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mc:AlternateContent xmlns:mc="http://schemas.openxmlformats.org/markup-compatibility/2006">
    <mc:Choice Requires="x15">
      <x15ac:absPath xmlns:x15ac="http://schemas.microsoft.com/office/spreadsheetml/2010/11/ac" url="E:\怀信\22林芝清产核资\报告-清产核资\第三组\八一镇\35八一镇唐地村玉龙山庄农家乐建设项目（务工、分红）\"/>
    </mc:Choice>
  </mc:AlternateContent>
  <xr:revisionPtr revIDLastSave="0" documentId="13_ncr:1_{3460D429-2B84-406C-B104-0A354830AB6E}" xr6:coauthVersionLast="47" xr6:coauthVersionMax="47" xr10:uidLastSave="{00000000-0000-0000-0000-000000000000}"/>
  <bookViews>
    <workbookView xWindow="-120" yWindow="-120" windowWidth="29040" windowHeight="15720" tabRatio="920" firstSheet="1" activeTab="27" xr2:uid="{00000000-000D-0000-FFFF-FFFF00000000}"/>
  </bookViews>
  <sheets>
    <sheet name="目录" sheetId="36" state="hidden" r:id="rId1"/>
    <sheet name="清产核资汇总表" sheetId="1" r:id="rId2"/>
    <sheet name="货币资金" sheetId="37" state="hidden" r:id="rId3"/>
    <sheet name="短期投资" sheetId="2" state="hidden" r:id="rId4"/>
    <sheet name="应收款项" sheetId="3" state="hidden" r:id="rId5"/>
    <sheet name="库存物资" sheetId="4" state="hidden" r:id="rId6"/>
    <sheet name="牲畜（禽）资产" sheetId="5" state="hidden" r:id="rId7"/>
    <sheet name="林木资产" sheetId="6" state="hidden" r:id="rId8"/>
    <sheet name="长期投资" sheetId="7" state="hidden" r:id="rId9"/>
    <sheet name="固定资产-1" sheetId="8" state="hidden" r:id="rId10"/>
    <sheet name="固定资产-2" sheetId="9" state="hidden" r:id="rId11"/>
    <sheet name="在建工程-1" sheetId="10" state="hidden" r:id="rId12"/>
    <sheet name="在建工程-2" sheetId="11" state="hidden" r:id="rId13"/>
    <sheet name="无形资产" sheetId="12" state="hidden" r:id="rId14"/>
    <sheet name="短期借款" sheetId="13" state="hidden" r:id="rId15"/>
    <sheet name="应付款项" sheetId="15" state="hidden" r:id="rId16"/>
    <sheet name="长期借款" sheetId="16" state="hidden" r:id="rId17"/>
    <sheet name="应付工资" sheetId="14" state="hidden" r:id="rId18"/>
    <sheet name="应付福利费" sheetId="17" state="hidden" r:id="rId19"/>
    <sheet name="专项应付款" sheetId="18" state="hidden" r:id="rId20"/>
    <sheet name="所有者权益" sheetId="19" state="hidden" r:id="rId21"/>
    <sheet name="资产负债清查表（经营主体）" sheetId="20" state="hidden" r:id="rId22"/>
    <sheet name="资产负债清查表（国有资产）" sheetId="22" state="hidden" r:id="rId23"/>
    <sheet name="项目资产确认明细表" sheetId="24" r:id="rId24"/>
    <sheet name="项目资产清单" sheetId="25" r:id="rId25"/>
    <sheet name="项目经营主体基本信息" sheetId="26" r:id="rId26"/>
    <sheet name="项目基本情况公示表" sheetId="27" r:id="rId27"/>
    <sheet name="资产基本情况公示表" sheetId="28" r:id="rId28"/>
    <sheet name="项目分红公示（资产收益情况）" sheetId="29" state="hidden" r:id="rId29"/>
    <sheet name="项目分红公示（群众收益情况）" sheetId="30" state="hidden" r:id="rId30"/>
    <sheet name="项目固定资产管理台账" sheetId="31" r:id="rId31"/>
    <sheet name="项目存货管理台账" sheetId="32" state="hidden" r:id="rId32"/>
    <sheet name="项目牲畜（禽）资产管理台账" sheetId="33" state="hidden" r:id="rId33"/>
    <sheet name="扶贫项目资产明细表" sheetId="34" r:id="rId34"/>
    <sheet name="扶贫产业项目资产汇总明细表" sheetId="35" r:id="rId35"/>
    <sheet name="资产负债表" sheetId="23" state="hidden" r:id="rId36"/>
    <sheet name="利润表" sheetId="21" state="hidden" r:id="rId37"/>
  </sheets>
  <externalReferences>
    <externalReference r:id="rId38"/>
    <externalReference r:id="rId39"/>
    <externalReference r:id="rId40"/>
  </externalReferences>
  <definedNames>
    <definedName name="_xlnm._FilterDatabase" localSheetId="27" hidden="1">资产基本情况公示表!$A$14:$S$15</definedName>
    <definedName name="_xlnm.Print_Area" localSheetId="34">扶贫产业项目资产汇总明细表!$A$1:$AI$21</definedName>
    <definedName name="_xlnm.Print_Area" localSheetId="33">扶贫项目资产明细表!$A$1:$Y$9</definedName>
    <definedName name="_xlnm.Print_Area" localSheetId="9">'固定资产-1'!$A$1:$W$259</definedName>
    <definedName name="_xlnm.Print_Area" localSheetId="5">库存物资!$A$1:$P$34</definedName>
    <definedName name="_xlnm.Print_Area" localSheetId="36">利润表!$A$1:$E$53</definedName>
    <definedName name="_xlnm.Print_Area" localSheetId="30">项目固定资产管理台账!$A$1:$Z$9</definedName>
    <definedName name="_xlnm.Print_Area" localSheetId="32">'项目牲畜（禽）资产管理台账'!$A$1:$W$32</definedName>
    <definedName name="_xlnm.Print_Area" localSheetId="24">项目资产清单!$A$1:$V$10</definedName>
    <definedName name="_xlnm.Print_Area" localSheetId="23">项目资产确认明细表!$A$1:$O$7</definedName>
    <definedName name="_xlnm.Print_Area" localSheetId="15">应付款项!$A$1:$N$29</definedName>
    <definedName name="_xlnm.Print_Area" localSheetId="4">应收款项!$A$1:$J$28</definedName>
    <definedName name="_xlnm.Print_Area" localSheetId="35">资产负债表!$A$1:$F$48</definedName>
    <definedName name="_xlnm.Print_Area" localSheetId="22">'资产负债清查表（国有资产）'!$A$1:$H$49</definedName>
    <definedName name="_xlnm.Print_Area" localSheetId="21">'资产负债清查表（经营主体）'!$A$1:$H$49</definedName>
    <definedName name="Print_Area_MI">#REF!</definedName>
    <definedName name="Z_4460DE41_3F33_11D7_896E_0050BA769D49_.wvu.Cols" localSheetId="36" hidden="1">利润表!#REF!</definedName>
    <definedName name="Z_4460DE41_3F33_11D7_896E_0050BA769D49_.wvu.Rows" localSheetId="36" hidden="1">利润表!#REF!</definedName>
    <definedName name="전">#REF!</definedName>
    <definedName name="주택사업본부">#REF!</definedName>
    <definedName name="철구사업본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21" l="1"/>
  <c r="C41" i="21"/>
  <c r="E36" i="21"/>
  <c r="C36" i="21"/>
  <c r="E35" i="21"/>
  <c r="C35" i="21"/>
  <c r="D32" i="21"/>
  <c r="G31" i="21"/>
  <c r="F31" i="21"/>
  <c r="G30" i="21"/>
  <c r="F30" i="21"/>
  <c r="E30" i="21"/>
  <c r="E32" i="21" s="1"/>
  <c r="E48" i="21" s="1"/>
  <c r="D30" i="21"/>
  <c r="C30" i="21"/>
  <c r="C32" i="21" s="1"/>
  <c r="C48" i="21" s="1"/>
  <c r="G29" i="21"/>
  <c r="F29" i="21"/>
  <c r="G28" i="21"/>
  <c r="F28" i="21"/>
  <c r="E27" i="21"/>
  <c r="D27" i="21"/>
  <c r="C27" i="21"/>
  <c r="G19" i="21"/>
  <c r="F19" i="21"/>
  <c r="G17" i="21"/>
  <c r="F17" i="21"/>
  <c r="G16" i="21"/>
  <c r="F16" i="21"/>
  <c r="G12" i="21"/>
  <c r="F12" i="21"/>
  <c r="G11" i="21"/>
  <c r="F11" i="21"/>
  <c r="E9" i="21"/>
  <c r="D9" i="21"/>
  <c r="C9" i="21"/>
  <c r="G8" i="21"/>
  <c r="F8" i="21"/>
  <c r="E6" i="21"/>
  <c r="D6" i="21"/>
  <c r="C6" i="21"/>
  <c r="G5" i="21"/>
  <c r="F5" i="21"/>
  <c r="A4" i="21"/>
  <c r="A3" i="21"/>
  <c r="C46" i="23"/>
  <c r="F45" i="23"/>
  <c r="C45" i="23"/>
  <c r="F44" i="23"/>
  <c r="F42" i="23"/>
  <c r="F38" i="23"/>
  <c r="C38" i="23"/>
  <c r="F34" i="23"/>
  <c r="F47" i="23" s="1"/>
  <c r="C34" i="23"/>
  <c r="F33" i="23"/>
  <c r="C33" i="23"/>
  <c r="C32" i="23"/>
  <c r="F30" i="23"/>
  <c r="C24" i="23"/>
  <c r="C47" i="23" s="1"/>
  <c r="F21" i="23"/>
  <c r="C20" i="23"/>
  <c r="C19" i="23"/>
  <c r="F17" i="23"/>
  <c r="C17" i="23"/>
  <c r="F13" i="23"/>
  <c r="C13" i="23"/>
  <c r="F11" i="23"/>
  <c r="C11" i="23"/>
  <c r="C7" i="23"/>
  <c r="A4" i="23"/>
  <c r="A3" i="23"/>
  <c r="N9" i="34"/>
  <c r="M9" i="34"/>
  <c r="L9" i="34"/>
  <c r="K9" i="34"/>
  <c r="H9" i="34"/>
  <c r="I6" i="33"/>
  <c r="A3" i="33"/>
  <c r="M9" i="31"/>
  <c r="L9" i="31"/>
  <c r="K9" i="31"/>
  <c r="M8" i="31"/>
  <c r="M7" i="31"/>
  <c r="M6" i="31"/>
  <c r="A3" i="31"/>
  <c r="F5" i="27"/>
  <c r="A3" i="26"/>
  <c r="L7" i="25"/>
  <c r="A3" i="25"/>
  <c r="A3" i="24"/>
  <c r="H50" i="22"/>
  <c r="H48" i="22"/>
  <c r="H52" i="22" s="1"/>
  <c r="G48" i="22"/>
  <c r="D48" i="22"/>
  <c r="C48" i="22"/>
  <c r="D47" i="22"/>
  <c r="C47" i="22"/>
  <c r="H46" i="22"/>
  <c r="G46" i="22"/>
  <c r="H35" i="22"/>
  <c r="G35" i="22"/>
  <c r="H34" i="22"/>
  <c r="G34" i="22"/>
  <c r="D25" i="22"/>
  <c r="C25" i="22"/>
  <c r="H22" i="22"/>
  <c r="G22" i="22"/>
  <c r="A5" i="22"/>
  <c r="A4" i="22"/>
  <c r="D47" i="20"/>
  <c r="G46" i="20"/>
  <c r="D46" i="20"/>
  <c r="C46" i="20"/>
  <c r="H45" i="20"/>
  <c r="H46" i="20" s="1"/>
  <c r="G45" i="20"/>
  <c r="C39" i="20"/>
  <c r="H35" i="20"/>
  <c r="G35" i="20"/>
  <c r="G48" i="20" s="1"/>
  <c r="D35" i="20"/>
  <c r="H34" i="20"/>
  <c r="G34" i="20"/>
  <c r="I24" i="20"/>
  <c r="K23" i="20"/>
  <c r="J23" i="20"/>
  <c r="I23" i="20"/>
  <c r="K22" i="20"/>
  <c r="J22" i="20"/>
  <c r="I22" i="20"/>
  <c r="H22" i="20"/>
  <c r="G22" i="20"/>
  <c r="I21" i="20"/>
  <c r="C21" i="20"/>
  <c r="K20" i="20"/>
  <c r="J20" i="20"/>
  <c r="I20" i="20"/>
  <c r="C20" i="20"/>
  <c r="K19" i="20"/>
  <c r="J19" i="20"/>
  <c r="I19" i="20"/>
  <c r="K18" i="20"/>
  <c r="J18" i="20"/>
  <c r="I18" i="20"/>
  <c r="C18" i="20"/>
  <c r="K17" i="20"/>
  <c r="J17" i="20"/>
  <c r="J16" i="20" s="1"/>
  <c r="I17" i="20"/>
  <c r="K16" i="20"/>
  <c r="I16" i="20"/>
  <c r="K15" i="20"/>
  <c r="J15" i="20" s="1"/>
  <c r="I15" i="20"/>
  <c r="K14" i="20"/>
  <c r="J14" i="20"/>
  <c r="I14" i="20"/>
  <c r="K13" i="20"/>
  <c r="I12" i="20"/>
  <c r="C12" i="20"/>
  <c r="C14" i="20" s="1"/>
  <c r="I11" i="20"/>
  <c r="K9" i="20"/>
  <c r="J9" i="20" s="1"/>
  <c r="I9" i="20"/>
  <c r="D8" i="20"/>
  <c r="C8" i="20"/>
  <c r="A5" i="20"/>
  <c r="A4" i="20"/>
  <c r="F18" i="19"/>
  <c r="C18" i="19"/>
  <c r="F17" i="19"/>
  <c r="F16" i="19"/>
  <c r="F15" i="19"/>
  <c r="F14" i="19"/>
  <c r="F13" i="19"/>
  <c r="C13" i="19"/>
  <c r="F12" i="19"/>
  <c r="F11" i="19"/>
  <c r="F10" i="19"/>
  <c r="C10" i="19"/>
  <c r="A6" i="19"/>
  <c r="A5" i="19"/>
  <c r="H48" i="14"/>
  <c r="G48" i="14"/>
  <c r="F48" i="14"/>
  <c r="E48" i="14"/>
  <c r="D48" i="14"/>
  <c r="I46" i="14"/>
  <c r="D46" i="14"/>
  <c r="I45" i="14"/>
  <c r="D45" i="14"/>
  <c r="I44" i="14"/>
  <c r="D44" i="14"/>
  <c r="I43" i="14"/>
  <c r="D43" i="14"/>
  <c r="I42" i="14"/>
  <c r="D42" i="14"/>
  <c r="I41" i="14"/>
  <c r="D41" i="14"/>
  <c r="I40" i="14"/>
  <c r="D40" i="14"/>
  <c r="I39" i="14"/>
  <c r="D39" i="14"/>
  <c r="I38" i="14"/>
  <c r="D38" i="14"/>
  <c r="I37" i="14"/>
  <c r="D37" i="14"/>
  <c r="I36" i="14"/>
  <c r="D36" i="14"/>
  <c r="I35" i="14"/>
  <c r="D35" i="14"/>
  <c r="I34" i="14"/>
  <c r="D34" i="14"/>
  <c r="I33" i="14"/>
  <c r="D33" i="14"/>
  <c r="I32" i="14"/>
  <c r="D32" i="14"/>
  <c r="I31" i="14"/>
  <c r="D31" i="14"/>
  <c r="I30" i="14"/>
  <c r="D30" i="14"/>
  <c r="I29" i="14"/>
  <c r="D29" i="14"/>
  <c r="I28" i="14"/>
  <c r="D28" i="14"/>
  <c r="I27" i="14"/>
  <c r="D27" i="14"/>
  <c r="I26" i="14"/>
  <c r="D26" i="14"/>
  <c r="I25" i="14"/>
  <c r="D25" i="14"/>
  <c r="I24" i="14"/>
  <c r="D24" i="14"/>
  <c r="I23" i="14"/>
  <c r="D23" i="14"/>
  <c r="I22" i="14"/>
  <c r="D22" i="14"/>
  <c r="I21" i="14"/>
  <c r="D21" i="14"/>
  <c r="I20" i="14"/>
  <c r="D20" i="14"/>
  <c r="I19" i="14"/>
  <c r="D19" i="14"/>
  <c r="I18" i="14"/>
  <c r="D18" i="14"/>
  <c r="I17" i="14"/>
  <c r="D17" i="14"/>
  <c r="I16" i="14"/>
  <c r="D16" i="14"/>
  <c r="I15" i="14"/>
  <c r="D15" i="14"/>
  <c r="I14" i="14"/>
  <c r="D14" i="14"/>
  <c r="I13" i="14"/>
  <c r="D13" i="14"/>
  <c r="I12" i="14"/>
  <c r="D12" i="14"/>
  <c r="I11" i="14"/>
  <c r="D11" i="14"/>
  <c r="I10" i="14"/>
  <c r="I48" i="14" s="1"/>
  <c r="D10" i="14"/>
  <c r="A6" i="14"/>
  <c r="A5" i="14"/>
  <c r="M27" i="15"/>
  <c r="L27" i="15"/>
  <c r="K27" i="15"/>
  <c r="J27" i="15"/>
  <c r="I27" i="15"/>
  <c r="H27" i="15"/>
  <c r="M26" i="15"/>
  <c r="M25" i="15"/>
  <c r="H25" i="15"/>
  <c r="M24" i="15"/>
  <c r="H24" i="15"/>
  <c r="M23" i="15"/>
  <c r="H23" i="15"/>
  <c r="M22" i="15"/>
  <c r="H22" i="15"/>
  <c r="M21" i="15"/>
  <c r="H21" i="15"/>
  <c r="M20" i="15"/>
  <c r="H20" i="15"/>
  <c r="M19" i="15"/>
  <c r="H19" i="15"/>
  <c r="M18" i="15"/>
  <c r="H18" i="15"/>
  <c r="M17" i="15"/>
  <c r="H17" i="15"/>
  <c r="M16" i="15"/>
  <c r="H16" i="15"/>
  <c r="M15" i="15"/>
  <c r="H15" i="15"/>
  <c r="M14" i="15"/>
  <c r="H14" i="15"/>
  <c r="M13" i="15"/>
  <c r="H13" i="15"/>
  <c r="M12" i="15"/>
  <c r="H12" i="15"/>
  <c r="M11" i="15"/>
  <c r="H11" i="15"/>
  <c r="M10" i="15"/>
  <c r="H10" i="15"/>
  <c r="A6" i="15"/>
  <c r="A5" i="15"/>
  <c r="Q53" i="9"/>
  <c r="O53" i="9"/>
  <c r="M53" i="9"/>
  <c r="L53" i="9"/>
  <c r="K53" i="9"/>
  <c r="S51" i="9"/>
  <c r="S50" i="9"/>
  <c r="S49" i="9"/>
  <c r="S48" i="9"/>
  <c r="S47" i="9"/>
  <c r="S46" i="9"/>
  <c r="S45" i="9"/>
  <c r="S44" i="9"/>
  <c r="S43" i="9"/>
  <c r="S42" i="9"/>
  <c r="S41" i="9"/>
  <c r="S40" i="9"/>
  <c r="S39" i="9"/>
  <c r="S38" i="9"/>
  <c r="S37" i="9"/>
  <c r="S36" i="9"/>
  <c r="S35" i="9"/>
  <c r="S34" i="9"/>
  <c r="S33" i="9"/>
  <c r="S32" i="9"/>
  <c r="S31" i="9"/>
  <c r="S30" i="9"/>
  <c r="S29" i="9"/>
  <c r="S28" i="9"/>
  <c r="S27" i="9"/>
  <c r="S26" i="9"/>
  <c r="S25" i="9"/>
  <c r="S24" i="9"/>
  <c r="S23" i="9"/>
  <c r="S22" i="9"/>
  <c r="S21" i="9"/>
  <c r="S20" i="9"/>
  <c r="Q20" i="9"/>
  <c r="O20" i="9"/>
  <c r="M20" i="9"/>
  <c r="L20" i="9"/>
  <c r="K20" i="9"/>
  <c r="S17" i="9"/>
  <c r="Q17" i="9"/>
  <c r="O17" i="9"/>
  <c r="M17" i="9"/>
  <c r="L17" i="9"/>
  <c r="K17" i="9"/>
  <c r="S15" i="9"/>
  <c r="R15" i="9"/>
  <c r="S14" i="9"/>
  <c r="R14" i="9"/>
  <c r="S13" i="9"/>
  <c r="R13" i="9"/>
  <c r="S12" i="9"/>
  <c r="R12" i="9"/>
  <c r="S11" i="9"/>
  <c r="S53" i="9" s="1"/>
  <c r="Q11" i="9"/>
  <c r="O11" i="9"/>
  <c r="M11" i="9"/>
  <c r="L11" i="9"/>
  <c r="K11" i="9"/>
  <c r="A6" i="9"/>
  <c r="A5" i="9"/>
  <c r="V257" i="8"/>
  <c r="P257" i="8"/>
  <c r="O257" i="8"/>
  <c r="N257" i="8"/>
  <c r="C33" i="20" s="1"/>
  <c r="C35" i="20" s="1"/>
  <c r="V255" i="8"/>
  <c r="U255" i="8"/>
  <c r="V254" i="8"/>
  <c r="U254" i="8"/>
  <c r="V253" i="8"/>
  <c r="U253" i="8"/>
  <c r="V252" i="8"/>
  <c r="U252" i="8"/>
  <c r="V251" i="8"/>
  <c r="U251" i="8"/>
  <c r="V250" i="8"/>
  <c r="U250" i="8"/>
  <c r="V249" i="8"/>
  <c r="U249" i="8"/>
  <c r="V248" i="8"/>
  <c r="U248" i="8"/>
  <c r="V247" i="8"/>
  <c r="U247" i="8"/>
  <c r="V246" i="8"/>
  <c r="U246" i="8"/>
  <c r="V245" i="8"/>
  <c r="U245" i="8"/>
  <c r="V244" i="8"/>
  <c r="U244" i="8"/>
  <c r="V243" i="8"/>
  <c r="U243" i="8"/>
  <c r="V242" i="8"/>
  <c r="U242" i="8"/>
  <c r="V241" i="8"/>
  <c r="U241" i="8"/>
  <c r="V240" i="8"/>
  <c r="U240" i="8"/>
  <c r="V239" i="8"/>
  <c r="U239" i="8"/>
  <c r="V238" i="8"/>
  <c r="U238" i="8"/>
  <c r="V237" i="8"/>
  <c r="U237" i="8"/>
  <c r="V236" i="8"/>
  <c r="U236" i="8"/>
  <c r="V235" i="8"/>
  <c r="U235" i="8"/>
  <c r="V234" i="8"/>
  <c r="U234" i="8"/>
  <c r="V233" i="8"/>
  <c r="U233" i="8"/>
  <c r="V232" i="8"/>
  <c r="U232" i="8"/>
  <c r="V231" i="8"/>
  <c r="U231" i="8"/>
  <c r="V230" i="8"/>
  <c r="U230" i="8"/>
  <c r="V229" i="8"/>
  <c r="U229" i="8"/>
  <c r="V228" i="8"/>
  <c r="U228" i="8"/>
  <c r="V227" i="8"/>
  <c r="U227" i="8"/>
  <c r="V226" i="8"/>
  <c r="U226" i="8"/>
  <c r="V225" i="8"/>
  <c r="U225" i="8"/>
  <c r="V224" i="8"/>
  <c r="U224" i="8"/>
  <c r="V223" i="8"/>
  <c r="U223" i="8"/>
  <c r="V222" i="8"/>
  <c r="U222" i="8"/>
  <c r="V221" i="8"/>
  <c r="U221" i="8"/>
  <c r="V220" i="8"/>
  <c r="U220" i="8"/>
  <c r="V219" i="8"/>
  <c r="U219" i="8"/>
  <c r="V218" i="8"/>
  <c r="U218" i="8"/>
  <c r="V217" i="8"/>
  <c r="U217" i="8"/>
  <c r="V216" i="8"/>
  <c r="U216" i="8"/>
  <c r="V215" i="8"/>
  <c r="U215" i="8"/>
  <c r="V214" i="8"/>
  <c r="U214" i="8"/>
  <c r="V213" i="8"/>
  <c r="U213" i="8"/>
  <c r="V212" i="8"/>
  <c r="U212" i="8"/>
  <c r="V211" i="8"/>
  <c r="U211" i="8"/>
  <c r="V210" i="8"/>
  <c r="U210" i="8"/>
  <c r="V209" i="8"/>
  <c r="U209" i="8"/>
  <c r="V208" i="8"/>
  <c r="U208" i="8"/>
  <c r="V207" i="8"/>
  <c r="U207" i="8"/>
  <c r="V206" i="8"/>
  <c r="U206" i="8"/>
  <c r="V205" i="8"/>
  <c r="U205" i="8"/>
  <c r="V204" i="8"/>
  <c r="U204" i="8"/>
  <c r="V203" i="8"/>
  <c r="U203" i="8"/>
  <c r="V202" i="8"/>
  <c r="U202" i="8"/>
  <c r="V201" i="8"/>
  <c r="U201" i="8"/>
  <c r="V200" i="8"/>
  <c r="U200" i="8"/>
  <c r="V199" i="8"/>
  <c r="U199" i="8"/>
  <c r="V198" i="8"/>
  <c r="U198" i="8"/>
  <c r="V197" i="8"/>
  <c r="U197" i="8"/>
  <c r="V196" i="8"/>
  <c r="U196" i="8"/>
  <c r="V195" i="8"/>
  <c r="U195" i="8"/>
  <c r="V194" i="8"/>
  <c r="U194" i="8"/>
  <c r="V193" i="8"/>
  <c r="U193" i="8"/>
  <c r="V192" i="8"/>
  <c r="U192" i="8"/>
  <c r="V191" i="8"/>
  <c r="U191" i="8"/>
  <c r="V190" i="8"/>
  <c r="U190" i="8"/>
  <c r="V189" i="8"/>
  <c r="U189" i="8"/>
  <c r="V188" i="8"/>
  <c r="U188" i="8"/>
  <c r="V187" i="8"/>
  <c r="U187" i="8"/>
  <c r="V186" i="8"/>
  <c r="U186" i="8"/>
  <c r="V185" i="8"/>
  <c r="U185" i="8"/>
  <c r="V184" i="8"/>
  <c r="U184" i="8"/>
  <c r="V183" i="8"/>
  <c r="U183" i="8"/>
  <c r="V182" i="8"/>
  <c r="U182" i="8"/>
  <c r="V181" i="8"/>
  <c r="U181" i="8"/>
  <c r="V180" i="8"/>
  <c r="U180" i="8"/>
  <c r="V179" i="8"/>
  <c r="P179" i="8"/>
  <c r="O179" i="8"/>
  <c r="N179" i="8"/>
  <c r="V177" i="8"/>
  <c r="U177" i="8"/>
  <c r="V176" i="8"/>
  <c r="U176" i="8"/>
  <c r="V175" i="8"/>
  <c r="U175" i="8"/>
  <c r="V174" i="8"/>
  <c r="U174" i="8"/>
  <c r="V173" i="8"/>
  <c r="U173" i="8"/>
  <c r="V172" i="8"/>
  <c r="U172" i="8"/>
  <c r="V171" i="8"/>
  <c r="U171" i="8"/>
  <c r="V170" i="8"/>
  <c r="U170" i="8"/>
  <c r="V169" i="8"/>
  <c r="U169" i="8"/>
  <c r="V168" i="8"/>
  <c r="U168" i="8"/>
  <c r="V167" i="8"/>
  <c r="U167" i="8"/>
  <c r="V166" i="8"/>
  <c r="U166" i="8"/>
  <c r="V165" i="8"/>
  <c r="U165" i="8"/>
  <c r="V164" i="8"/>
  <c r="U164" i="8"/>
  <c r="V163" i="8"/>
  <c r="U163" i="8"/>
  <c r="V162" i="8"/>
  <c r="U162" i="8"/>
  <c r="V161" i="8"/>
  <c r="U161" i="8"/>
  <c r="V160" i="8"/>
  <c r="U160" i="8"/>
  <c r="V159" i="8"/>
  <c r="U159" i="8"/>
  <c r="V158" i="8"/>
  <c r="U158" i="8"/>
  <c r="V157" i="8"/>
  <c r="U157" i="8"/>
  <c r="V156" i="8"/>
  <c r="U156" i="8"/>
  <c r="V155" i="8"/>
  <c r="U155" i="8"/>
  <c r="V154" i="8"/>
  <c r="U154" i="8"/>
  <c r="V153" i="8"/>
  <c r="U153" i="8"/>
  <c r="V152" i="8"/>
  <c r="U152" i="8"/>
  <c r="V151" i="8"/>
  <c r="U151" i="8"/>
  <c r="V150" i="8"/>
  <c r="U150" i="8"/>
  <c r="V149" i="8"/>
  <c r="U149" i="8"/>
  <c r="V148" i="8"/>
  <c r="U148" i="8"/>
  <c r="V147" i="8"/>
  <c r="U147" i="8"/>
  <c r="V146" i="8"/>
  <c r="U146" i="8"/>
  <c r="V145" i="8"/>
  <c r="U145" i="8"/>
  <c r="V144" i="8"/>
  <c r="U144" i="8"/>
  <c r="V143" i="8"/>
  <c r="U143" i="8"/>
  <c r="V142" i="8"/>
  <c r="U142" i="8"/>
  <c r="V141" i="8"/>
  <c r="U141" i="8"/>
  <c r="V140" i="8"/>
  <c r="U140" i="8"/>
  <c r="V139" i="8"/>
  <c r="U139" i="8"/>
  <c r="V138" i="8"/>
  <c r="U138" i="8"/>
  <c r="V137" i="8"/>
  <c r="U137" i="8"/>
  <c r="V136" i="8"/>
  <c r="U136" i="8"/>
  <c r="V135" i="8"/>
  <c r="U135" i="8"/>
  <c r="V134" i="8"/>
  <c r="U134" i="8"/>
  <c r="V133" i="8"/>
  <c r="U133" i="8"/>
  <c r="V132" i="8"/>
  <c r="U132" i="8"/>
  <c r="V131" i="8"/>
  <c r="U131" i="8"/>
  <c r="V130" i="8"/>
  <c r="U130" i="8"/>
  <c r="V129" i="8"/>
  <c r="U129" i="8"/>
  <c r="V128" i="8"/>
  <c r="U128" i="8"/>
  <c r="V127" i="8"/>
  <c r="U127" i="8"/>
  <c r="V126" i="8"/>
  <c r="U126" i="8"/>
  <c r="V125" i="8"/>
  <c r="U125" i="8"/>
  <c r="V124" i="8"/>
  <c r="U124" i="8"/>
  <c r="V123" i="8"/>
  <c r="U123" i="8"/>
  <c r="V122" i="8"/>
  <c r="U122" i="8"/>
  <c r="V121" i="8"/>
  <c r="U121" i="8"/>
  <c r="V120" i="8"/>
  <c r="U120" i="8"/>
  <c r="V119" i="8"/>
  <c r="U119" i="8"/>
  <c r="V118" i="8"/>
  <c r="U118" i="8"/>
  <c r="V117" i="8"/>
  <c r="U117" i="8"/>
  <c r="V116" i="8"/>
  <c r="U116" i="8"/>
  <c r="V115" i="8"/>
  <c r="U115" i="8"/>
  <c r="V114" i="8"/>
  <c r="U114" i="8"/>
  <c r="V113" i="8"/>
  <c r="U113" i="8"/>
  <c r="V112" i="8"/>
  <c r="U112" i="8"/>
  <c r="V111" i="8"/>
  <c r="U111" i="8"/>
  <c r="V110" i="8"/>
  <c r="U110" i="8"/>
  <c r="V109" i="8"/>
  <c r="U109" i="8"/>
  <c r="V108" i="8"/>
  <c r="U108" i="8"/>
  <c r="V107" i="8"/>
  <c r="U107" i="8"/>
  <c r="V106" i="8"/>
  <c r="U106" i="8"/>
  <c r="V105" i="8"/>
  <c r="P105" i="8"/>
  <c r="O105" i="8"/>
  <c r="N105" i="8"/>
  <c r="V103" i="8"/>
  <c r="U103" i="8"/>
  <c r="V102" i="8"/>
  <c r="U102" i="8"/>
  <c r="V101" i="8"/>
  <c r="U101" i="8"/>
  <c r="V100" i="8"/>
  <c r="U100" i="8"/>
  <c r="V99" i="8"/>
  <c r="U99" i="8"/>
  <c r="V98" i="8"/>
  <c r="U98" i="8"/>
  <c r="V97" i="8"/>
  <c r="U97" i="8"/>
  <c r="V96" i="8"/>
  <c r="U96" i="8"/>
  <c r="V95" i="8"/>
  <c r="U95" i="8"/>
  <c r="V94" i="8"/>
  <c r="U94" i="8"/>
  <c r="V93" i="8"/>
  <c r="U93" i="8"/>
  <c r="V92" i="8"/>
  <c r="U92" i="8"/>
  <c r="V91" i="8"/>
  <c r="U91" i="8"/>
  <c r="V90" i="8"/>
  <c r="U90" i="8"/>
  <c r="V89" i="8"/>
  <c r="U89" i="8"/>
  <c r="V88" i="8"/>
  <c r="U88" i="8"/>
  <c r="V87" i="8"/>
  <c r="U87" i="8"/>
  <c r="V86" i="8"/>
  <c r="U86" i="8"/>
  <c r="V85" i="8"/>
  <c r="U85" i="8"/>
  <c r="V84" i="8"/>
  <c r="U84" i="8"/>
  <c r="V83" i="8"/>
  <c r="U83" i="8"/>
  <c r="V82" i="8"/>
  <c r="U82" i="8"/>
  <c r="V81" i="8"/>
  <c r="U81" i="8"/>
  <c r="V80" i="8"/>
  <c r="U80" i="8"/>
  <c r="V79" i="8"/>
  <c r="U79" i="8"/>
  <c r="V78" i="8"/>
  <c r="U78" i="8"/>
  <c r="V77" i="8"/>
  <c r="U77" i="8"/>
  <c r="V76" i="8"/>
  <c r="U76" i="8"/>
  <c r="V75" i="8"/>
  <c r="U75" i="8"/>
  <c r="V74" i="8"/>
  <c r="U74" i="8"/>
  <c r="V73" i="8"/>
  <c r="U73" i="8"/>
  <c r="V72" i="8"/>
  <c r="U72" i="8"/>
  <c r="V71" i="8"/>
  <c r="U71" i="8"/>
  <c r="V70" i="8"/>
  <c r="U70" i="8"/>
  <c r="V69" i="8"/>
  <c r="U69" i="8"/>
  <c r="V68" i="8"/>
  <c r="U68" i="8"/>
  <c r="V67" i="8"/>
  <c r="U67" i="8"/>
  <c r="V66" i="8"/>
  <c r="U66" i="8"/>
  <c r="V65" i="8"/>
  <c r="U65" i="8"/>
  <c r="V64" i="8"/>
  <c r="U64" i="8"/>
  <c r="V63" i="8"/>
  <c r="U63" i="8"/>
  <c r="V62" i="8"/>
  <c r="U62" i="8"/>
  <c r="V61" i="8"/>
  <c r="U61" i="8"/>
  <c r="V60" i="8"/>
  <c r="U60" i="8"/>
  <c r="V59" i="8"/>
  <c r="U59" i="8"/>
  <c r="V58" i="8"/>
  <c r="U58" i="8"/>
  <c r="V57" i="8"/>
  <c r="U57" i="8"/>
  <c r="V56" i="8"/>
  <c r="U56" i="8"/>
  <c r="V55" i="8"/>
  <c r="U55" i="8"/>
  <c r="V54" i="8"/>
  <c r="U54" i="8"/>
  <c r="V53" i="8"/>
  <c r="U53" i="8"/>
  <c r="V52" i="8"/>
  <c r="U52" i="8"/>
  <c r="V51" i="8"/>
  <c r="V50" i="8"/>
  <c r="V49" i="8"/>
  <c r="V48" i="8"/>
  <c r="V47" i="8"/>
  <c r="V46" i="8"/>
  <c r="V45" i="8"/>
  <c r="U45" i="8"/>
  <c r="V44" i="8"/>
  <c r="U44" i="8"/>
  <c r="V43" i="8"/>
  <c r="U43" i="8"/>
  <c r="V42" i="8"/>
  <c r="U42" i="8"/>
  <c r="V41" i="8"/>
  <c r="U41" i="8"/>
  <c r="V40" i="8"/>
  <c r="U40" i="8"/>
  <c r="V39" i="8"/>
  <c r="U39" i="8"/>
  <c r="V38" i="8"/>
  <c r="U38" i="8"/>
  <c r="V37" i="8"/>
  <c r="U37" i="8"/>
  <c r="V36" i="8"/>
  <c r="U36" i="8"/>
  <c r="V35" i="8"/>
  <c r="U35" i="8"/>
  <c r="V34" i="8"/>
  <c r="U34" i="8"/>
  <c r="V33" i="8"/>
  <c r="U33" i="8"/>
  <c r="V32" i="8"/>
  <c r="U32" i="8"/>
  <c r="V31" i="8"/>
  <c r="U31" i="8"/>
  <c r="V30" i="8"/>
  <c r="U30" i="8"/>
  <c r="V29" i="8"/>
  <c r="U29" i="8"/>
  <c r="V28" i="8"/>
  <c r="U28" i="8"/>
  <c r="V27" i="8"/>
  <c r="U27" i="8"/>
  <c r="V26" i="8"/>
  <c r="U26" i="8"/>
  <c r="V25" i="8"/>
  <c r="U25" i="8"/>
  <c r="V24" i="8"/>
  <c r="U24" i="8"/>
  <c r="V23" i="8"/>
  <c r="U23" i="8"/>
  <c r="V22" i="8"/>
  <c r="U22" i="8"/>
  <c r="V21" i="8"/>
  <c r="U21" i="8"/>
  <c r="V20" i="8"/>
  <c r="U20" i="8"/>
  <c r="V19" i="8"/>
  <c r="U19" i="8"/>
  <c r="V18" i="8"/>
  <c r="U18" i="8"/>
  <c r="V17" i="8"/>
  <c r="U17" i="8"/>
  <c r="V16" i="8"/>
  <c r="U16" i="8"/>
  <c r="V15" i="8"/>
  <c r="U15" i="8"/>
  <c r="V14" i="8"/>
  <c r="U14" i="8"/>
  <c r="AA13" i="8"/>
  <c r="AA14" i="8" s="1"/>
  <c r="Z13" i="8"/>
  <c r="Z14" i="8" s="1"/>
  <c r="Y13" i="8"/>
  <c r="Y14" i="8" s="1"/>
  <c r="V13" i="8"/>
  <c r="U13" i="8"/>
  <c r="V12" i="8"/>
  <c r="AA11" i="8"/>
  <c r="Z11" i="8"/>
  <c r="Y11" i="8"/>
  <c r="V11" i="8"/>
  <c r="P11" i="8"/>
  <c r="O11" i="8"/>
  <c r="N11" i="8"/>
  <c r="A6" i="8"/>
  <c r="A5" i="8"/>
  <c r="J26" i="5"/>
  <c r="I26" i="5"/>
  <c r="F26" i="5"/>
  <c r="S15" i="5"/>
  <c r="S14" i="5"/>
  <c r="F14" i="5"/>
  <c r="S13" i="5"/>
  <c r="S26" i="5" s="1"/>
  <c r="F13" i="5"/>
  <c r="S12" i="5"/>
  <c r="F12" i="5"/>
  <c r="A6" i="5"/>
  <c r="A5" i="5"/>
  <c r="O32" i="4"/>
  <c r="D21" i="20" s="1"/>
  <c r="K12" i="20" s="1"/>
  <c r="J12" i="20" s="1"/>
  <c r="M32" i="4"/>
  <c r="L32" i="4"/>
  <c r="K32" i="4"/>
  <c r="J32" i="4"/>
  <c r="I32" i="4"/>
  <c r="H32" i="4"/>
  <c r="O31" i="4"/>
  <c r="N31" i="4"/>
  <c r="O30" i="4"/>
  <c r="N30" i="4"/>
  <c r="O29" i="4"/>
  <c r="N29" i="4"/>
  <c r="O28" i="4"/>
  <c r="N28" i="4"/>
  <c r="O27" i="4"/>
  <c r="N27" i="4"/>
  <c r="H27" i="4"/>
  <c r="O26" i="4"/>
  <c r="N26" i="4"/>
  <c r="N32" i="4" s="1"/>
  <c r="H26" i="4"/>
  <c r="O25" i="4"/>
  <c r="N25" i="4"/>
  <c r="H25" i="4"/>
  <c r="O24" i="4"/>
  <c r="N24" i="4"/>
  <c r="H24" i="4"/>
  <c r="O23" i="4"/>
  <c r="N23" i="4"/>
  <c r="H23" i="4"/>
  <c r="O22" i="4"/>
  <c r="N22" i="4"/>
  <c r="O21" i="4"/>
  <c r="N21" i="4"/>
  <c r="O20" i="4"/>
  <c r="N20" i="4"/>
  <c r="O19" i="4"/>
  <c r="N19" i="4"/>
  <c r="H19" i="4"/>
  <c r="O18" i="4"/>
  <c r="N18" i="4"/>
  <c r="H18" i="4"/>
  <c r="O17" i="4"/>
  <c r="N17" i="4"/>
  <c r="H17" i="4"/>
  <c r="O16" i="4"/>
  <c r="N16" i="4"/>
  <c r="H16" i="4"/>
  <c r="O15" i="4"/>
  <c r="N15" i="4"/>
  <c r="H15" i="4"/>
  <c r="O14" i="4"/>
  <c r="N14" i="4"/>
  <c r="O13" i="4"/>
  <c r="N13" i="4"/>
  <c r="O12" i="4"/>
  <c r="N12" i="4"/>
  <c r="H12" i="4"/>
  <c r="O11" i="4"/>
  <c r="N11" i="4"/>
  <c r="H11" i="4"/>
  <c r="A6" i="4"/>
  <c r="A5" i="4"/>
  <c r="I26" i="3"/>
  <c r="F26" i="3"/>
  <c r="I23" i="3"/>
  <c r="D18" i="20" s="1"/>
  <c r="D20" i="20" s="1"/>
  <c r="K11" i="20" s="1"/>
  <c r="J11" i="20" s="1"/>
  <c r="F23" i="3"/>
  <c r="I22" i="3"/>
  <c r="I21" i="3"/>
  <c r="I20" i="3"/>
  <c r="I19" i="3"/>
  <c r="I18" i="3"/>
  <c r="I17" i="3"/>
  <c r="D12" i="20" s="1"/>
  <c r="D14" i="20" s="1"/>
  <c r="F17" i="3"/>
  <c r="I16" i="3"/>
  <c r="I15" i="3"/>
  <c r="I14" i="3"/>
  <c r="I13" i="3"/>
  <c r="I12" i="3"/>
  <c r="I11" i="3"/>
  <c r="I10" i="3"/>
  <c r="A6" i="3"/>
  <c r="A5" i="3"/>
  <c r="A6" i="2"/>
  <c r="A5" i="2"/>
  <c r="G20" i="37"/>
  <c r="A17" i="37"/>
  <c r="A16" i="37"/>
  <c r="G9" i="37"/>
  <c r="I13" i="20" l="1"/>
  <c r="J13" i="20" s="1"/>
  <c r="C47" i="20"/>
  <c r="K10" i="20"/>
  <c r="D25" i="20"/>
  <c r="D48" i="20" s="1"/>
  <c r="I10" i="20"/>
  <c r="I8" i="20" s="1"/>
  <c r="C25" i="20"/>
  <c r="H48" i="20"/>
  <c r="H52" i="20" s="1"/>
  <c r="F51" i="23"/>
  <c r="K24" i="20"/>
  <c r="N261" i="8"/>
  <c r="N262" i="8" s="1"/>
  <c r="N263" i="8" s="1"/>
  <c r="K8" i="20"/>
  <c r="K21" i="20" l="1"/>
  <c r="J24" i="20"/>
  <c r="J21" i="20" s="1"/>
  <c r="C48" i="20"/>
  <c r="H50" i="20" s="1"/>
  <c r="J10" i="20"/>
  <c r="J8" i="20" s="1"/>
</calcChain>
</file>

<file path=xl/sharedStrings.xml><?xml version="1.0" encoding="utf-8"?>
<sst xmlns="http://schemas.openxmlformats.org/spreadsheetml/2006/main" count="3592" uniqueCount="1607">
  <si>
    <t>目录</t>
  </si>
  <si>
    <t>一、经营主体填报</t>
  </si>
  <si>
    <t>明细01</t>
  </si>
  <si>
    <t>货币资金清查登记表</t>
  </si>
  <si>
    <t>明细02</t>
  </si>
  <si>
    <t>短期投资清查登记表</t>
  </si>
  <si>
    <t>明细03</t>
  </si>
  <si>
    <t>应收款项清查登记表</t>
  </si>
  <si>
    <t>明细04</t>
  </si>
  <si>
    <t>库存物资清查登记表</t>
  </si>
  <si>
    <t>明细05</t>
  </si>
  <si>
    <t>牲畜（禽）资产清查登记表</t>
  </si>
  <si>
    <t>明细06</t>
  </si>
  <si>
    <t>林木资产清查登记表</t>
  </si>
  <si>
    <t>明细07</t>
  </si>
  <si>
    <t>长期投资清查登记表</t>
  </si>
  <si>
    <t>明细08-1</t>
  </si>
  <si>
    <t>固定资产清查登记表-1（经营性固定资产）</t>
  </si>
  <si>
    <t>明细08-2</t>
  </si>
  <si>
    <t>固定资产清查登记表-2（非经营性固定资产）</t>
  </si>
  <si>
    <t>明细09-1</t>
  </si>
  <si>
    <t>在建工程清查登记表-1（经营性在建工程）</t>
  </si>
  <si>
    <t>明细09-2</t>
  </si>
  <si>
    <t>在建工程清查登记表-2（非经营性在建工程）</t>
  </si>
  <si>
    <t>明细10</t>
  </si>
  <si>
    <t>无形资产清查登记表</t>
  </si>
  <si>
    <t>明细11-1</t>
  </si>
  <si>
    <t>短期借款清查登记表</t>
  </si>
  <si>
    <t>明细11-2</t>
  </si>
  <si>
    <t>应付款项清查登记表</t>
  </si>
  <si>
    <t>明细11-3</t>
  </si>
  <si>
    <t>长期借款及应付款等清查登记表</t>
  </si>
  <si>
    <t>明细12</t>
  </si>
  <si>
    <t>应付工资清查登记表</t>
  </si>
  <si>
    <t>明细13</t>
  </si>
  <si>
    <t>应付福利费清查登记表</t>
  </si>
  <si>
    <t>明细14</t>
  </si>
  <si>
    <t>专项应付款清查登记表</t>
  </si>
  <si>
    <t>明细15</t>
  </si>
  <si>
    <t>所有者权益清查登记表</t>
  </si>
  <si>
    <t>明细16-1</t>
  </si>
  <si>
    <t>资产负债表（经营主体）</t>
  </si>
  <si>
    <t>二、国有资产登记主体填报</t>
  </si>
  <si>
    <t>明细16-2</t>
  </si>
  <si>
    <t>资产负债表（国有资产）</t>
  </si>
  <si>
    <t>巴宜区八一镇唐地村玉龙山庄农家乐建设项目清产核资汇总表</t>
  </si>
  <si>
    <r>
      <t>填报单位：</t>
    </r>
    <r>
      <rPr>
        <b/>
        <u/>
        <sz val="18"/>
        <color theme="1"/>
        <rFont val="宋体"/>
        <family val="3"/>
        <charset val="134"/>
        <scheme val="minor"/>
      </rPr>
      <t xml:space="preserve"> 八一镇人民政府（单位公章）                           </t>
    </r>
  </si>
  <si>
    <r>
      <t>项目名称：</t>
    </r>
    <r>
      <rPr>
        <b/>
        <u/>
        <sz val="18"/>
        <color theme="1"/>
        <rFont val="宋体"/>
        <family val="3"/>
        <charset val="134"/>
        <scheme val="minor"/>
      </rPr>
      <t xml:space="preserve">巴宜区八一镇唐地村玉龙山庄农家乐建设项目               </t>
    </r>
  </si>
  <si>
    <r>
      <t>联系电话：</t>
    </r>
    <r>
      <rPr>
        <b/>
        <u/>
        <sz val="18"/>
        <color theme="1"/>
        <rFont val="宋体"/>
        <family val="3"/>
        <charset val="134"/>
        <scheme val="minor"/>
      </rPr>
      <t xml:space="preserve">                                                     </t>
    </r>
  </si>
  <si>
    <r>
      <t>监管部门：</t>
    </r>
    <r>
      <rPr>
        <b/>
        <u/>
        <sz val="18"/>
        <color theme="1"/>
        <rFont val="宋体"/>
        <family val="3"/>
        <charset val="134"/>
        <scheme val="minor"/>
      </rPr>
      <t xml:space="preserve">                                                     </t>
    </r>
  </si>
  <si>
    <t>填表时间：   2023    年   11   月    30  日</t>
  </si>
  <si>
    <r>
      <rPr>
        <b/>
        <sz val="18"/>
        <color theme="1"/>
        <rFont val="宋体"/>
        <family val="3"/>
        <charset val="134"/>
      </rPr>
      <t>货币资金清查登记表</t>
    </r>
  </si>
  <si>
    <r>
      <rPr>
        <sz val="11"/>
        <color theme="1"/>
        <rFont val="宋体"/>
        <family val="3"/>
        <charset val="134"/>
      </rPr>
      <t>明细</t>
    </r>
    <r>
      <rPr>
        <sz val="11"/>
        <color theme="1"/>
        <rFont val="Times New Roman"/>
        <family val="1"/>
      </rPr>
      <t>01</t>
    </r>
  </si>
  <si>
    <r>
      <rPr>
        <b/>
        <sz val="11"/>
        <color theme="1"/>
        <rFont val="宋体"/>
        <family val="3"/>
        <charset val="134"/>
      </rPr>
      <t>清查基准日：</t>
    </r>
    <r>
      <rPr>
        <b/>
        <sz val="11"/>
        <color theme="1"/>
        <rFont val="Times New Roman"/>
        <family val="1"/>
      </rPr>
      <t>2023</t>
    </r>
    <r>
      <rPr>
        <b/>
        <sz val="11"/>
        <color theme="1"/>
        <rFont val="宋体"/>
        <family val="3"/>
        <charset val="134"/>
      </rPr>
      <t>年</t>
    </r>
    <r>
      <rPr>
        <b/>
        <sz val="11"/>
        <color theme="1"/>
        <rFont val="Times New Roman"/>
        <family val="1"/>
      </rPr>
      <t>5</t>
    </r>
    <r>
      <rPr>
        <b/>
        <sz val="11"/>
        <color theme="1"/>
        <rFont val="宋体"/>
        <family val="3"/>
        <charset val="134"/>
      </rPr>
      <t>月</t>
    </r>
    <r>
      <rPr>
        <b/>
        <sz val="11"/>
        <color theme="1"/>
        <rFont val="Times New Roman"/>
        <family val="1"/>
      </rPr>
      <t>31</t>
    </r>
    <r>
      <rPr>
        <b/>
        <sz val="11"/>
        <color theme="1"/>
        <rFont val="宋体"/>
        <family val="3"/>
        <charset val="134"/>
      </rPr>
      <t>日</t>
    </r>
  </si>
  <si>
    <t>填报单位：林芝市乡兴牧业有限责任公司</t>
  </si>
  <si>
    <r>
      <rPr>
        <b/>
        <sz val="11"/>
        <color theme="1"/>
        <rFont val="宋体"/>
        <family val="3"/>
        <charset val="134"/>
      </rPr>
      <t>项目名称：</t>
    </r>
    <r>
      <rPr>
        <b/>
        <sz val="11"/>
        <color theme="1"/>
        <rFont val="Times New Roman"/>
        <family val="1"/>
      </rPr>
      <t>700</t>
    </r>
    <r>
      <rPr>
        <b/>
        <sz val="11"/>
        <color theme="1"/>
        <rFont val="宋体"/>
        <family val="3"/>
        <charset val="134"/>
      </rPr>
      <t>万林芝市高产奶牛养殖项目</t>
    </r>
  </si>
  <si>
    <r>
      <rPr>
        <b/>
        <sz val="11"/>
        <color theme="1"/>
        <rFont val="宋体"/>
        <family val="3"/>
        <charset val="134"/>
      </rPr>
      <t>库存现金</t>
    </r>
  </si>
  <si>
    <r>
      <rPr>
        <sz val="11"/>
        <color theme="1"/>
        <rFont val="宋体"/>
        <family val="3"/>
        <charset val="134"/>
      </rPr>
      <t>单位：元</t>
    </r>
  </si>
  <si>
    <r>
      <rPr>
        <sz val="11"/>
        <color theme="1"/>
        <rFont val="宋体"/>
        <family val="3"/>
        <charset val="134"/>
      </rPr>
      <t>编号</t>
    </r>
  </si>
  <si>
    <r>
      <rPr>
        <sz val="11"/>
        <color theme="1"/>
        <rFont val="宋体"/>
        <family val="3"/>
        <charset val="134"/>
      </rPr>
      <t>存放地点</t>
    </r>
  </si>
  <si>
    <r>
      <rPr>
        <sz val="11"/>
        <color theme="1"/>
        <rFont val="宋体"/>
        <family val="3"/>
        <charset val="134"/>
      </rPr>
      <t>保管人</t>
    </r>
  </si>
  <si>
    <r>
      <rPr>
        <sz val="11"/>
        <color theme="1"/>
        <rFont val="宋体"/>
        <family val="3"/>
        <charset val="134"/>
      </rPr>
      <t>账面数</t>
    </r>
  </si>
  <si>
    <r>
      <rPr>
        <sz val="11"/>
        <color theme="1"/>
        <rFont val="宋体"/>
        <family val="3"/>
        <charset val="134"/>
      </rPr>
      <t>清查核实</t>
    </r>
  </si>
  <si>
    <r>
      <rPr>
        <sz val="11"/>
        <color theme="1"/>
        <rFont val="宋体"/>
        <family val="3"/>
        <charset val="134"/>
      </rPr>
      <t>核实数</t>
    </r>
  </si>
  <si>
    <r>
      <rPr>
        <sz val="11"/>
        <color theme="1"/>
        <rFont val="宋体"/>
        <family val="3"/>
        <charset val="134"/>
      </rPr>
      <t>备注</t>
    </r>
  </si>
  <si>
    <r>
      <rPr>
        <sz val="11"/>
        <color theme="1"/>
        <rFont val="宋体"/>
        <family val="3"/>
        <charset val="134"/>
      </rPr>
      <t>盘盈</t>
    </r>
    <r>
      <rPr>
        <sz val="11"/>
        <color theme="1"/>
        <rFont val="Times New Roman"/>
        <family val="1"/>
      </rPr>
      <t>+</t>
    </r>
  </si>
  <si>
    <r>
      <rPr>
        <sz val="11"/>
        <color theme="1"/>
        <rFont val="宋体"/>
        <family val="3"/>
        <charset val="134"/>
      </rPr>
      <t>盘亏</t>
    </r>
    <r>
      <rPr>
        <sz val="11"/>
        <color theme="1"/>
        <rFont val="Times New Roman"/>
        <family val="1"/>
      </rPr>
      <t>-</t>
    </r>
  </si>
  <si>
    <r>
      <rPr>
        <sz val="11"/>
        <color theme="1"/>
        <rFont val="宋体"/>
        <family val="3"/>
        <charset val="134"/>
      </rPr>
      <t>乡兴牧业公司财务室保险柜</t>
    </r>
  </si>
  <si>
    <r>
      <rPr>
        <sz val="11"/>
        <color theme="1"/>
        <rFont val="宋体"/>
        <family val="3"/>
        <charset val="134"/>
      </rPr>
      <t>牛草源</t>
    </r>
  </si>
  <si>
    <r>
      <rPr>
        <b/>
        <sz val="11"/>
        <color theme="1"/>
        <rFont val="宋体"/>
        <family val="3"/>
        <charset val="134"/>
      </rPr>
      <t>相关事项说明：</t>
    </r>
    <r>
      <rPr>
        <b/>
        <sz val="11"/>
        <color theme="1"/>
        <rFont val="Times New Roman"/>
        <family val="1"/>
      </rPr>
      <t>2023</t>
    </r>
    <r>
      <rPr>
        <b/>
        <sz val="11"/>
        <color theme="1"/>
        <rFont val="宋体"/>
        <family val="3"/>
        <charset val="134"/>
      </rPr>
      <t>年</t>
    </r>
    <r>
      <rPr>
        <b/>
        <sz val="11"/>
        <color theme="1"/>
        <rFont val="Times New Roman"/>
        <family val="1"/>
      </rPr>
      <t>6</t>
    </r>
    <r>
      <rPr>
        <b/>
        <sz val="11"/>
        <color theme="1"/>
        <rFont val="宋体"/>
        <family val="3"/>
        <charset val="134"/>
      </rPr>
      <t>月</t>
    </r>
    <r>
      <rPr>
        <b/>
        <sz val="11"/>
        <color theme="1"/>
        <rFont val="Times New Roman"/>
        <family val="1"/>
      </rPr>
      <t>15</t>
    </r>
    <r>
      <rPr>
        <b/>
        <sz val="11"/>
        <color theme="1"/>
        <rFont val="宋体"/>
        <family val="3"/>
        <charset val="134"/>
      </rPr>
      <t>日现场盘点现金为</t>
    </r>
    <r>
      <rPr>
        <b/>
        <sz val="11"/>
        <color theme="1"/>
        <rFont val="Times New Roman"/>
        <family val="1"/>
      </rPr>
      <t>3314.80</t>
    </r>
    <r>
      <rPr>
        <b/>
        <sz val="11"/>
        <color theme="1"/>
        <rFont val="宋体"/>
        <family val="3"/>
        <charset val="134"/>
      </rPr>
      <t>元，账面金额亦未</t>
    </r>
    <r>
      <rPr>
        <b/>
        <sz val="11"/>
        <color theme="1"/>
        <rFont val="Times New Roman"/>
        <family val="1"/>
      </rPr>
      <t>3314.80</t>
    </r>
    <r>
      <rPr>
        <b/>
        <sz val="11"/>
        <color theme="1"/>
        <rFont val="宋体"/>
        <family val="3"/>
        <charset val="134"/>
      </rPr>
      <t>元，</t>
    </r>
    <r>
      <rPr>
        <b/>
        <sz val="11"/>
        <color theme="1"/>
        <rFont val="Times New Roman"/>
        <family val="1"/>
      </rPr>
      <t>5</t>
    </r>
    <r>
      <rPr>
        <b/>
        <sz val="11"/>
        <color theme="1"/>
        <rFont val="宋体"/>
        <family val="3"/>
        <charset val="134"/>
      </rPr>
      <t>月</t>
    </r>
    <r>
      <rPr>
        <b/>
        <sz val="11"/>
        <color theme="1"/>
        <rFont val="Times New Roman"/>
        <family val="1"/>
      </rPr>
      <t>31</t>
    </r>
    <r>
      <rPr>
        <b/>
        <sz val="11"/>
        <color theme="1"/>
        <rFont val="宋体"/>
        <family val="3"/>
        <charset val="134"/>
      </rPr>
      <t>日至</t>
    </r>
    <r>
      <rPr>
        <b/>
        <sz val="11"/>
        <color theme="1"/>
        <rFont val="Times New Roman"/>
        <family val="1"/>
      </rPr>
      <t>6</t>
    </r>
    <r>
      <rPr>
        <b/>
        <sz val="11"/>
        <color theme="1"/>
        <rFont val="宋体"/>
        <family val="3"/>
        <charset val="134"/>
      </rPr>
      <t>月</t>
    </r>
    <r>
      <rPr>
        <b/>
        <sz val="11"/>
        <color theme="1"/>
        <rFont val="Times New Roman"/>
        <family val="1"/>
      </rPr>
      <t>15</t>
    </r>
    <r>
      <rPr>
        <b/>
        <sz val="11"/>
        <color theme="1"/>
        <rFont val="宋体"/>
        <family val="3"/>
        <charset val="134"/>
      </rPr>
      <t>日因盘盈账面增加现金</t>
    </r>
    <r>
      <rPr>
        <b/>
        <sz val="11"/>
        <color theme="1"/>
        <rFont val="Times New Roman"/>
        <family val="1"/>
      </rPr>
      <t>60</t>
    </r>
    <r>
      <rPr>
        <b/>
        <sz val="11"/>
        <color theme="1"/>
        <rFont val="宋体"/>
        <family val="3"/>
        <charset val="134"/>
      </rPr>
      <t>元，未见异常。</t>
    </r>
  </si>
  <si>
    <r>
      <rPr>
        <b/>
        <sz val="11"/>
        <color theme="1"/>
        <rFont val="宋体"/>
        <family val="3"/>
        <charset val="134"/>
      </rPr>
      <t>清查人：戴生华</t>
    </r>
  </si>
  <si>
    <r>
      <rPr>
        <b/>
        <sz val="11"/>
        <color theme="1"/>
        <rFont val="宋体"/>
        <family val="3"/>
        <charset val="134"/>
      </rPr>
      <t>填表人：牛草源</t>
    </r>
  </si>
  <si>
    <r>
      <rPr>
        <b/>
        <sz val="11"/>
        <color theme="1"/>
        <rFont val="宋体"/>
        <family val="3"/>
        <charset val="134"/>
      </rPr>
      <t>银行存款</t>
    </r>
  </si>
  <si>
    <r>
      <rPr>
        <sz val="11"/>
        <color theme="1"/>
        <rFont val="宋体"/>
        <family val="3"/>
        <charset val="134"/>
      </rPr>
      <t>开户银行</t>
    </r>
  </si>
  <si>
    <r>
      <rPr>
        <sz val="11"/>
        <color theme="1"/>
        <rFont val="宋体"/>
        <family val="3"/>
        <charset val="134"/>
      </rPr>
      <t>银行账号</t>
    </r>
  </si>
  <si>
    <r>
      <rPr>
        <sz val="11"/>
        <color theme="1"/>
        <rFont val="宋体"/>
        <family val="3"/>
        <charset val="134"/>
      </rPr>
      <t>增加</t>
    </r>
    <r>
      <rPr>
        <sz val="11"/>
        <color theme="1"/>
        <rFont val="Times New Roman"/>
        <family val="1"/>
      </rPr>
      <t>+</t>
    </r>
  </si>
  <si>
    <r>
      <rPr>
        <sz val="11"/>
        <color theme="1"/>
        <rFont val="宋体"/>
        <family val="3"/>
        <charset val="134"/>
      </rPr>
      <t>减少</t>
    </r>
    <r>
      <rPr>
        <sz val="11"/>
        <color theme="1"/>
        <rFont val="Times New Roman"/>
        <family val="1"/>
      </rPr>
      <t>-</t>
    </r>
  </si>
  <si>
    <r>
      <rPr>
        <sz val="11"/>
        <color theme="1"/>
        <rFont val="宋体"/>
        <family val="3"/>
        <charset val="134"/>
      </rPr>
      <t>农行林芝巴宜支行</t>
    </r>
  </si>
  <si>
    <t>25770001040012524</t>
  </si>
  <si>
    <t>相关事项说明：1.对被审计单位库存现金进行监盘，盘点金额为3314.80元，盘点日至会计报表日账面收入金额为63元，倒扎报表日账面余额为3251.80元，未见异常；
2.向开户行询证，回函金额与询证金额相符，未见异常。</t>
  </si>
  <si>
    <t>清查人：牛草原</t>
  </si>
  <si>
    <t>填表人：牛草源</t>
  </si>
  <si>
    <r>
      <rPr>
        <b/>
        <sz val="18"/>
        <color theme="1"/>
        <rFont val="宋体"/>
        <family val="3"/>
        <charset val="134"/>
      </rPr>
      <t>短期投资清查登记表</t>
    </r>
  </si>
  <si>
    <r>
      <rPr>
        <b/>
        <sz val="11"/>
        <color theme="1"/>
        <rFont val="宋体"/>
        <family val="3"/>
        <charset val="134"/>
      </rPr>
      <t>明细</t>
    </r>
    <r>
      <rPr>
        <b/>
        <sz val="11"/>
        <color theme="1"/>
        <rFont val="Times New Roman"/>
        <family val="1"/>
      </rPr>
      <t>02</t>
    </r>
  </si>
  <si>
    <t>单位：元</t>
  </si>
  <si>
    <t>编号</t>
  </si>
  <si>
    <t>投资对象</t>
  </si>
  <si>
    <t>投资时间</t>
  </si>
  <si>
    <t>投资期限</t>
  </si>
  <si>
    <t>账面数</t>
  </si>
  <si>
    <t>清查核实</t>
  </si>
  <si>
    <t>核实数</t>
  </si>
  <si>
    <t>备注</t>
  </si>
  <si>
    <t>合计</t>
  </si>
  <si>
    <t>出资形式</t>
  </si>
  <si>
    <t>货币资金</t>
  </si>
  <si>
    <t>实物折价</t>
  </si>
  <si>
    <r>
      <rPr>
        <sz val="11"/>
        <color theme="1"/>
        <rFont val="宋体"/>
        <family val="3"/>
        <charset val="134"/>
      </rPr>
      <t>（</t>
    </r>
    <r>
      <rPr>
        <sz val="11"/>
        <color theme="1"/>
        <rFont val="Times New Roman"/>
        <family val="1"/>
      </rPr>
      <t>1</t>
    </r>
    <r>
      <rPr>
        <sz val="11"/>
        <color theme="1"/>
        <rFont val="宋体"/>
        <family val="3"/>
        <charset val="134"/>
      </rPr>
      <t>）</t>
    </r>
  </si>
  <si>
    <r>
      <rPr>
        <sz val="11"/>
        <color theme="1"/>
        <rFont val="宋体"/>
        <family val="3"/>
        <charset val="134"/>
      </rPr>
      <t>（</t>
    </r>
    <r>
      <rPr>
        <sz val="11"/>
        <color theme="1"/>
        <rFont val="Times New Roman"/>
        <family val="1"/>
      </rPr>
      <t>2</t>
    </r>
    <r>
      <rPr>
        <sz val="11"/>
        <color theme="1"/>
        <rFont val="宋体"/>
        <family val="3"/>
        <charset val="134"/>
      </rPr>
      <t>）</t>
    </r>
  </si>
  <si>
    <r>
      <rPr>
        <sz val="11"/>
        <color theme="1"/>
        <rFont val="宋体"/>
        <family val="3"/>
        <charset val="134"/>
      </rPr>
      <t>（</t>
    </r>
    <r>
      <rPr>
        <sz val="11"/>
        <color theme="1"/>
        <rFont val="Times New Roman"/>
        <family val="1"/>
      </rPr>
      <t>3</t>
    </r>
    <r>
      <rPr>
        <sz val="11"/>
        <color theme="1"/>
        <rFont val="宋体"/>
        <family val="3"/>
        <charset val="134"/>
      </rPr>
      <t>）</t>
    </r>
  </si>
  <si>
    <r>
      <rPr>
        <sz val="11"/>
        <color theme="1"/>
        <rFont val="宋体"/>
        <family val="3"/>
        <charset val="134"/>
      </rPr>
      <t>（</t>
    </r>
    <r>
      <rPr>
        <sz val="11"/>
        <color theme="1"/>
        <rFont val="Times New Roman"/>
        <family val="1"/>
      </rPr>
      <t>4</t>
    </r>
    <r>
      <rPr>
        <sz val="11"/>
        <color theme="1"/>
        <rFont val="宋体"/>
        <family val="3"/>
        <charset val="134"/>
      </rPr>
      <t>）</t>
    </r>
  </si>
  <si>
    <r>
      <rPr>
        <sz val="11"/>
        <color theme="1"/>
        <rFont val="宋体"/>
        <family val="3"/>
        <charset val="134"/>
      </rPr>
      <t>（</t>
    </r>
    <r>
      <rPr>
        <sz val="11"/>
        <color theme="1"/>
        <rFont val="Times New Roman"/>
        <family val="1"/>
      </rPr>
      <t>5</t>
    </r>
    <r>
      <rPr>
        <sz val="11"/>
        <color theme="1"/>
        <rFont val="宋体"/>
        <family val="3"/>
        <charset val="134"/>
      </rPr>
      <t>）</t>
    </r>
  </si>
  <si>
    <r>
      <rPr>
        <sz val="11"/>
        <color theme="1"/>
        <rFont val="宋体"/>
        <family val="3"/>
        <charset val="134"/>
      </rPr>
      <t>（</t>
    </r>
    <r>
      <rPr>
        <sz val="11"/>
        <color theme="1"/>
        <rFont val="Times New Roman"/>
        <family val="1"/>
      </rPr>
      <t>6</t>
    </r>
    <r>
      <rPr>
        <sz val="11"/>
        <color theme="1"/>
        <rFont val="宋体"/>
        <family val="3"/>
        <charset val="134"/>
      </rPr>
      <t>）</t>
    </r>
  </si>
  <si>
    <r>
      <rPr>
        <sz val="11"/>
        <color theme="1"/>
        <rFont val="宋体"/>
        <family val="3"/>
        <charset val="134"/>
      </rPr>
      <t>（</t>
    </r>
    <r>
      <rPr>
        <sz val="11"/>
        <color theme="1"/>
        <rFont val="Times New Roman"/>
        <family val="1"/>
      </rPr>
      <t>7</t>
    </r>
    <r>
      <rPr>
        <sz val="11"/>
        <color theme="1"/>
        <rFont val="宋体"/>
        <family val="3"/>
        <charset val="134"/>
      </rPr>
      <t>）</t>
    </r>
  </si>
  <si>
    <r>
      <rPr>
        <sz val="11"/>
        <color theme="1"/>
        <rFont val="宋体"/>
        <family val="3"/>
        <charset val="134"/>
      </rPr>
      <t>（</t>
    </r>
    <r>
      <rPr>
        <sz val="11"/>
        <color theme="1"/>
        <rFont val="Times New Roman"/>
        <family val="1"/>
      </rPr>
      <t>8</t>
    </r>
    <r>
      <rPr>
        <sz val="11"/>
        <color theme="1"/>
        <rFont val="宋体"/>
        <family val="3"/>
        <charset val="134"/>
      </rPr>
      <t>）</t>
    </r>
  </si>
  <si>
    <r>
      <rPr>
        <sz val="11"/>
        <color theme="1"/>
        <rFont val="宋体"/>
        <family val="3"/>
        <charset val="134"/>
      </rPr>
      <t>（</t>
    </r>
    <r>
      <rPr>
        <sz val="11"/>
        <color theme="1"/>
        <rFont val="Times New Roman"/>
        <family val="1"/>
      </rPr>
      <t>9</t>
    </r>
    <r>
      <rPr>
        <sz val="11"/>
        <color theme="1"/>
        <rFont val="宋体"/>
        <family val="3"/>
        <charset val="134"/>
      </rPr>
      <t>）</t>
    </r>
  </si>
  <si>
    <r>
      <rPr>
        <sz val="11"/>
        <color theme="1"/>
        <rFont val="宋体"/>
        <family val="3"/>
        <charset val="134"/>
      </rPr>
      <t>（</t>
    </r>
    <r>
      <rPr>
        <sz val="11"/>
        <color theme="1"/>
        <rFont val="Times New Roman"/>
        <family val="1"/>
      </rPr>
      <t>10</t>
    </r>
    <r>
      <rPr>
        <sz val="11"/>
        <color theme="1"/>
        <rFont val="宋体"/>
        <family val="3"/>
        <charset val="134"/>
      </rPr>
      <t>）</t>
    </r>
  </si>
  <si>
    <r>
      <rPr>
        <sz val="10"/>
        <color theme="1"/>
        <rFont val="宋体"/>
        <family val="3"/>
        <charset val="134"/>
      </rPr>
      <t>合</t>
    </r>
    <r>
      <rPr>
        <sz val="10"/>
        <color theme="1"/>
        <rFont val="Times New Roman"/>
        <family val="1"/>
      </rPr>
      <t xml:space="preserve">  </t>
    </r>
    <r>
      <rPr>
        <sz val="10"/>
        <color theme="1"/>
        <rFont val="宋体"/>
        <family val="3"/>
        <charset val="134"/>
      </rPr>
      <t>计</t>
    </r>
  </si>
  <si>
    <t>相关事项说明：</t>
  </si>
  <si>
    <r>
      <rPr>
        <b/>
        <sz val="11"/>
        <color theme="1"/>
        <rFont val="宋体"/>
        <family val="3"/>
        <charset val="134"/>
      </rPr>
      <t>清查人：</t>
    </r>
  </si>
  <si>
    <r>
      <rPr>
        <b/>
        <sz val="11"/>
        <color theme="1"/>
        <rFont val="宋体"/>
        <family val="3"/>
        <charset val="134"/>
      </rPr>
      <t>填表人：</t>
    </r>
  </si>
  <si>
    <t>注：单位未设到期时间</t>
  </si>
  <si>
    <r>
      <rPr>
        <b/>
        <sz val="11"/>
        <color theme="1"/>
        <rFont val="宋体"/>
        <family val="3"/>
        <charset val="134"/>
      </rPr>
      <t>明细</t>
    </r>
    <r>
      <rPr>
        <b/>
        <sz val="11"/>
        <color theme="1"/>
        <rFont val="Times New Roman"/>
        <family val="1"/>
      </rPr>
      <t>03</t>
    </r>
  </si>
  <si>
    <r>
      <rPr>
        <sz val="11"/>
        <color theme="1"/>
        <rFont val="宋体"/>
        <family val="3"/>
        <charset val="134"/>
      </rPr>
      <t>债务人</t>
    </r>
  </si>
  <si>
    <r>
      <rPr>
        <sz val="11"/>
        <color theme="1"/>
        <rFont val="宋体"/>
        <family val="3"/>
        <charset val="134"/>
      </rPr>
      <t>形成原因</t>
    </r>
  </si>
  <si>
    <r>
      <rPr>
        <sz val="11"/>
        <color theme="1"/>
        <rFont val="宋体"/>
        <family val="3"/>
        <charset val="134"/>
      </rPr>
      <t>到期时间</t>
    </r>
  </si>
  <si>
    <r>
      <rPr>
        <sz val="11"/>
        <color theme="1"/>
        <rFont val="宋体"/>
        <family val="3"/>
        <charset val="134"/>
      </rPr>
      <t>审批人</t>
    </r>
  </si>
  <si>
    <t>西藏林芝市贡布乳液有限公司</t>
  </si>
  <si>
    <t>销售货款</t>
  </si>
  <si>
    <t>江安次仁</t>
  </si>
  <si>
    <t>已发函，回函金额相符</t>
  </si>
  <si>
    <t>林芝市巴宜区米瑞乡吉定村</t>
  </si>
  <si>
    <t>西藏高原之宝牦牛乳液股份有限公司</t>
  </si>
  <si>
    <t>已发函，回函374604.8元，系2022年12月30日9332公斤鲜奶未入账，金额59724.8元</t>
  </si>
  <si>
    <t>林芝赞巴拉养殖有限公司</t>
  </si>
  <si>
    <t>新疆新诺生物科技有限责任公司</t>
  </si>
  <si>
    <t>与债务一同已发函，回函金额相符</t>
  </si>
  <si>
    <t>西藏林升森工有限责任公司</t>
  </si>
  <si>
    <t>林芝市乡村发展投资有限责任公司</t>
  </si>
  <si>
    <t>应收账款合计</t>
  </si>
  <si>
    <t>次仁卓玛</t>
  </si>
  <si>
    <t>备用金借款</t>
  </si>
  <si>
    <t>个人往来</t>
  </si>
  <si>
    <t>旦增平措</t>
  </si>
  <si>
    <t>牛草源</t>
  </si>
  <si>
    <t>杨掌权</t>
  </si>
  <si>
    <t>王川祥</t>
  </si>
  <si>
    <t>其他应收款合计</t>
  </si>
  <si>
    <t>相关事项说明：已对应收款项大额往来余额发函询证，回函金额与账面金额相符，未见异常。</t>
  </si>
  <si>
    <t>清查人：戴生华</t>
  </si>
  <si>
    <t>填表人：刘行怡</t>
  </si>
  <si>
    <r>
      <rPr>
        <sz val="10"/>
        <color theme="1"/>
        <rFont val="宋体"/>
        <family val="3"/>
        <charset val="134"/>
      </rPr>
      <t>明细</t>
    </r>
    <r>
      <rPr>
        <sz val="10"/>
        <color theme="1"/>
        <rFont val="Times New Roman"/>
        <family val="1"/>
      </rPr>
      <t>04</t>
    </r>
  </si>
  <si>
    <r>
      <rPr>
        <b/>
        <sz val="10"/>
        <color theme="1"/>
        <rFont val="宋体"/>
        <family val="3"/>
        <charset val="134"/>
      </rPr>
      <t>清查基准日：</t>
    </r>
    <r>
      <rPr>
        <b/>
        <sz val="10"/>
        <color theme="1"/>
        <rFont val="Times New Roman"/>
        <family val="1"/>
      </rPr>
      <t>2023</t>
    </r>
    <r>
      <rPr>
        <b/>
        <sz val="10"/>
        <color theme="1"/>
        <rFont val="宋体"/>
        <family val="3"/>
        <charset val="134"/>
      </rPr>
      <t>年</t>
    </r>
    <r>
      <rPr>
        <b/>
        <sz val="10"/>
        <color theme="1"/>
        <rFont val="Times New Roman"/>
        <family val="1"/>
      </rPr>
      <t>5</t>
    </r>
    <r>
      <rPr>
        <b/>
        <sz val="10"/>
        <color theme="1"/>
        <rFont val="宋体"/>
        <family val="3"/>
        <charset val="134"/>
      </rPr>
      <t>月</t>
    </r>
    <r>
      <rPr>
        <b/>
        <sz val="10"/>
        <color theme="1"/>
        <rFont val="Times New Roman"/>
        <family val="1"/>
      </rPr>
      <t>31</t>
    </r>
    <r>
      <rPr>
        <b/>
        <sz val="10"/>
        <color theme="1"/>
        <rFont val="宋体"/>
        <family val="3"/>
        <charset val="134"/>
      </rPr>
      <t>日</t>
    </r>
  </si>
  <si>
    <t>类别</t>
  </si>
  <si>
    <t>物资名称</t>
  </si>
  <si>
    <t>规格型号</t>
  </si>
  <si>
    <t>计量单位</t>
  </si>
  <si>
    <t>存放地点</t>
  </si>
  <si>
    <t>保管员姓名</t>
  </si>
  <si>
    <r>
      <rPr>
        <sz val="10"/>
        <color theme="1"/>
        <rFont val="宋体"/>
        <family val="3"/>
        <charset val="134"/>
      </rPr>
      <t>盘盈</t>
    </r>
    <r>
      <rPr>
        <sz val="10"/>
        <color theme="1"/>
        <rFont val="Times New Roman"/>
        <family val="1"/>
      </rPr>
      <t>+</t>
    </r>
  </si>
  <si>
    <r>
      <rPr>
        <sz val="10"/>
        <color theme="1"/>
        <rFont val="宋体"/>
        <family val="3"/>
        <charset val="134"/>
      </rPr>
      <t>盘亏</t>
    </r>
    <r>
      <rPr>
        <sz val="10"/>
        <color theme="1"/>
        <rFont val="Times New Roman"/>
        <family val="1"/>
      </rPr>
      <t>-</t>
    </r>
  </si>
  <si>
    <t>数量</t>
  </si>
  <si>
    <t>金额</t>
  </si>
  <si>
    <r>
      <rPr>
        <sz val="10"/>
        <color theme="1"/>
        <rFont val="宋体"/>
        <family val="3"/>
        <charset val="134"/>
      </rPr>
      <t>（</t>
    </r>
    <r>
      <rPr>
        <sz val="10"/>
        <color theme="1"/>
        <rFont val="Times New Roman"/>
        <family val="1"/>
      </rPr>
      <t>1</t>
    </r>
    <r>
      <rPr>
        <sz val="10"/>
        <color theme="1"/>
        <rFont val="宋体"/>
        <family val="3"/>
        <charset val="134"/>
      </rPr>
      <t>）</t>
    </r>
  </si>
  <si>
    <r>
      <rPr>
        <sz val="10"/>
        <color theme="1"/>
        <rFont val="宋体"/>
        <family val="3"/>
        <charset val="134"/>
      </rPr>
      <t>（</t>
    </r>
    <r>
      <rPr>
        <sz val="10"/>
        <color theme="1"/>
        <rFont val="Times New Roman"/>
        <family val="1"/>
      </rPr>
      <t>2</t>
    </r>
    <r>
      <rPr>
        <sz val="10"/>
        <color theme="1"/>
        <rFont val="宋体"/>
        <family val="3"/>
        <charset val="134"/>
      </rPr>
      <t>）</t>
    </r>
  </si>
  <si>
    <r>
      <rPr>
        <sz val="10"/>
        <color theme="1"/>
        <rFont val="宋体"/>
        <family val="3"/>
        <charset val="134"/>
      </rPr>
      <t>（</t>
    </r>
    <r>
      <rPr>
        <sz val="10"/>
        <color theme="1"/>
        <rFont val="Times New Roman"/>
        <family val="1"/>
      </rPr>
      <t>3</t>
    </r>
    <r>
      <rPr>
        <sz val="10"/>
        <color theme="1"/>
        <rFont val="宋体"/>
        <family val="3"/>
        <charset val="134"/>
      </rPr>
      <t>）</t>
    </r>
  </si>
  <si>
    <r>
      <rPr>
        <sz val="10"/>
        <color theme="1"/>
        <rFont val="宋体"/>
        <family val="3"/>
        <charset val="134"/>
      </rPr>
      <t>（</t>
    </r>
    <r>
      <rPr>
        <sz val="10"/>
        <color theme="1"/>
        <rFont val="Times New Roman"/>
        <family val="1"/>
      </rPr>
      <t>4</t>
    </r>
    <r>
      <rPr>
        <sz val="10"/>
        <color theme="1"/>
        <rFont val="宋体"/>
        <family val="3"/>
        <charset val="134"/>
      </rPr>
      <t>）</t>
    </r>
  </si>
  <si>
    <r>
      <rPr>
        <sz val="10"/>
        <color theme="1"/>
        <rFont val="宋体"/>
        <family val="3"/>
        <charset val="134"/>
      </rPr>
      <t>（</t>
    </r>
    <r>
      <rPr>
        <sz val="10"/>
        <color theme="1"/>
        <rFont val="Times New Roman"/>
        <family val="1"/>
      </rPr>
      <t>5</t>
    </r>
    <r>
      <rPr>
        <sz val="10"/>
        <color theme="1"/>
        <rFont val="宋体"/>
        <family val="3"/>
        <charset val="134"/>
      </rPr>
      <t>）</t>
    </r>
  </si>
  <si>
    <r>
      <rPr>
        <sz val="10"/>
        <color theme="1"/>
        <rFont val="宋体"/>
        <family val="3"/>
        <charset val="134"/>
      </rPr>
      <t>（</t>
    </r>
    <r>
      <rPr>
        <sz val="10"/>
        <color theme="1"/>
        <rFont val="Times New Roman"/>
        <family val="1"/>
      </rPr>
      <t>6</t>
    </r>
    <r>
      <rPr>
        <sz val="10"/>
        <color theme="1"/>
        <rFont val="宋体"/>
        <family val="3"/>
        <charset val="134"/>
      </rPr>
      <t>）</t>
    </r>
  </si>
  <si>
    <r>
      <rPr>
        <sz val="10"/>
        <color theme="1"/>
        <rFont val="宋体"/>
        <family val="3"/>
        <charset val="134"/>
      </rPr>
      <t>（</t>
    </r>
    <r>
      <rPr>
        <sz val="10"/>
        <color theme="1"/>
        <rFont val="Times New Roman"/>
        <family val="1"/>
      </rPr>
      <t>7</t>
    </r>
    <r>
      <rPr>
        <sz val="10"/>
        <color theme="1"/>
        <rFont val="宋体"/>
        <family val="3"/>
        <charset val="134"/>
      </rPr>
      <t>）</t>
    </r>
  </si>
  <si>
    <r>
      <rPr>
        <sz val="10"/>
        <color theme="1"/>
        <rFont val="宋体"/>
        <family val="3"/>
        <charset val="134"/>
      </rPr>
      <t>（</t>
    </r>
    <r>
      <rPr>
        <sz val="10"/>
        <color theme="1"/>
        <rFont val="Times New Roman"/>
        <family val="1"/>
      </rPr>
      <t>8</t>
    </r>
    <r>
      <rPr>
        <sz val="10"/>
        <color theme="1"/>
        <rFont val="宋体"/>
        <family val="3"/>
        <charset val="134"/>
      </rPr>
      <t>）</t>
    </r>
  </si>
  <si>
    <r>
      <rPr>
        <sz val="10"/>
        <color theme="1"/>
        <rFont val="宋体"/>
        <family val="3"/>
        <charset val="134"/>
      </rPr>
      <t>（</t>
    </r>
    <r>
      <rPr>
        <sz val="10"/>
        <color theme="1"/>
        <rFont val="Times New Roman"/>
        <family val="1"/>
      </rPr>
      <t>9</t>
    </r>
    <r>
      <rPr>
        <sz val="10"/>
        <color theme="1"/>
        <rFont val="宋体"/>
        <family val="3"/>
        <charset val="134"/>
      </rPr>
      <t>）</t>
    </r>
  </si>
  <si>
    <r>
      <rPr>
        <sz val="10"/>
        <color theme="1"/>
        <rFont val="宋体"/>
        <family val="3"/>
        <charset val="134"/>
      </rPr>
      <t>（</t>
    </r>
    <r>
      <rPr>
        <sz val="10"/>
        <color theme="1"/>
        <rFont val="Times New Roman"/>
        <family val="1"/>
      </rPr>
      <t>10</t>
    </r>
    <r>
      <rPr>
        <sz val="10"/>
        <color theme="1"/>
        <rFont val="宋体"/>
        <family val="3"/>
        <charset val="134"/>
      </rPr>
      <t>）</t>
    </r>
  </si>
  <si>
    <r>
      <rPr>
        <sz val="10"/>
        <color theme="1"/>
        <rFont val="宋体"/>
        <family val="3"/>
        <charset val="134"/>
      </rPr>
      <t>（</t>
    </r>
    <r>
      <rPr>
        <sz val="10"/>
        <color theme="1"/>
        <rFont val="Times New Roman"/>
        <family val="1"/>
      </rPr>
      <t>11</t>
    </r>
    <r>
      <rPr>
        <sz val="10"/>
        <color theme="1"/>
        <rFont val="宋体"/>
        <family val="3"/>
        <charset val="134"/>
      </rPr>
      <t>）</t>
    </r>
  </si>
  <si>
    <r>
      <rPr>
        <sz val="10"/>
        <color theme="1"/>
        <rFont val="宋体"/>
        <family val="3"/>
        <charset val="134"/>
      </rPr>
      <t>（</t>
    </r>
    <r>
      <rPr>
        <sz val="10"/>
        <color theme="1"/>
        <rFont val="Times New Roman"/>
        <family val="1"/>
      </rPr>
      <t>12</t>
    </r>
    <r>
      <rPr>
        <sz val="10"/>
        <color theme="1"/>
        <rFont val="宋体"/>
        <family val="3"/>
        <charset val="134"/>
      </rPr>
      <t>）</t>
    </r>
  </si>
  <si>
    <r>
      <rPr>
        <sz val="10"/>
        <color theme="1"/>
        <rFont val="宋体"/>
        <family val="3"/>
        <charset val="134"/>
      </rPr>
      <t>（</t>
    </r>
    <r>
      <rPr>
        <sz val="10"/>
        <color theme="1"/>
        <rFont val="Times New Roman"/>
        <family val="1"/>
      </rPr>
      <t>13</t>
    </r>
    <r>
      <rPr>
        <sz val="10"/>
        <color theme="1"/>
        <rFont val="宋体"/>
        <family val="3"/>
        <charset val="134"/>
      </rPr>
      <t>）</t>
    </r>
  </si>
  <si>
    <r>
      <rPr>
        <sz val="10"/>
        <color theme="1"/>
        <rFont val="宋体"/>
        <family val="3"/>
        <charset val="134"/>
      </rPr>
      <t>（</t>
    </r>
    <r>
      <rPr>
        <sz val="10"/>
        <color theme="1"/>
        <rFont val="Times New Roman"/>
        <family val="1"/>
      </rPr>
      <t>14</t>
    </r>
    <r>
      <rPr>
        <sz val="10"/>
        <color theme="1"/>
        <rFont val="宋体"/>
        <family val="3"/>
        <charset val="134"/>
      </rPr>
      <t>）</t>
    </r>
  </si>
  <si>
    <r>
      <rPr>
        <sz val="10"/>
        <color theme="1"/>
        <rFont val="宋体"/>
        <family val="3"/>
        <charset val="134"/>
      </rPr>
      <t>（</t>
    </r>
    <r>
      <rPr>
        <sz val="10"/>
        <color theme="1"/>
        <rFont val="Times New Roman"/>
        <family val="1"/>
      </rPr>
      <t>15</t>
    </r>
    <r>
      <rPr>
        <sz val="10"/>
        <color theme="1"/>
        <rFont val="宋体"/>
        <family val="3"/>
        <charset val="134"/>
      </rPr>
      <t>）</t>
    </r>
  </si>
  <si>
    <t>在途物资</t>
  </si>
  <si>
    <t>小麦秸秆</t>
  </si>
  <si>
    <t>KG</t>
  </si>
  <si>
    <t>林芝市乡兴牧业种蓄场</t>
  </si>
  <si>
    <t>碳酸氢钠</t>
  </si>
  <si>
    <t>酥油搅拌罐</t>
  </si>
  <si>
    <t>500L</t>
  </si>
  <si>
    <t>个</t>
  </si>
  <si>
    <t>原材料</t>
  </si>
  <si>
    <t>精料</t>
  </si>
  <si>
    <t>袋</t>
  </si>
  <si>
    <t>青贮</t>
  </si>
  <si>
    <t>食盐</t>
  </si>
  <si>
    <t>苜蓿</t>
  </si>
  <si>
    <t>冻精</t>
  </si>
  <si>
    <t>只</t>
  </si>
  <si>
    <t>兽药</t>
  </si>
  <si>
    <t>批</t>
  </si>
  <si>
    <t>口蹄疫疫苗</t>
  </si>
  <si>
    <r>
      <rPr>
        <sz val="10"/>
        <color theme="1"/>
        <rFont val="Times New Roman"/>
        <family val="1"/>
      </rPr>
      <t>410</t>
    </r>
    <r>
      <rPr>
        <sz val="10"/>
        <color theme="1"/>
        <rFont val="宋体"/>
        <family val="3"/>
        <charset val="134"/>
      </rPr>
      <t>犊牛羊羔开口精补料</t>
    </r>
  </si>
  <si>
    <t>900S</t>
  </si>
  <si>
    <t>产奶牛精料</t>
  </si>
  <si>
    <t>断奶牛精料</t>
  </si>
  <si>
    <t>柴油</t>
  </si>
  <si>
    <t>升</t>
  </si>
  <si>
    <t>库存商品</t>
  </si>
  <si>
    <t>酥油</t>
  </si>
  <si>
    <t>犊牛</t>
  </si>
  <si>
    <t>头</t>
  </si>
  <si>
    <t>奶渣</t>
  </si>
  <si>
    <t>相关事项说明：1.询问被审计单位存货管理相关人员并检查被审计单位存货原材料管理台账，被审计单位原材料未指定专门的负责人进行管理并实时登记原材料管理台账；
2.询问被审计单位牛犊管理及核算情况，生产部日常管理过程中未实时登记牛犊管理台账，牛犊账面成本归集过程不规范，但在审计过程中未发现被审计单位存在虚构、舞弊等情况，被审计单位现行财务核算方法与管理层要求差异较大且已委托外部第三方对其成本核算进行梳理调整（调整时间未定），故此处不做调账；
3.对部分原材料进行盘点，发现被审计单位除因管理原因存在入账时间差外（原材料金额较小，对被审计单位不存在重大影响），未见其他异常；
4.对牛犊进行盘点，因被审计单位日常对牛犊未按要求建立管理台账，故按实际盘点牛犊数披露。</t>
  </si>
  <si>
    <r>
      <rPr>
        <b/>
        <sz val="18"/>
        <color theme="1"/>
        <rFont val="宋体"/>
        <family val="3"/>
        <charset val="134"/>
      </rPr>
      <t>牲畜（禽）资产清查登记表</t>
    </r>
  </si>
  <si>
    <r>
      <rPr>
        <sz val="10"/>
        <color theme="1"/>
        <rFont val="宋体"/>
        <family val="3"/>
        <charset val="134"/>
      </rPr>
      <t>明细</t>
    </r>
    <r>
      <rPr>
        <sz val="10"/>
        <color theme="1"/>
        <rFont val="Times New Roman"/>
        <family val="1"/>
      </rPr>
      <t>05</t>
    </r>
  </si>
  <si>
    <r>
      <rPr>
        <sz val="10"/>
        <color theme="1"/>
        <rFont val="宋体"/>
        <family val="3"/>
        <charset val="134"/>
      </rPr>
      <t>单位：元、只、头等</t>
    </r>
  </si>
  <si>
    <r>
      <rPr>
        <sz val="10"/>
        <color theme="1"/>
        <rFont val="宋体"/>
        <family val="3"/>
        <charset val="134"/>
      </rPr>
      <t>编号</t>
    </r>
  </si>
  <si>
    <r>
      <rPr>
        <sz val="10"/>
        <color theme="1"/>
        <rFont val="宋体"/>
        <family val="3"/>
        <charset val="134"/>
      </rPr>
      <t>品种</t>
    </r>
  </si>
  <si>
    <r>
      <rPr>
        <sz val="10"/>
        <color theme="1"/>
        <rFont val="宋体"/>
        <family val="3"/>
        <charset val="134"/>
      </rPr>
      <t>计量单位</t>
    </r>
  </si>
  <si>
    <r>
      <rPr>
        <sz val="10"/>
        <color theme="1"/>
        <rFont val="宋体"/>
        <family val="3"/>
        <charset val="134"/>
      </rPr>
      <t>饲养地点</t>
    </r>
  </si>
  <si>
    <r>
      <rPr>
        <sz val="10"/>
        <color theme="1"/>
        <rFont val="宋体"/>
        <family val="3"/>
        <charset val="134"/>
      </rPr>
      <t>饲养员姓名</t>
    </r>
  </si>
  <si>
    <r>
      <rPr>
        <sz val="10"/>
        <color theme="1"/>
        <rFont val="宋体"/>
        <family val="3"/>
        <charset val="134"/>
      </rPr>
      <t>账面数</t>
    </r>
  </si>
  <si>
    <r>
      <rPr>
        <sz val="10"/>
        <color theme="1"/>
        <rFont val="宋体"/>
        <family val="3"/>
        <charset val="134"/>
      </rPr>
      <t>清查核实</t>
    </r>
  </si>
  <si>
    <r>
      <rPr>
        <sz val="10"/>
        <color theme="1"/>
        <rFont val="宋体"/>
        <family val="3"/>
        <charset val="134"/>
      </rPr>
      <t>核实数</t>
    </r>
  </si>
  <si>
    <r>
      <rPr>
        <sz val="10"/>
        <color theme="1"/>
        <rFont val="宋体"/>
        <family val="3"/>
        <charset val="134"/>
      </rPr>
      <t>备注</t>
    </r>
  </si>
  <si>
    <r>
      <rPr>
        <sz val="10"/>
        <color theme="1"/>
        <rFont val="宋体"/>
        <family val="3"/>
        <charset val="134"/>
      </rPr>
      <t>合计</t>
    </r>
  </si>
  <si>
    <t>幼畜及育肥畜</t>
  </si>
  <si>
    <t>产疫畜</t>
  </si>
  <si>
    <r>
      <rPr>
        <sz val="10"/>
        <color theme="1"/>
        <rFont val="宋体"/>
        <family val="3"/>
        <charset val="134"/>
      </rPr>
      <t>幼畜及育肥畜</t>
    </r>
  </si>
  <si>
    <r>
      <rPr>
        <sz val="10"/>
        <color theme="1"/>
        <rFont val="宋体"/>
        <family val="3"/>
        <charset val="134"/>
      </rPr>
      <t>产疫畜</t>
    </r>
  </si>
  <si>
    <r>
      <rPr>
        <sz val="10"/>
        <color theme="1"/>
        <rFont val="宋体"/>
        <family val="3"/>
        <charset val="134"/>
      </rPr>
      <t>金额</t>
    </r>
  </si>
  <si>
    <r>
      <rPr>
        <sz val="10"/>
        <color theme="1"/>
        <rFont val="宋体"/>
        <family val="3"/>
        <charset val="134"/>
      </rPr>
      <t>数量</t>
    </r>
  </si>
  <si>
    <r>
      <rPr>
        <sz val="10"/>
        <color theme="1"/>
        <rFont val="宋体"/>
        <family val="3"/>
        <charset val="134"/>
      </rPr>
      <t>（</t>
    </r>
    <r>
      <rPr>
        <sz val="10"/>
        <color theme="1"/>
        <rFont val="Times New Roman"/>
        <family val="1"/>
      </rPr>
      <t>16</t>
    </r>
    <r>
      <rPr>
        <sz val="10"/>
        <color theme="1"/>
        <rFont val="宋体"/>
        <family val="3"/>
        <charset val="134"/>
      </rPr>
      <t>）</t>
    </r>
  </si>
  <si>
    <r>
      <rPr>
        <sz val="10"/>
        <color theme="1"/>
        <rFont val="宋体"/>
        <family val="3"/>
        <charset val="134"/>
      </rPr>
      <t>（</t>
    </r>
    <r>
      <rPr>
        <sz val="10"/>
        <color theme="1"/>
        <rFont val="Times New Roman"/>
        <family val="1"/>
      </rPr>
      <t>17</t>
    </r>
    <r>
      <rPr>
        <sz val="10"/>
        <color theme="1"/>
        <rFont val="宋体"/>
        <family val="3"/>
        <charset val="134"/>
      </rPr>
      <t>）</t>
    </r>
  </si>
  <si>
    <r>
      <rPr>
        <sz val="10"/>
        <color theme="1"/>
        <rFont val="宋体"/>
        <family val="3"/>
        <charset val="134"/>
      </rPr>
      <t>（</t>
    </r>
    <r>
      <rPr>
        <sz val="10"/>
        <color theme="1"/>
        <rFont val="Times New Roman"/>
        <family val="1"/>
      </rPr>
      <t>18</t>
    </r>
    <r>
      <rPr>
        <sz val="10"/>
        <color theme="1"/>
        <rFont val="宋体"/>
        <family val="3"/>
        <charset val="134"/>
      </rPr>
      <t>）</t>
    </r>
  </si>
  <si>
    <r>
      <rPr>
        <sz val="10"/>
        <color theme="1"/>
        <rFont val="宋体"/>
        <family val="3"/>
        <charset val="134"/>
      </rPr>
      <t>（</t>
    </r>
    <r>
      <rPr>
        <sz val="10"/>
        <color theme="1"/>
        <rFont val="Times New Roman"/>
        <family val="1"/>
      </rPr>
      <t>19</t>
    </r>
    <r>
      <rPr>
        <sz val="10"/>
        <color theme="1"/>
        <rFont val="宋体"/>
        <family val="3"/>
        <charset val="134"/>
      </rPr>
      <t>）</t>
    </r>
  </si>
  <si>
    <t>娟珊牛</t>
  </si>
  <si>
    <t>四朗</t>
  </si>
  <si>
    <t>赞巴拉移交</t>
  </si>
  <si>
    <t>荷斯坦牛</t>
  </si>
  <si>
    <t>其他</t>
  </si>
  <si>
    <r>
      <rPr>
        <sz val="10"/>
        <color theme="1"/>
        <rFont val="Times New Roman"/>
        <family val="1"/>
      </rPr>
      <t>2000</t>
    </r>
    <r>
      <rPr>
        <sz val="10"/>
        <color theme="1"/>
        <rFont val="宋体"/>
        <family val="3"/>
        <charset val="134"/>
      </rPr>
      <t>万项目购置</t>
    </r>
  </si>
  <si>
    <t>相关事项说明：1.检查被审计单位财务会计账，被审计单位因对启用的财务账套中关于生产性生物资产的核算模块使用不熟悉，造成账面生产性生物资产卡片数据不完全准确，已建议被审计单位寻求软件提供第三方处理，生产性生物资产数量以实际盘点数量为准，账面金额因现行会计核算方法与管理层要求差异较大且被审计单位已委托第三方咨询公司对账务情况梳理、调整（调整时间不确定），故此处不调整。生产性生物资产卡片折旧金额与账面累计折旧金额亦不相符，此次第三方咨询公司尚未清理出具体折旧金额以及对应计入的成本、费用科目，此处暂不调整；2.2000万项目购置奶牛分多个牛舍进行管理，被审计单位日常管理过程中会根据牛的情况进行牛舍转移，故此处未对2000万项目进行区分明确饲养员姓名；3.被审计单位因为账务系统原因，导致生产性生物资产核算金额有误，经营期间死亡、出售的生产性生物资产原值未冲账导致，表内披露的生产性生物资产为被审计单位在审计时点的实际情况，已建议被审计单位协调软件服务第三方对账务系统进行调整、优化。</t>
  </si>
  <si>
    <r>
      <rPr>
        <b/>
        <sz val="18"/>
        <color theme="1"/>
        <rFont val="宋体"/>
        <family val="3"/>
        <charset val="134"/>
      </rPr>
      <t>林木资产清查登记表</t>
    </r>
  </si>
  <si>
    <r>
      <rPr>
        <sz val="10"/>
        <color theme="1"/>
        <rFont val="宋体"/>
        <family val="3"/>
        <charset val="134"/>
      </rPr>
      <t>明细</t>
    </r>
    <r>
      <rPr>
        <sz val="10"/>
        <color theme="1"/>
        <rFont val="Times New Roman"/>
        <family val="1"/>
      </rPr>
      <t>06</t>
    </r>
  </si>
  <si>
    <r>
      <rPr>
        <b/>
        <sz val="10"/>
        <color theme="1"/>
        <rFont val="宋体"/>
        <family val="3"/>
        <charset val="134"/>
      </rPr>
      <t>填报单位：</t>
    </r>
  </si>
  <si>
    <r>
      <rPr>
        <b/>
        <sz val="10"/>
        <color theme="1"/>
        <rFont val="宋体"/>
        <family val="3"/>
        <charset val="134"/>
      </rPr>
      <t>项目名称：</t>
    </r>
  </si>
  <si>
    <r>
      <rPr>
        <sz val="11"/>
        <color theme="1"/>
        <rFont val="宋体"/>
        <family val="3"/>
        <charset val="134"/>
      </rPr>
      <t>单位：元、棵</t>
    </r>
  </si>
  <si>
    <r>
      <rPr>
        <sz val="10"/>
        <color theme="1"/>
        <rFont val="宋体"/>
        <family val="3"/>
        <charset val="134"/>
      </rPr>
      <t>生长地点</t>
    </r>
  </si>
  <si>
    <r>
      <rPr>
        <sz val="10"/>
        <color theme="1"/>
        <rFont val="宋体"/>
        <family val="3"/>
        <charset val="134"/>
      </rPr>
      <t>管理员姓名</t>
    </r>
  </si>
  <si>
    <r>
      <rPr>
        <sz val="10"/>
        <color theme="1"/>
        <rFont val="宋体"/>
        <family val="3"/>
        <charset val="134"/>
      </rPr>
      <t>经济林木</t>
    </r>
  </si>
  <si>
    <r>
      <rPr>
        <sz val="10"/>
        <color theme="1"/>
        <rFont val="宋体"/>
        <family val="3"/>
        <charset val="134"/>
      </rPr>
      <t>非经济林木</t>
    </r>
  </si>
  <si>
    <r>
      <rPr>
        <sz val="10"/>
        <color theme="1"/>
        <rFont val="宋体"/>
        <family val="3"/>
        <charset val="134"/>
      </rPr>
      <t>投产前</t>
    </r>
  </si>
  <si>
    <r>
      <rPr>
        <sz val="10"/>
        <color theme="1"/>
        <rFont val="宋体"/>
        <family val="3"/>
        <charset val="134"/>
      </rPr>
      <t>投产后</t>
    </r>
  </si>
  <si>
    <r>
      <rPr>
        <sz val="10"/>
        <color theme="1"/>
        <rFont val="宋体"/>
        <family val="3"/>
        <charset val="134"/>
      </rPr>
      <t>郁闭前</t>
    </r>
  </si>
  <si>
    <r>
      <rPr>
        <sz val="10"/>
        <color theme="1"/>
        <rFont val="宋体"/>
        <family val="3"/>
        <charset val="134"/>
      </rPr>
      <t>郁闭后</t>
    </r>
  </si>
  <si>
    <r>
      <rPr>
        <sz val="10"/>
        <color theme="1"/>
        <rFont val="宋体"/>
        <family val="3"/>
        <charset val="134"/>
      </rPr>
      <t>（</t>
    </r>
    <r>
      <rPr>
        <sz val="10"/>
        <color theme="1"/>
        <rFont val="Times New Roman"/>
        <family val="1"/>
      </rPr>
      <t>20</t>
    </r>
    <r>
      <rPr>
        <sz val="10"/>
        <color theme="1"/>
        <rFont val="宋体"/>
        <family val="3"/>
        <charset val="134"/>
      </rPr>
      <t>）</t>
    </r>
  </si>
  <si>
    <r>
      <rPr>
        <sz val="10"/>
        <color theme="1"/>
        <rFont val="宋体"/>
        <family val="3"/>
        <charset val="134"/>
      </rPr>
      <t>（</t>
    </r>
    <r>
      <rPr>
        <sz val="10"/>
        <color theme="1"/>
        <rFont val="Times New Roman"/>
        <family val="1"/>
      </rPr>
      <t>21</t>
    </r>
    <r>
      <rPr>
        <sz val="10"/>
        <color theme="1"/>
        <rFont val="宋体"/>
        <family val="3"/>
        <charset val="134"/>
      </rPr>
      <t>）</t>
    </r>
  </si>
  <si>
    <r>
      <rPr>
        <sz val="10"/>
        <color theme="1"/>
        <rFont val="宋体"/>
        <family val="3"/>
        <charset val="134"/>
      </rPr>
      <t>（</t>
    </r>
    <r>
      <rPr>
        <sz val="10"/>
        <color theme="1"/>
        <rFont val="Times New Roman"/>
        <family val="1"/>
      </rPr>
      <t>22</t>
    </r>
    <r>
      <rPr>
        <sz val="10"/>
        <color theme="1"/>
        <rFont val="宋体"/>
        <family val="3"/>
        <charset val="134"/>
      </rPr>
      <t>）</t>
    </r>
  </si>
  <si>
    <r>
      <rPr>
        <b/>
        <sz val="10"/>
        <color theme="1"/>
        <rFont val="宋体"/>
        <family val="3"/>
        <charset val="134"/>
      </rPr>
      <t>清查人：</t>
    </r>
  </si>
  <si>
    <r>
      <rPr>
        <b/>
        <sz val="10"/>
        <color theme="1"/>
        <rFont val="宋体"/>
        <family val="3"/>
        <charset val="134"/>
      </rPr>
      <t>填表人：</t>
    </r>
  </si>
  <si>
    <r>
      <rPr>
        <sz val="10"/>
        <color theme="1"/>
        <rFont val="宋体"/>
        <family val="3"/>
        <charset val="134"/>
      </rPr>
      <t>明细</t>
    </r>
    <r>
      <rPr>
        <sz val="10"/>
        <color theme="1"/>
        <rFont val="Times New Roman"/>
        <family val="1"/>
      </rPr>
      <t>07</t>
    </r>
  </si>
  <si>
    <t>填报单位：</t>
  </si>
  <si>
    <t>项目名称：</t>
  </si>
  <si>
    <t>投资形式</t>
  </si>
  <si>
    <t>利润分配形式</t>
  </si>
  <si>
    <t>应收股息或利息</t>
  </si>
  <si>
    <t>应收未收利润或分红</t>
  </si>
  <si>
    <r>
      <rPr>
        <sz val="10"/>
        <color theme="1"/>
        <rFont val="宋体"/>
        <family val="3"/>
        <charset val="134"/>
      </rPr>
      <t>增加</t>
    </r>
    <r>
      <rPr>
        <sz val="10"/>
        <color theme="1"/>
        <rFont val="Times New Roman"/>
        <family val="1"/>
      </rPr>
      <t>+</t>
    </r>
  </si>
  <si>
    <r>
      <rPr>
        <sz val="10"/>
        <color theme="1"/>
        <rFont val="宋体"/>
        <family val="3"/>
        <charset val="134"/>
      </rPr>
      <t>减少</t>
    </r>
    <r>
      <rPr>
        <sz val="10"/>
        <color theme="1"/>
        <rFont val="Times New Roman"/>
        <family val="1"/>
      </rPr>
      <t>-</t>
    </r>
  </si>
  <si>
    <t>股权投资</t>
  </si>
  <si>
    <t>债权投资</t>
  </si>
  <si>
    <t>清查人：</t>
  </si>
  <si>
    <t>填表人：</t>
  </si>
  <si>
    <r>
      <rPr>
        <b/>
        <sz val="18"/>
        <color theme="1"/>
        <rFont val="宋体"/>
        <family val="3"/>
        <charset val="134"/>
      </rPr>
      <t>固定资产清查登记表</t>
    </r>
    <r>
      <rPr>
        <b/>
        <sz val="18"/>
        <color theme="1"/>
        <rFont val="Times New Roman"/>
        <family val="1"/>
      </rPr>
      <t>-1</t>
    </r>
    <r>
      <rPr>
        <b/>
        <sz val="18"/>
        <color theme="1"/>
        <rFont val="宋体"/>
        <family val="3"/>
        <charset val="134"/>
      </rPr>
      <t>（经营性固定资产）</t>
    </r>
  </si>
  <si>
    <r>
      <rPr>
        <sz val="10"/>
        <color theme="1"/>
        <rFont val="宋体"/>
        <family val="3"/>
        <charset val="134"/>
      </rPr>
      <t>明细</t>
    </r>
    <r>
      <rPr>
        <sz val="10"/>
        <color theme="1"/>
        <rFont val="Times New Roman"/>
        <family val="1"/>
      </rPr>
      <t>08-1</t>
    </r>
  </si>
  <si>
    <t>单位：元、个、台、㎡等</t>
  </si>
  <si>
    <r>
      <rPr>
        <sz val="10"/>
        <color theme="1"/>
        <rFont val="宋体"/>
        <family val="3"/>
        <charset val="134"/>
      </rPr>
      <t>类别</t>
    </r>
  </si>
  <si>
    <r>
      <rPr>
        <sz val="10"/>
        <color theme="1"/>
        <rFont val="宋体"/>
        <family val="3"/>
        <charset val="134"/>
      </rPr>
      <t>名称</t>
    </r>
  </si>
  <si>
    <r>
      <rPr>
        <sz val="10"/>
        <color theme="1"/>
        <rFont val="宋体"/>
        <family val="3"/>
        <charset val="134"/>
      </rPr>
      <t>构（购）建时间</t>
    </r>
  </si>
  <si>
    <r>
      <rPr>
        <sz val="10"/>
        <color theme="1"/>
        <rFont val="宋体"/>
        <family val="3"/>
        <charset val="134"/>
      </rPr>
      <t>坐落或置放位置</t>
    </r>
  </si>
  <si>
    <r>
      <rPr>
        <sz val="10"/>
        <color theme="1"/>
        <rFont val="宋体"/>
        <family val="3"/>
        <charset val="134"/>
      </rPr>
      <t>规格型号</t>
    </r>
  </si>
  <si>
    <r>
      <rPr>
        <sz val="10"/>
        <color theme="1"/>
        <rFont val="宋体"/>
        <family val="3"/>
        <charset val="134"/>
      </rPr>
      <t>使用情况</t>
    </r>
  </si>
  <si>
    <r>
      <rPr>
        <sz val="10"/>
        <color theme="1"/>
        <rFont val="宋体"/>
        <family val="3"/>
        <charset val="134"/>
      </rPr>
      <t>出租或出借</t>
    </r>
  </si>
  <si>
    <r>
      <rPr>
        <sz val="10"/>
        <color theme="1"/>
        <rFont val="宋体"/>
        <family val="3"/>
        <charset val="134"/>
      </rPr>
      <t>自用</t>
    </r>
  </si>
  <si>
    <r>
      <rPr>
        <sz val="10"/>
        <color theme="1"/>
        <rFont val="宋体"/>
        <family val="3"/>
        <charset val="134"/>
      </rPr>
      <t>闲置</t>
    </r>
  </si>
  <si>
    <r>
      <rPr>
        <sz val="10"/>
        <color theme="1"/>
        <rFont val="宋体"/>
        <family val="3"/>
        <charset val="134"/>
      </rPr>
      <t>其他</t>
    </r>
  </si>
  <si>
    <r>
      <rPr>
        <sz val="10"/>
        <color theme="1"/>
        <rFont val="宋体"/>
        <family val="3"/>
        <charset val="134"/>
      </rPr>
      <t>数量或建筑面积</t>
    </r>
  </si>
  <si>
    <r>
      <rPr>
        <sz val="10"/>
        <color theme="1"/>
        <rFont val="宋体"/>
        <family val="3"/>
        <charset val="134"/>
      </rPr>
      <t>原值</t>
    </r>
  </si>
  <si>
    <r>
      <rPr>
        <sz val="10"/>
        <color theme="1"/>
        <rFont val="宋体"/>
        <family val="3"/>
        <charset val="134"/>
      </rPr>
      <t>已提折旧</t>
    </r>
  </si>
  <si>
    <r>
      <rPr>
        <sz val="10"/>
        <color theme="1"/>
        <rFont val="宋体"/>
        <family val="3"/>
        <charset val="134"/>
      </rPr>
      <t>净值</t>
    </r>
  </si>
  <si>
    <r>
      <rPr>
        <sz val="10"/>
        <color theme="1"/>
        <rFont val="宋体"/>
        <family val="3"/>
        <charset val="134"/>
      </rPr>
      <t>对象</t>
    </r>
  </si>
  <si>
    <r>
      <rPr>
        <sz val="10"/>
        <color theme="1"/>
        <rFont val="宋体"/>
        <family val="3"/>
        <charset val="134"/>
      </rPr>
      <t>期限</t>
    </r>
  </si>
  <si>
    <r>
      <rPr>
        <sz val="10"/>
        <color theme="1"/>
        <rFont val="宋体"/>
        <family val="3"/>
        <charset val="134"/>
      </rPr>
      <t>年租金</t>
    </r>
  </si>
  <si>
    <r>
      <rPr>
        <sz val="10"/>
        <color theme="1"/>
        <rFont val="宋体"/>
        <family val="3"/>
        <charset val="134"/>
      </rPr>
      <t>（一）房屋建筑物</t>
    </r>
  </si>
  <si>
    <t>房屋建筑物：</t>
  </si>
  <si>
    <t>010500051</t>
  </si>
  <si>
    <r>
      <rPr>
        <sz val="10"/>
        <color theme="1"/>
        <rFont val="宋体"/>
        <family val="3"/>
        <charset val="134"/>
      </rPr>
      <t>清水池（水槽）</t>
    </r>
  </si>
  <si>
    <r>
      <rPr>
        <sz val="10"/>
        <color theme="1"/>
        <rFont val="宋体"/>
        <family val="3"/>
        <charset val="134"/>
      </rPr>
      <t>牛场</t>
    </r>
  </si>
  <si>
    <t>√</t>
  </si>
  <si>
    <t>机械设备：</t>
  </si>
  <si>
    <t>010100004</t>
  </si>
  <si>
    <r>
      <rPr>
        <sz val="10"/>
        <color theme="1"/>
        <rFont val="宋体"/>
        <family val="3"/>
        <charset val="134"/>
      </rPr>
      <t>棚房</t>
    </r>
    <r>
      <rPr>
        <sz val="10"/>
        <color theme="1"/>
        <rFont val="Times New Roman"/>
        <family val="1"/>
      </rPr>
      <t>2</t>
    </r>
  </si>
  <si>
    <r>
      <rPr>
        <sz val="10"/>
        <color theme="1"/>
        <rFont val="Times New Roman"/>
        <family val="1"/>
      </rPr>
      <t>131.57</t>
    </r>
    <r>
      <rPr>
        <sz val="10"/>
        <color theme="1"/>
        <rFont val="宋体"/>
        <family val="3"/>
        <charset val="134"/>
      </rPr>
      <t>平方米</t>
    </r>
  </si>
  <si>
    <t>其他：</t>
  </si>
  <si>
    <t>010100003</t>
  </si>
  <si>
    <r>
      <rPr>
        <sz val="10"/>
        <color theme="1"/>
        <rFont val="宋体"/>
        <family val="3"/>
        <charset val="134"/>
      </rPr>
      <t>棚房</t>
    </r>
    <r>
      <rPr>
        <sz val="10"/>
        <color theme="1"/>
        <rFont val="Times New Roman"/>
        <family val="1"/>
      </rPr>
      <t>1</t>
    </r>
  </si>
  <si>
    <r>
      <rPr>
        <sz val="10"/>
        <color theme="1"/>
        <rFont val="Times New Roman"/>
        <family val="1"/>
      </rPr>
      <t>595.59</t>
    </r>
    <r>
      <rPr>
        <sz val="10"/>
        <color theme="1"/>
        <rFont val="宋体"/>
        <family val="3"/>
        <charset val="134"/>
      </rPr>
      <t>平方米</t>
    </r>
  </si>
  <si>
    <t>010100006</t>
  </si>
  <si>
    <r>
      <rPr>
        <sz val="10"/>
        <color theme="1"/>
        <rFont val="Times New Roman"/>
        <family val="1"/>
      </rPr>
      <t>G16</t>
    </r>
    <r>
      <rPr>
        <sz val="10"/>
        <color theme="1"/>
        <rFont val="宋体"/>
        <family val="3"/>
        <charset val="134"/>
      </rPr>
      <t>旧办公楼</t>
    </r>
  </si>
  <si>
    <r>
      <rPr>
        <sz val="10"/>
        <color theme="1"/>
        <rFont val="Times New Roman"/>
        <family val="1"/>
      </rPr>
      <t>450.54</t>
    </r>
    <r>
      <rPr>
        <sz val="10"/>
        <color theme="1"/>
        <rFont val="宋体"/>
        <family val="3"/>
        <charset val="134"/>
      </rPr>
      <t>平方米</t>
    </r>
  </si>
  <si>
    <t>010100007</t>
  </si>
  <si>
    <r>
      <rPr>
        <sz val="10"/>
        <color theme="1"/>
        <rFont val="Times New Roman"/>
        <family val="1"/>
      </rPr>
      <t>G17</t>
    </r>
    <r>
      <rPr>
        <sz val="10"/>
        <color theme="1"/>
        <rFont val="宋体"/>
        <family val="3"/>
        <charset val="134"/>
      </rPr>
      <t>公牛舍</t>
    </r>
  </si>
  <si>
    <r>
      <rPr>
        <sz val="10"/>
        <color theme="1"/>
        <rFont val="Times New Roman"/>
        <family val="1"/>
      </rPr>
      <t>190.73</t>
    </r>
    <r>
      <rPr>
        <sz val="10"/>
        <color theme="1"/>
        <rFont val="宋体"/>
        <family val="3"/>
        <charset val="134"/>
      </rPr>
      <t>平方米</t>
    </r>
  </si>
  <si>
    <t>010100008</t>
  </si>
  <si>
    <r>
      <rPr>
        <sz val="10"/>
        <color theme="1"/>
        <rFont val="宋体"/>
        <family val="3"/>
        <charset val="134"/>
      </rPr>
      <t>围墙</t>
    </r>
  </si>
  <si>
    <r>
      <rPr>
        <sz val="10"/>
        <color theme="1"/>
        <rFont val="Times New Roman"/>
        <family val="1"/>
      </rPr>
      <t>73.8</t>
    </r>
    <r>
      <rPr>
        <sz val="10"/>
        <color theme="1"/>
        <rFont val="宋体"/>
        <family val="3"/>
        <charset val="134"/>
      </rPr>
      <t>米</t>
    </r>
  </si>
  <si>
    <t>010100009</t>
  </si>
  <si>
    <r>
      <rPr>
        <sz val="10"/>
        <color theme="1"/>
        <rFont val="Times New Roman"/>
        <family val="1"/>
      </rPr>
      <t>G1</t>
    </r>
    <r>
      <rPr>
        <sz val="10"/>
        <color theme="1"/>
        <rFont val="宋体"/>
        <family val="3"/>
        <charset val="134"/>
      </rPr>
      <t>门卫室</t>
    </r>
  </si>
  <si>
    <r>
      <rPr>
        <sz val="10"/>
        <color theme="1"/>
        <rFont val="Times New Roman"/>
        <family val="1"/>
      </rPr>
      <t>56.36</t>
    </r>
    <r>
      <rPr>
        <sz val="10"/>
        <color theme="1"/>
        <rFont val="宋体"/>
        <family val="3"/>
        <charset val="134"/>
      </rPr>
      <t>平方米</t>
    </r>
  </si>
  <si>
    <t>010100010</t>
  </si>
  <si>
    <r>
      <rPr>
        <sz val="10"/>
        <color theme="1"/>
        <rFont val="宋体"/>
        <family val="3"/>
        <charset val="134"/>
      </rPr>
      <t>围栏</t>
    </r>
  </si>
  <si>
    <r>
      <rPr>
        <sz val="10"/>
        <color theme="1"/>
        <rFont val="Times New Roman"/>
        <family val="1"/>
      </rPr>
      <t>20.76</t>
    </r>
    <r>
      <rPr>
        <sz val="10"/>
        <color theme="1"/>
        <rFont val="宋体"/>
        <family val="3"/>
        <charset val="134"/>
      </rPr>
      <t>米</t>
    </r>
  </si>
  <si>
    <t>010100012</t>
  </si>
  <si>
    <r>
      <rPr>
        <sz val="10"/>
        <color theme="1"/>
        <rFont val="宋体"/>
        <family val="3"/>
        <charset val="134"/>
      </rPr>
      <t>值班室</t>
    </r>
    <r>
      <rPr>
        <sz val="10"/>
        <color theme="1"/>
        <rFont val="Times New Roman"/>
        <family val="1"/>
      </rPr>
      <t>1</t>
    </r>
  </si>
  <si>
    <r>
      <rPr>
        <sz val="10"/>
        <color theme="1"/>
        <rFont val="Times New Roman"/>
        <family val="1"/>
      </rPr>
      <t>6.38</t>
    </r>
    <r>
      <rPr>
        <sz val="10"/>
        <color theme="1"/>
        <rFont val="宋体"/>
        <family val="3"/>
        <charset val="134"/>
      </rPr>
      <t>平方米</t>
    </r>
  </si>
  <si>
    <t>010100014</t>
  </si>
  <si>
    <r>
      <rPr>
        <sz val="10"/>
        <color theme="1"/>
        <rFont val="宋体"/>
        <family val="3"/>
        <charset val="134"/>
      </rPr>
      <t>值班室</t>
    </r>
    <r>
      <rPr>
        <sz val="10"/>
        <color theme="1"/>
        <rFont val="Times New Roman"/>
        <family val="1"/>
      </rPr>
      <t>2</t>
    </r>
  </si>
  <si>
    <t>010100016</t>
  </si>
  <si>
    <r>
      <rPr>
        <sz val="10"/>
        <color theme="1"/>
        <rFont val="Times New Roman"/>
        <family val="1"/>
      </rPr>
      <t>G24</t>
    </r>
    <r>
      <rPr>
        <sz val="10"/>
        <color theme="1"/>
        <rFont val="宋体"/>
        <family val="3"/>
        <charset val="134"/>
      </rPr>
      <t>旧兽医师</t>
    </r>
  </si>
  <si>
    <r>
      <rPr>
        <sz val="10"/>
        <color theme="1"/>
        <rFont val="Times New Roman"/>
        <family val="1"/>
      </rPr>
      <t>187.52</t>
    </r>
    <r>
      <rPr>
        <sz val="10"/>
        <color theme="1"/>
        <rFont val="宋体"/>
        <family val="3"/>
        <charset val="134"/>
      </rPr>
      <t>平方米</t>
    </r>
  </si>
  <si>
    <t>010100017</t>
  </si>
  <si>
    <r>
      <rPr>
        <sz val="10"/>
        <color theme="1"/>
        <rFont val="Times New Roman"/>
        <family val="1"/>
      </rPr>
      <t>G27</t>
    </r>
    <r>
      <rPr>
        <sz val="10"/>
        <color theme="1"/>
        <rFont val="宋体"/>
        <family val="3"/>
        <charset val="134"/>
      </rPr>
      <t>旧牛舍</t>
    </r>
    <r>
      <rPr>
        <sz val="10"/>
        <color theme="1"/>
        <rFont val="Times New Roman"/>
        <family val="1"/>
      </rPr>
      <t>A</t>
    </r>
  </si>
  <si>
    <r>
      <rPr>
        <sz val="10"/>
        <color theme="1"/>
        <rFont val="Times New Roman"/>
        <family val="1"/>
      </rPr>
      <t>317.61</t>
    </r>
    <r>
      <rPr>
        <sz val="10"/>
        <color theme="1"/>
        <rFont val="宋体"/>
        <family val="3"/>
        <charset val="134"/>
      </rPr>
      <t>平方米</t>
    </r>
  </si>
  <si>
    <t>010100018</t>
  </si>
  <si>
    <r>
      <rPr>
        <sz val="10"/>
        <color theme="1"/>
        <rFont val="Times New Roman"/>
        <family val="1"/>
      </rPr>
      <t>G28</t>
    </r>
    <r>
      <rPr>
        <sz val="10"/>
        <color theme="1"/>
        <rFont val="宋体"/>
        <family val="3"/>
        <charset val="134"/>
      </rPr>
      <t>旧牛舍</t>
    </r>
    <r>
      <rPr>
        <sz val="10"/>
        <color theme="1"/>
        <rFont val="Times New Roman"/>
        <family val="1"/>
      </rPr>
      <t>B</t>
    </r>
  </si>
  <si>
    <r>
      <rPr>
        <sz val="10"/>
        <color theme="1"/>
        <rFont val="Times New Roman"/>
        <family val="1"/>
      </rPr>
      <t>304.29</t>
    </r>
    <r>
      <rPr>
        <sz val="10"/>
        <color theme="1"/>
        <rFont val="宋体"/>
        <family val="3"/>
        <charset val="134"/>
      </rPr>
      <t>平方米</t>
    </r>
  </si>
  <si>
    <t>010100019</t>
  </si>
  <si>
    <r>
      <rPr>
        <sz val="10"/>
        <color theme="1"/>
        <rFont val="Times New Roman"/>
        <family val="1"/>
      </rPr>
      <t>G30</t>
    </r>
    <r>
      <rPr>
        <sz val="10"/>
        <color theme="1"/>
        <rFont val="宋体"/>
        <family val="3"/>
        <charset val="134"/>
      </rPr>
      <t>临时牛棚旧仓库</t>
    </r>
  </si>
  <si>
    <r>
      <rPr>
        <sz val="10"/>
        <color theme="1"/>
        <rFont val="Times New Roman"/>
        <family val="1"/>
      </rPr>
      <t>205.7</t>
    </r>
    <r>
      <rPr>
        <sz val="10"/>
        <color theme="1"/>
        <rFont val="宋体"/>
        <family val="3"/>
        <charset val="134"/>
      </rPr>
      <t>平方米</t>
    </r>
  </si>
  <si>
    <t>010100020</t>
  </si>
  <si>
    <r>
      <rPr>
        <sz val="10"/>
        <color theme="1"/>
        <rFont val="Times New Roman"/>
        <family val="1"/>
      </rPr>
      <t>G33</t>
    </r>
    <r>
      <rPr>
        <sz val="10"/>
        <color theme="1"/>
        <rFont val="宋体"/>
        <family val="3"/>
        <charset val="134"/>
      </rPr>
      <t>临时草棚</t>
    </r>
  </si>
  <si>
    <r>
      <rPr>
        <sz val="10"/>
        <color theme="1"/>
        <rFont val="Times New Roman"/>
        <family val="1"/>
      </rPr>
      <t>282.14</t>
    </r>
    <r>
      <rPr>
        <sz val="10"/>
        <color theme="1"/>
        <rFont val="宋体"/>
        <family val="3"/>
        <charset val="134"/>
      </rPr>
      <t>平方米</t>
    </r>
  </si>
  <si>
    <t>010100021</t>
  </si>
  <si>
    <r>
      <rPr>
        <sz val="10"/>
        <color theme="1"/>
        <rFont val="Times New Roman"/>
        <family val="1"/>
      </rPr>
      <t>G35</t>
    </r>
    <r>
      <rPr>
        <sz val="10"/>
        <color theme="1"/>
        <rFont val="宋体"/>
        <family val="3"/>
        <charset val="134"/>
      </rPr>
      <t>机械库</t>
    </r>
  </si>
  <si>
    <r>
      <rPr>
        <sz val="10"/>
        <color theme="1"/>
        <rFont val="Times New Roman"/>
        <family val="1"/>
      </rPr>
      <t>227.57</t>
    </r>
    <r>
      <rPr>
        <sz val="10"/>
        <color theme="1"/>
        <rFont val="宋体"/>
        <family val="3"/>
        <charset val="134"/>
      </rPr>
      <t>平方米</t>
    </r>
  </si>
  <si>
    <t>010100022</t>
  </si>
  <si>
    <r>
      <rPr>
        <sz val="10"/>
        <color theme="1"/>
        <rFont val="Times New Roman"/>
        <family val="1"/>
      </rPr>
      <t>G2</t>
    </r>
    <r>
      <rPr>
        <sz val="10"/>
        <color theme="1"/>
        <rFont val="宋体"/>
        <family val="3"/>
        <charset val="134"/>
      </rPr>
      <t>草监办公楼</t>
    </r>
  </si>
  <si>
    <r>
      <rPr>
        <sz val="10"/>
        <color theme="1"/>
        <rFont val="Times New Roman"/>
        <family val="1"/>
      </rPr>
      <t>437.11</t>
    </r>
    <r>
      <rPr>
        <sz val="10"/>
        <color theme="1"/>
        <rFont val="宋体"/>
        <family val="3"/>
        <charset val="134"/>
      </rPr>
      <t>平方米</t>
    </r>
  </si>
  <si>
    <t>010100023</t>
  </si>
  <si>
    <r>
      <rPr>
        <sz val="10"/>
        <color theme="1"/>
        <rFont val="Times New Roman"/>
        <family val="1"/>
      </rPr>
      <t>G20</t>
    </r>
    <r>
      <rPr>
        <sz val="10"/>
        <color theme="1"/>
        <rFont val="宋体"/>
        <family val="3"/>
        <charset val="134"/>
      </rPr>
      <t>草原监理站仓库</t>
    </r>
  </si>
  <si>
    <r>
      <rPr>
        <sz val="10"/>
        <color theme="1"/>
        <rFont val="Times New Roman"/>
        <family val="1"/>
      </rPr>
      <t>737.56</t>
    </r>
    <r>
      <rPr>
        <sz val="10"/>
        <color theme="1"/>
        <rFont val="宋体"/>
        <family val="3"/>
        <charset val="134"/>
      </rPr>
      <t>平方米</t>
    </r>
  </si>
  <si>
    <t>010100024</t>
  </si>
  <si>
    <r>
      <rPr>
        <sz val="10"/>
        <color theme="1"/>
        <rFont val="Times New Roman"/>
        <family val="1"/>
      </rPr>
      <t>G18</t>
    </r>
    <r>
      <rPr>
        <sz val="10"/>
        <color theme="1"/>
        <rFont val="宋体"/>
        <family val="3"/>
        <charset val="134"/>
      </rPr>
      <t>后遮雨棚</t>
    </r>
  </si>
  <si>
    <r>
      <rPr>
        <sz val="10"/>
        <color theme="1"/>
        <rFont val="Times New Roman"/>
        <family val="1"/>
      </rPr>
      <t>37.9</t>
    </r>
    <r>
      <rPr>
        <sz val="10"/>
        <color theme="1"/>
        <rFont val="宋体"/>
        <family val="3"/>
        <charset val="134"/>
      </rPr>
      <t>平方米</t>
    </r>
  </si>
  <si>
    <t>010100025</t>
  </si>
  <si>
    <r>
      <rPr>
        <sz val="10"/>
        <color theme="1"/>
        <rFont val="Times New Roman"/>
        <family val="1"/>
      </rPr>
      <t>G31</t>
    </r>
    <r>
      <rPr>
        <sz val="10"/>
        <color theme="1"/>
        <rFont val="宋体"/>
        <family val="3"/>
        <charset val="134"/>
      </rPr>
      <t>临时牛棚遮雨棚</t>
    </r>
  </si>
  <si>
    <r>
      <rPr>
        <sz val="10"/>
        <color theme="1"/>
        <rFont val="Times New Roman"/>
        <family val="1"/>
      </rPr>
      <t>863.2</t>
    </r>
    <r>
      <rPr>
        <sz val="10"/>
        <color theme="1"/>
        <rFont val="宋体"/>
        <family val="3"/>
        <charset val="134"/>
      </rPr>
      <t>平方米</t>
    </r>
  </si>
  <si>
    <t>010100026</t>
  </si>
  <si>
    <r>
      <rPr>
        <sz val="10"/>
        <color theme="1"/>
        <rFont val="Times New Roman"/>
        <family val="1"/>
      </rPr>
      <t>G32</t>
    </r>
    <r>
      <rPr>
        <sz val="10"/>
        <color theme="1"/>
        <rFont val="宋体"/>
        <family val="3"/>
        <charset val="134"/>
      </rPr>
      <t>临时牛棚遮雨棚</t>
    </r>
  </si>
  <si>
    <t>010100027</t>
  </si>
  <si>
    <r>
      <rPr>
        <sz val="10"/>
        <color theme="1"/>
        <rFont val="Times New Roman"/>
        <family val="1"/>
      </rPr>
      <t>G4</t>
    </r>
    <r>
      <rPr>
        <sz val="10"/>
        <color theme="1"/>
        <rFont val="宋体"/>
        <family val="3"/>
        <charset val="134"/>
      </rPr>
      <t>消毒通道</t>
    </r>
  </si>
  <si>
    <r>
      <rPr>
        <sz val="10"/>
        <color theme="1"/>
        <rFont val="Times New Roman"/>
        <family val="1"/>
      </rPr>
      <t>52.07</t>
    </r>
    <r>
      <rPr>
        <sz val="10"/>
        <color theme="1"/>
        <rFont val="宋体"/>
        <family val="3"/>
        <charset val="134"/>
      </rPr>
      <t>平方米</t>
    </r>
  </si>
  <si>
    <t>010100028</t>
  </si>
  <si>
    <t>G5一号木牛舍</t>
  </si>
  <si>
    <r>
      <rPr>
        <sz val="10"/>
        <color theme="1"/>
        <rFont val="Times New Roman"/>
        <family val="1"/>
      </rPr>
      <t>4026.56</t>
    </r>
    <r>
      <rPr>
        <sz val="10"/>
        <color theme="1"/>
        <rFont val="宋体"/>
        <family val="3"/>
        <charset val="134"/>
      </rPr>
      <t>平方米</t>
    </r>
  </si>
  <si>
    <t>010100029</t>
  </si>
  <si>
    <r>
      <rPr>
        <sz val="10"/>
        <color theme="1"/>
        <rFont val="Times New Roman"/>
        <family val="1"/>
      </rPr>
      <t>G6</t>
    </r>
    <r>
      <rPr>
        <sz val="10"/>
        <color theme="1"/>
        <rFont val="宋体"/>
        <family val="3"/>
        <charset val="134"/>
      </rPr>
      <t>挤奶室</t>
    </r>
  </si>
  <si>
    <r>
      <rPr>
        <sz val="10"/>
        <color theme="1"/>
        <rFont val="Times New Roman"/>
        <family val="1"/>
      </rPr>
      <t>298.29</t>
    </r>
    <r>
      <rPr>
        <sz val="10"/>
        <color theme="1"/>
        <rFont val="宋体"/>
        <family val="3"/>
        <charset val="134"/>
      </rPr>
      <t>平方米</t>
    </r>
  </si>
  <si>
    <t>010100030</t>
  </si>
  <si>
    <r>
      <rPr>
        <sz val="10"/>
        <color theme="1"/>
        <rFont val="Times New Roman"/>
        <family val="1"/>
      </rPr>
      <t>G7</t>
    </r>
    <r>
      <rPr>
        <sz val="10"/>
        <color theme="1"/>
        <rFont val="宋体"/>
        <family val="3"/>
        <charset val="134"/>
      </rPr>
      <t>精饲料加工厂</t>
    </r>
  </si>
  <si>
    <r>
      <rPr>
        <sz val="10"/>
        <color theme="1"/>
        <rFont val="Times New Roman"/>
        <family val="1"/>
      </rPr>
      <t>268.77</t>
    </r>
    <r>
      <rPr>
        <sz val="10"/>
        <color theme="1"/>
        <rFont val="宋体"/>
        <family val="3"/>
        <charset val="134"/>
      </rPr>
      <t>平方米</t>
    </r>
  </si>
  <si>
    <t>010100031</t>
  </si>
  <si>
    <r>
      <rPr>
        <sz val="10"/>
        <color theme="1"/>
        <rFont val="Times New Roman"/>
        <family val="1"/>
      </rPr>
      <t>G8</t>
    </r>
    <r>
      <rPr>
        <sz val="10"/>
        <color theme="1"/>
        <rFont val="宋体"/>
        <family val="3"/>
        <charset val="134"/>
      </rPr>
      <t>草料库</t>
    </r>
  </si>
  <si>
    <r>
      <rPr>
        <sz val="10"/>
        <color theme="1"/>
        <rFont val="Times New Roman"/>
        <family val="1"/>
      </rPr>
      <t>267.71</t>
    </r>
    <r>
      <rPr>
        <sz val="10"/>
        <color theme="1"/>
        <rFont val="宋体"/>
        <family val="3"/>
        <charset val="134"/>
      </rPr>
      <t>平方米</t>
    </r>
  </si>
  <si>
    <t>010100032</t>
  </si>
  <si>
    <r>
      <rPr>
        <sz val="10"/>
        <color theme="1"/>
        <rFont val="Times New Roman"/>
        <family val="1"/>
      </rPr>
      <t>G92</t>
    </r>
    <r>
      <rPr>
        <sz val="10"/>
        <color theme="1"/>
        <rFont val="宋体"/>
        <family val="3"/>
        <charset val="134"/>
      </rPr>
      <t>号母牛舍</t>
    </r>
  </si>
  <si>
    <r>
      <rPr>
        <sz val="10"/>
        <color theme="1"/>
        <rFont val="Times New Roman"/>
        <family val="1"/>
      </rPr>
      <t>1247.96</t>
    </r>
    <r>
      <rPr>
        <sz val="10"/>
        <color theme="1"/>
        <rFont val="宋体"/>
        <family val="3"/>
        <charset val="134"/>
      </rPr>
      <t>平方米</t>
    </r>
  </si>
  <si>
    <t>010100033</t>
  </si>
  <si>
    <r>
      <rPr>
        <sz val="10"/>
        <color theme="1"/>
        <rFont val="Times New Roman"/>
        <family val="1"/>
      </rPr>
      <t>G10</t>
    </r>
    <r>
      <rPr>
        <sz val="10"/>
        <color theme="1"/>
        <rFont val="宋体"/>
        <family val="3"/>
        <charset val="134"/>
      </rPr>
      <t>育成牛舍</t>
    </r>
  </si>
  <si>
    <r>
      <rPr>
        <sz val="10"/>
        <color theme="1"/>
        <rFont val="Times New Roman"/>
        <family val="1"/>
      </rPr>
      <t>441.43</t>
    </r>
    <r>
      <rPr>
        <sz val="10"/>
        <color theme="1"/>
        <rFont val="宋体"/>
        <family val="3"/>
        <charset val="134"/>
      </rPr>
      <t>平方米</t>
    </r>
  </si>
  <si>
    <t>010100034</t>
  </si>
  <si>
    <r>
      <rPr>
        <sz val="10"/>
        <color theme="1"/>
        <rFont val="Times New Roman"/>
        <family val="1"/>
      </rPr>
      <t>G11</t>
    </r>
    <r>
      <rPr>
        <sz val="10"/>
        <color theme="1"/>
        <rFont val="宋体"/>
        <family val="3"/>
        <charset val="134"/>
      </rPr>
      <t>综合牛舍</t>
    </r>
  </si>
  <si>
    <r>
      <rPr>
        <sz val="10"/>
        <color theme="1"/>
        <rFont val="Times New Roman"/>
        <family val="1"/>
      </rPr>
      <t>1071.43</t>
    </r>
    <r>
      <rPr>
        <sz val="10"/>
        <color theme="1"/>
        <rFont val="宋体"/>
        <family val="3"/>
        <charset val="134"/>
      </rPr>
      <t>平方米</t>
    </r>
  </si>
  <si>
    <t>010100035</t>
  </si>
  <si>
    <r>
      <rPr>
        <sz val="10"/>
        <color theme="1"/>
        <rFont val="Times New Roman"/>
        <family val="1"/>
      </rPr>
      <t>G12</t>
    </r>
    <r>
      <rPr>
        <sz val="10"/>
        <color theme="1"/>
        <rFont val="宋体"/>
        <family val="3"/>
        <charset val="134"/>
      </rPr>
      <t>配种区</t>
    </r>
  </si>
  <si>
    <r>
      <rPr>
        <sz val="10"/>
        <color theme="1"/>
        <rFont val="Times New Roman"/>
        <family val="1"/>
      </rPr>
      <t>18.07</t>
    </r>
    <r>
      <rPr>
        <sz val="10"/>
        <color theme="1"/>
        <rFont val="宋体"/>
        <family val="3"/>
        <charset val="134"/>
      </rPr>
      <t>平方米</t>
    </r>
  </si>
  <si>
    <t>010100036</t>
  </si>
  <si>
    <r>
      <rPr>
        <sz val="10"/>
        <color theme="1"/>
        <rFont val="Times New Roman"/>
        <family val="1"/>
      </rPr>
      <t>G13</t>
    </r>
    <r>
      <rPr>
        <sz val="10"/>
        <color theme="1"/>
        <rFont val="宋体"/>
        <family val="3"/>
        <charset val="134"/>
      </rPr>
      <t>青贮窖</t>
    </r>
  </si>
  <si>
    <r>
      <rPr>
        <sz val="10"/>
        <color theme="1"/>
        <rFont val="Times New Roman"/>
        <family val="1"/>
      </rPr>
      <t>1473.12</t>
    </r>
    <r>
      <rPr>
        <sz val="10"/>
        <color theme="1"/>
        <rFont val="宋体"/>
        <family val="3"/>
        <charset val="134"/>
      </rPr>
      <t>平方米</t>
    </r>
  </si>
  <si>
    <t>010100037</t>
  </si>
  <si>
    <r>
      <rPr>
        <sz val="10"/>
        <color theme="1"/>
        <rFont val="Times New Roman"/>
        <family val="1"/>
      </rPr>
      <t>5</t>
    </r>
    <r>
      <rPr>
        <sz val="10"/>
        <color theme="1"/>
        <rFont val="宋体"/>
        <family val="3"/>
        <charset val="134"/>
      </rPr>
      <t>号临时牛棚</t>
    </r>
  </si>
  <si>
    <r>
      <rPr>
        <sz val="10"/>
        <color theme="1"/>
        <rFont val="Times New Roman"/>
        <family val="1"/>
      </rPr>
      <t>179.27</t>
    </r>
    <r>
      <rPr>
        <sz val="10"/>
        <color theme="1"/>
        <rFont val="宋体"/>
        <family val="3"/>
        <charset val="134"/>
      </rPr>
      <t>平方米</t>
    </r>
  </si>
  <si>
    <t>010100038</t>
  </si>
  <si>
    <r>
      <rPr>
        <sz val="10"/>
        <color theme="1"/>
        <rFont val="宋体"/>
        <family val="3"/>
        <charset val="134"/>
      </rPr>
      <t>青籽塔</t>
    </r>
  </si>
  <si>
    <r>
      <rPr>
        <sz val="10"/>
        <color theme="1"/>
        <rFont val="Times New Roman"/>
        <family val="1"/>
      </rPr>
      <t>88.59</t>
    </r>
    <r>
      <rPr>
        <sz val="10"/>
        <color theme="1"/>
        <rFont val="宋体"/>
        <family val="3"/>
        <charset val="134"/>
      </rPr>
      <t>平方米</t>
    </r>
  </si>
  <si>
    <t>010100039</t>
  </si>
  <si>
    <r>
      <rPr>
        <sz val="10"/>
        <color theme="1"/>
        <rFont val="宋体"/>
        <family val="3"/>
        <charset val="134"/>
      </rPr>
      <t>温室旁房屋</t>
    </r>
  </si>
  <si>
    <r>
      <rPr>
        <sz val="10"/>
        <color theme="1"/>
        <rFont val="Times New Roman"/>
        <family val="1"/>
      </rPr>
      <t>136.59</t>
    </r>
    <r>
      <rPr>
        <sz val="10"/>
        <color theme="1"/>
        <rFont val="宋体"/>
        <family val="3"/>
        <charset val="134"/>
      </rPr>
      <t>平方米</t>
    </r>
  </si>
  <si>
    <t>010100040</t>
  </si>
  <si>
    <r>
      <rPr>
        <sz val="10"/>
        <color theme="1"/>
        <rFont val="宋体"/>
        <family val="3"/>
        <charset val="134"/>
      </rPr>
      <t>外围墙</t>
    </r>
  </si>
  <si>
    <r>
      <rPr>
        <sz val="10"/>
        <color theme="1"/>
        <rFont val="Times New Roman"/>
        <family val="1"/>
      </rPr>
      <t>2.3</t>
    </r>
    <r>
      <rPr>
        <sz val="10"/>
        <color theme="1"/>
        <rFont val="宋体"/>
        <family val="3"/>
        <charset val="134"/>
      </rPr>
      <t>米高，</t>
    </r>
    <r>
      <rPr>
        <sz val="10"/>
        <color theme="1"/>
        <rFont val="Times New Roman"/>
        <family val="1"/>
      </rPr>
      <t>1691.61</t>
    </r>
    <r>
      <rPr>
        <sz val="10"/>
        <color theme="1"/>
        <rFont val="宋体"/>
        <family val="3"/>
        <charset val="134"/>
      </rPr>
      <t>米</t>
    </r>
  </si>
  <si>
    <t>010100041</t>
  </si>
  <si>
    <r>
      <rPr>
        <sz val="10"/>
        <color theme="1"/>
        <rFont val="宋体"/>
        <family val="3"/>
        <charset val="134"/>
      </rPr>
      <t>内围墙</t>
    </r>
  </si>
  <si>
    <r>
      <rPr>
        <sz val="10"/>
        <color theme="1"/>
        <rFont val="Times New Roman"/>
        <family val="1"/>
      </rPr>
      <t>1.8</t>
    </r>
    <r>
      <rPr>
        <sz val="10"/>
        <color theme="1"/>
        <rFont val="宋体"/>
        <family val="3"/>
        <charset val="134"/>
      </rPr>
      <t>米高，</t>
    </r>
    <r>
      <rPr>
        <sz val="10"/>
        <color theme="1"/>
        <rFont val="Times New Roman"/>
        <family val="1"/>
      </rPr>
      <t>729.7</t>
    </r>
    <r>
      <rPr>
        <sz val="10"/>
        <color theme="1"/>
        <rFont val="宋体"/>
        <family val="3"/>
        <charset val="134"/>
      </rPr>
      <t>米</t>
    </r>
  </si>
  <si>
    <t>010100042</t>
  </si>
  <si>
    <r>
      <rPr>
        <sz val="10"/>
        <color theme="1"/>
        <rFont val="宋体"/>
        <family val="3"/>
        <charset val="134"/>
      </rPr>
      <t>栏杆</t>
    </r>
  </si>
  <si>
    <r>
      <rPr>
        <sz val="10"/>
        <color theme="1"/>
        <rFont val="Times New Roman"/>
        <family val="1"/>
      </rPr>
      <t>1.8</t>
    </r>
    <r>
      <rPr>
        <sz val="10"/>
        <color theme="1"/>
        <rFont val="宋体"/>
        <family val="3"/>
        <charset val="134"/>
      </rPr>
      <t>高，</t>
    </r>
    <r>
      <rPr>
        <sz val="10"/>
        <color theme="1"/>
        <rFont val="Times New Roman"/>
        <family val="1"/>
      </rPr>
      <t>273.08</t>
    </r>
    <r>
      <rPr>
        <sz val="10"/>
        <color theme="1"/>
        <rFont val="宋体"/>
        <family val="3"/>
        <charset val="134"/>
      </rPr>
      <t>米</t>
    </r>
  </si>
  <si>
    <t>010100043</t>
  </si>
  <si>
    <r>
      <rPr>
        <sz val="10"/>
        <color theme="1"/>
        <rFont val="宋体"/>
        <family val="3"/>
        <charset val="134"/>
      </rPr>
      <t>加固堡坎</t>
    </r>
  </si>
  <si>
    <r>
      <rPr>
        <sz val="10"/>
        <color theme="1"/>
        <rFont val="Times New Roman"/>
        <family val="1"/>
      </rPr>
      <t>1.2</t>
    </r>
    <r>
      <rPr>
        <sz val="10"/>
        <color theme="1"/>
        <rFont val="宋体"/>
        <family val="3"/>
        <charset val="134"/>
      </rPr>
      <t>米高，</t>
    </r>
    <r>
      <rPr>
        <sz val="10"/>
        <color theme="1"/>
        <rFont val="Times New Roman"/>
        <family val="1"/>
      </rPr>
      <t>58.71</t>
    </r>
    <r>
      <rPr>
        <sz val="10"/>
        <color theme="1"/>
        <rFont val="宋体"/>
        <family val="3"/>
        <charset val="134"/>
      </rPr>
      <t>米</t>
    </r>
  </si>
  <si>
    <t>010100044</t>
  </si>
  <si>
    <r>
      <rPr>
        <sz val="10"/>
        <color theme="1"/>
        <rFont val="宋体"/>
        <family val="3"/>
        <charset val="134"/>
      </rPr>
      <t>道路硬化</t>
    </r>
  </si>
  <si>
    <r>
      <rPr>
        <sz val="10"/>
        <color theme="1"/>
        <rFont val="Times New Roman"/>
        <family val="1"/>
      </rPr>
      <t>20cm</t>
    </r>
    <r>
      <rPr>
        <sz val="10"/>
        <color theme="1"/>
        <rFont val="宋体"/>
        <family val="3"/>
        <charset val="134"/>
      </rPr>
      <t>厚，</t>
    </r>
    <r>
      <rPr>
        <sz val="10"/>
        <color theme="1"/>
        <rFont val="Times New Roman"/>
        <family val="1"/>
      </rPr>
      <t>8146.65</t>
    </r>
    <r>
      <rPr>
        <sz val="10"/>
        <color theme="1"/>
        <rFont val="宋体"/>
        <family val="3"/>
        <charset val="134"/>
      </rPr>
      <t>平方米</t>
    </r>
  </si>
  <si>
    <t>010100045</t>
  </si>
  <si>
    <r>
      <rPr>
        <sz val="10"/>
        <color theme="1"/>
        <rFont val="宋体"/>
        <family val="3"/>
        <charset val="134"/>
      </rPr>
      <t>铁大门</t>
    </r>
  </si>
  <si>
    <r>
      <rPr>
        <sz val="10"/>
        <color theme="1"/>
        <rFont val="Times New Roman"/>
        <family val="1"/>
      </rPr>
      <t>1.5</t>
    </r>
    <r>
      <rPr>
        <sz val="10"/>
        <color theme="1"/>
        <rFont val="宋体"/>
        <family val="3"/>
        <charset val="134"/>
      </rPr>
      <t>米</t>
    </r>
    <r>
      <rPr>
        <sz val="10"/>
        <color theme="1"/>
        <rFont val="Times New Roman"/>
        <family val="1"/>
      </rPr>
      <t>*2</t>
    </r>
    <r>
      <rPr>
        <sz val="10"/>
        <color theme="1"/>
        <rFont val="宋体"/>
        <family val="3"/>
        <charset val="134"/>
      </rPr>
      <t>米</t>
    </r>
  </si>
  <si>
    <t>010100046</t>
  </si>
  <si>
    <r>
      <rPr>
        <sz val="10"/>
        <color theme="1"/>
        <rFont val="宋体"/>
        <family val="3"/>
        <charset val="134"/>
      </rPr>
      <t>温室</t>
    </r>
  </si>
  <si>
    <r>
      <rPr>
        <sz val="10"/>
        <color theme="1"/>
        <rFont val="Times New Roman"/>
        <family val="1"/>
      </rPr>
      <t>356.52</t>
    </r>
    <r>
      <rPr>
        <sz val="10"/>
        <color theme="1"/>
        <rFont val="宋体"/>
        <family val="3"/>
        <charset val="134"/>
      </rPr>
      <t>平方米</t>
    </r>
  </si>
  <si>
    <t>010100047</t>
  </si>
  <si>
    <r>
      <rPr>
        <sz val="10"/>
        <color theme="1"/>
        <rFont val="Times New Roman"/>
        <family val="1"/>
      </rPr>
      <t>1</t>
    </r>
    <r>
      <rPr>
        <sz val="10"/>
        <color theme="1"/>
        <rFont val="宋体"/>
        <family val="3"/>
        <charset val="134"/>
      </rPr>
      <t>号牛场</t>
    </r>
  </si>
  <si>
    <r>
      <rPr>
        <sz val="10"/>
        <color theme="1"/>
        <rFont val="Times New Roman"/>
        <family val="1"/>
      </rPr>
      <t>534.25</t>
    </r>
    <r>
      <rPr>
        <sz val="10"/>
        <color theme="1"/>
        <rFont val="宋体"/>
        <family val="3"/>
        <charset val="134"/>
      </rPr>
      <t>平方米</t>
    </r>
  </si>
  <si>
    <t>010100048</t>
  </si>
  <si>
    <r>
      <rPr>
        <sz val="10"/>
        <color theme="1"/>
        <rFont val="宋体"/>
        <family val="3"/>
        <charset val="134"/>
      </rPr>
      <t>设备维修站及车库</t>
    </r>
  </si>
  <si>
    <r>
      <rPr>
        <sz val="10"/>
        <color theme="1"/>
        <rFont val="Times New Roman"/>
        <family val="1"/>
      </rPr>
      <t>381.08</t>
    </r>
    <r>
      <rPr>
        <sz val="10"/>
        <color theme="1"/>
        <rFont val="宋体"/>
        <family val="3"/>
        <charset val="134"/>
      </rPr>
      <t>平方米</t>
    </r>
  </si>
  <si>
    <t>010100049</t>
  </si>
  <si>
    <r>
      <rPr>
        <sz val="10"/>
        <color theme="1"/>
        <rFont val="宋体"/>
        <family val="3"/>
        <charset val="134"/>
      </rPr>
      <t>牛犊棚</t>
    </r>
  </si>
  <si>
    <r>
      <rPr>
        <sz val="10"/>
        <color theme="1"/>
        <rFont val="Times New Roman"/>
        <family val="1"/>
      </rPr>
      <t>597.75</t>
    </r>
    <r>
      <rPr>
        <sz val="10"/>
        <color theme="1"/>
        <rFont val="宋体"/>
        <family val="3"/>
        <charset val="134"/>
      </rPr>
      <t>平方米</t>
    </r>
  </si>
  <si>
    <t>010100050</t>
  </si>
  <si>
    <r>
      <rPr>
        <sz val="10"/>
        <color theme="1"/>
        <rFont val="宋体"/>
        <family val="3"/>
        <charset val="134"/>
      </rPr>
      <t>产业区</t>
    </r>
  </si>
  <si>
    <r>
      <rPr>
        <sz val="10"/>
        <color theme="1"/>
        <rFont val="Times New Roman"/>
        <family val="1"/>
      </rPr>
      <t>133.66</t>
    </r>
    <r>
      <rPr>
        <sz val="10"/>
        <color theme="1"/>
        <rFont val="宋体"/>
        <family val="3"/>
        <charset val="134"/>
      </rPr>
      <t>平方米</t>
    </r>
  </si>
  <si>
    <t>010100051</t>
  </si>
  <si>
    <r>
      <rPr>
        <sz val="10"/>
        <color theme="1"/>
        <rFont val="Times New Roman"/>
        <family val="1"/>
      </rPr>
      <t>3-6</t>
    </r>
    <r>
      <rPr>
        <sz val="10"/>
        <color theme="1"/>
        <rFont val="宋体"/>
        <family val="3"/>
        <charset val="134"/>
      </rPr>
      <t>月出生的牛犊棚</t>
    </r>
  </si>
  <si>
    <r>
      <rPr>
        <sz val="10"/>
        <color theme="1"/>
        <rFont val="Times New Roman"/>
        <family val="1"/>
      </rPr>
      <t>1904.68</t>
    </r>
    <r>
      <rPr>
        <sz val="10"/>
        <color theme="1"/>
        <rFont val="宋体"/>
        <family val="3"/>
        <charset val="134"/>
      </rPr>
      <t>平方米</t>
    </r>
  </si>
  <si>
    <t>010100052</t>
  </si>
  <si>
    <r>
      <rPr>
        <sz val="10"/>
        <color theme="1"/>
        <rFont val="Times New Roman"/>
        <family val="1"/>
      </rPr>
      <t>3</t>
    </r>
    <r>
      <rPr>
        <sz val="10"/>
        <color theme="1"/>
        <rFont val="宋体"/>
        <family val="3"/>
        <charset val="134"/>
      </rPr>
      <t>号牛场</t>
    </r>
  </si>
  <si>
    <r>
      <rPr>
        <sz val="10"/>
        <color theme="1"/>
        <rFont val="Times New Roman"/>
        <family val="1"/>
      </rPr>
      <t>484.28</t>
    </r>
    <r>
      <rPr>
        <sz val="10"/>
        <color theme="1"/>
        <rFont val="宋体"/>
        <family val="3"/>
        <charset val="134"/>
      </rPr>
      <t>平方米</t>
    </r>
  </si>
  <si>
    <t>010100053</t>
  </si>
  <si>
    <r>
      <rPr>
        <sz val="10"/>
        <color theme="1"/>
        <rFont val="Times New Roman"/>
        <family val="1"/>
      </rPr>
      <t>4</t>
    </r>
    <r>
      <rPr>
        <sz val="10"/>
        <color theme="1"/>
        <rFont val="宋体"/>
        <family val="3"/>
        <charset val="134"/>
      </rPr>
      <t>号牛场外接生房</t>
    </r>
  </si>
  <si>
    <r>
      <rPr>
        <sz val="10"/>
        <color theme="1"/>
        <rFont val="Times New Roman"/>
        <family val="1"/>
      </rPr>
      <t>2098.36</t>
    </r>
    <r>
      <rPr>
        <sz val="10"/>
        <color theme="1"/>
        <rFont val="宋体"/>
        <family val="3"/>
        <charset val="134"/>
      </rPr>
      <t>平方米</t>
    </r>
  </si>
  <si>
    <t>010100054</t>
  </si>
  <si>
    <r>
      <rPr>
        <sz val="10"/>
        <color theme="1"/>
        <rFont val="宋体"/>
        <family val="3"/>
        <charset val="134"/>
      </rPr>
      <t>草棚</t>
    </r>
  </si>
  <si>
    <r>
      <rPr>
        <sz val="10"/>
        <color theme="1"/>
        <rFont val="Times New Roman"/>
        <family val="1"/>
      </rPr>
      <t>454.43</t>
    </r>
    <r>
      <rPr>
        <sz val="10"/>
        <color theme="1"/>
        <rFont val="宋体"/>
        <family val="3"/>
        <charset val="134"/>
      </rPr>
      <t>平方米</t>
    </r>
  </si>
  <si>
    <t>010100055</t>
  </si>
  <si>
    <r>
      <rPr>
        <sz val="10"/>
        <color theme="1"/>
        <rFont val="Times New Roman"/>
        <family val="1"/>
      </rPr>
      <t>5</t>
    </r>
    <r>
      <rPr>
        <sz val="10"/>
        <color theme="1"/>
        <rFont val="宋体"/>
        <family val="3"/>
        <charset val="134"/>
      </rPr>
      <t>号牛场</t>
    </r>
  </si>
  <si>
    <r>
      <rPr>
        <sz val="10"/>
        <color theme="1"/>
        <rFont val="Times New Roman"/>
        <family val="1"/>
      </rPr>
      <t>2919.8</t>
    </r>
    <r>
      <rPr>
        <sz val="10"/>
        <color theme="1"/>
        <rFont val="宋体"/>
        <family val="3"/>
        <charset val="134"/>
      </rPr>
      <t>平方米</t>
    </r>
  </si>
  <si>
    <t>010100056</t>
  </si>
  <si>
    <r>
      <rPr>
        <sz val="10"/>
        <color theme="1"/>
        <rFont val="Times New Roman"/>
        <family val="1"/>
      </rPr>
      <t>5</t>
    </r>
    <r>
      <rPr>
        <sz val="10"/>
        <color theme="1"/>
        <rFont val="宋体"/>
        <family val="3"/>
        <charset val="134"/>
      </rPr>
      <t>号牛场公共处理场</t>
    </r>
  </si>
  <si>
    <r>
      <rPr>
        <sz val="10"/>
        <color theme="1"/>
        <rFont val="Times New Roman"/>
        <family val="1"/>
      </rPr>
      <t>651.151</t>
    </r>
    <r>
      <rPr>
        <sz val="10"/>
        <color theme="1"/>
        <rFont val="宋体"/>
        <family val="3"/>
        <charset val="134"/>
      </rPr>
      <t>平方米</t>
    </r>
  </si>
  <si>
    <t>010100057</t>
  </si>
  <si>
    <r>
      <rPr>
        <sz val="10"/>
        <color theme="1"/>
        <rFont val="Times New Roman"/>
        <family val="1"/>
      </rPr>
      <t>5</t>
    </r>
    <r>
      <rPr>
        <sz val="10"/>
        <color theme="1"/>
        <rFont val="宋体"/>
        <family val="3"/>
        <charset val="134"/>
      </rPr>
      <t>号牛场砖房</t>
    </r>
  </si>
  <si>
    <r>
      <rPr>
        <sz val="10"/>
        <color theme="1"/>
        <rFont val="Times New Roman"/>
        <family val="1"/>
      </rPr>
      <t>247.64</t>
    </r>
    <r>
      <rPr>
        <sz val="10"/>
        <color theme="1"/>
        <rFont val="宋体"/>
        <family val="3"/>
        <charset val="134"/>
      </rPr>
      <t>平方米</t>
    </r>
  </si>
  <si>
    <t>010100058</t>
  </si>
  <si>
    <r>
      <rPr>
        <sz val="10"/>
        <color theme="1"/>
        <rFont val="Times New Roman"/>
        <family val="1"/>
      </rPr>
      <t>6</t>
    </r>
    <r>
      <rPr>
        <sz val="10"/>
        <color theme="1"/>
        <rFont val="宋体"/>
        <family val="3"/>
        <charset val="134"/>
      </rPr>
      <t>号牛场</t>
    </r>
  </si>
  <si>
    <r>
      <rPr>
        <sz val="10"/>
        <color theme="1"/>
        <rFont val="Times New Roman"/>
        <family val="1"/>
      </rPr>
      <t>1697.68</t>
    </r>
    <r>
      <rPr>
        <sz val="10"/>
        <color theme="1"/>
        <rFont val="宋体"/>
        <family val="3"/>
        <charset val="134"/>
      </rPr>
      <t>平方米</t>
    </r>
  </si>
  <si>
    <t>010100064</t>
  </si>
  <si>
    <r>
      <rPr>
        <sz val="10"/>
        <color theme="1"/>
        <rFont val="Times New Roman"/>
        <family val="1"/>
      </rPr>
      <t>3</t>
    </r>
    <r>
      <rPr>
        <sz val="10"/>
        <color theme="1"/>
        <rFont val="宋体"/>
        <family val="3"/>
        <charset val="134"/>
      </rPr>
      <t>号育成牛舍栏杆井架</t>
    </r>
  </si>
  <si>
    <r>
      <rPr>
        <sz val="10"/>
        <color theme="1"/>
        <rFont val="Times New Roman"/>
        <family val="1"/>
      </rPr>
      <t>84.56</t>
    </r>
    <r>
      <rPr>
        <sz val="10"/>
        <color theme="1"/>
        <rFont val="宋体"/>
        <family val="3"/>
        <charset val="134"/>
      </rPr>
      <t>米</t>
    </r>
  </si>
  <si>
    <t>010100065</t>
  </si>
  <si>
    <r>
      <rPr>
        <sz val="10"/>
        <color theme="1"/>
        <rFont val="Times New Roman"/>
        <family val="1"/>
      </rPr>
      <t>3</t>
    </r>
    <r>
      <rPr>
        <sz val="10"/>
        <color theme="1"/>
        <rFont val="宋体"/>
        <family val="3"/>
        <charset val="134"/>
      </rPr>
      <t>号育成牛舍铁架栏杆</t>
    </r>
  </si>
  <si>
    <r>
      <rPr>
        <sz val="10"/>
        <color theme="1"/>
        <rFont val="Times New Roman"/>
        <family val="1"/>
      </rPr>
      <t>25.5</t>
    </r>
    <r>
      <rPr>
        <sz val="10"/>
        <color theme="1"/>
        <rFont val="宋体"/>
        <family val="3"/>
        <charset val="134"/>
      </rPr>
      <t>米</t>
    </r>
  </si>
  <si>
    <t>010100066</t>
  </si>
  <si>
    <r>
      <rPr>
        <sz val="10"/>
        <color theme="1"/>
        <rFont val="Times New Roman"/>
        <family val="1"/>
      </rPr>
      <t>3</t>
    </r>
    <r>
      <rPr>
        <sz val="10"/>
        <color theme="1"/>
        <rFont val="宋体"/>
        <family val="3"/>
        <charset val="134"/>
      </rPr>
      <t>号育成牛舍铁架栏杆</t>
    </r>
    <r>
      <rPr>
        <sz val="10"/>
        <color theme="1"/>
        <rFont val="Times New Roman"/>
        <family val="1"/>
      </rPr>
      <t>2</t>
    </r>
  </si>
  <si>
    <r>
      <rPr>
        <sz val="10"/>
        <color theme="1"/>
        <rFont val="Times New Roman"/>
        <family val="1"/>
      </rPr>
      <t>3</t>
    </r>
    <r>
      <rPr>
        <sz val="10"/>
        <color theme="1"/>
        <rFont val="宋体"/>
        <family val="3"/>
        <charset val="134"/>
      </rPr>
      <t>米</t>
    </r>
  </si>
  <si>
    <t>010100069</t>
  </si>
  <si>
    <r>
      <rPr>
        <sz val="10"/>
        <color theme="1"/>
        <rFont val="宋体"/>
        <family val="3"/>
        <charset val="134"/>
      </rPr>
      <t>挤奶厅窗户</t>
    </r>
  </si>
  <si>
    <r>
      <rPr>
        <sz val="10"/>
        <color theme="1"/>
        <rFont val="Times New Roman"/>
        <family val="1"/>
      </rPr>
      <t>10</t>
    </r>
    <r>
      <rPr>
        <sz val="10"/>
        <color theme="1"/>
        <rFont val="宋体"/>
        <family val="3"/>
        <charset val="134"/>
      </rPr>
      <t>个</t>
    </r>
  </si>
  <si>
    <t>10个</t>
  </si>
  <si>
    <t>010100070</t>
  </si>
  <si>
    <r>
      <rPr>
        <sz val="10"/>
        <color theme="1"/>
        <rFont val="Times New Roman"/>
        <family val="1"/>
      </rPr>
      <t>4</t>
    </r>
    <r>
      <rPr>
        <sz val="10"/>
        <color theme="1"/>
        <rFont val="宋体"/>
        <family val="3"/>
        <charset val="134"/>
      </rPr>
      <t>号牛场外接产房牛棚围栏</t>
    </r>
  </si>
  <si>
    <r>
      <rPr>
        <sz val="10"/>
        <color theme="1"/>
        <rFont val="Times New Roman"/>
        <family val="1"/>
      </rPr>
      <t>90.84</t>
    </r>
    <r>
      <rPr>
        <sz val="10"/>
        <color theme="1"/>
        <rFont val="宋体"/>
        <family val="3"/>
        <charset val="134"/>
      </rPr>
      <t>米</t>
    </r>
  </si>
  <si>
    <t>010100071</t>
  </si>
  <si>
    <r>
      <rPr>
        <sz val="10"/>
        <color theme="1"/>
        <rFont val="宋体"/>
        <family val="3"/>
        <charset val="134"/>
      </rPr>
      <t>水槽</t>
    </r>
    <r>
      <rPr>
        <sz val="10"/>
        <color theme="1"/>
        <rFont val="Times New Roman"/>
        <family val="1"/>
      </rPr>
      <t>1</t>
    </r>
  </si>
  <si>
    <r>
      <rPr>
        <sz val="10"/>
        <color theme="1"/>
        <rFont val="Times New Roman"/>
        <family val="1"/>
      </rPr>
      <t>1</t>
    </r>
    <r>
      <rPr>
        <sz val="10"/>
        <color theme="1"/>
        <rFont val="宋体"/>
        <family val="3"/>
        <charset val="134"/>
      </rPr>
      <t>米</t>
    </r>
  </si>
  <si>
    <t>010100072</t>
  </si>
  <si>
    <r>
      <rPr>
        <sz val="10"/>
        <color theme="1"/>
        <rFont val="宋体"/>
        <family val="3"/>
        <charset val="134"/>
      </rPr>
      <t>水槽</t>
    </r>
    <r>
      <rPr>
        <sz val="10"/>
        <color theme="1"/>
        <rFont val="Times New Roman"/>
        <family val="1"/>
      </rPr>
      <t>2</t>
    </r>
  </si>
  <si>
    <t>010100073</t>
  </si>
  <si>
    <r>
      <rPr>
        <sz val="10"/>
        <color theme="1"/>
        <rFont val="宋体"/>
        <family val="3"/>
        <charset val="134"/>
      </rPr>
      <t>石头挡墙</t>
    </r>
  </si>
  <si>
    <r>
      <rPr>
        <sz val="10"/>
        <color theme="1"/>
        <rFont val="Times New Roman"/>
        <family val="1"/>
      </rPr>
      <t>49</t>
    </r>
    <r>
      <rPr>
        <sz val="10"/>
        <color theme="1"/>
        <rFont val="宋体"/>
        <family val="3"/>
        <charset val="134"/>
      </rPr>
      <t>米</t>
    </r>
  </si>
  <si>
    <t>010100074</t>
  </si>
  <si>
    <r>
      <rPr>
        <sz val="10"/>
        <color theme="1"/>
        <rFont val="宋体"/>
        <family val="3"/>
        <charset val="134"/>
      </rPr>
      <t>石头挡墙</t>
    </r>
    <r>
      <rPr>
        <sz val="10"/>
        <color theme="1"/>
        <rFont val="Times New Roman"/>
        <family val="1"/>
      </rPr>
      <t>2</t>
    </r>
  </si>
  <si>
    <r>
      <rPr>
        <sz val="10"/>
        <color theme="1"/>
        <rFont val="Times New Roman"/>
        <family val="1"/>
      </rPr>
      <t>21.2</t>
    </r>
    <r>
      <rPr>
        <sz val="10"/>
        <color theme="1"/>
        <rFont val="宋体"/>
        <family val="3"/>
        <charset val="134"/>
      </rPr>
      <t>米</t>
    </r>
  </si>
  <si>
    <t>010100075</t>
  </si>
  <si>
    <r>
      <rPr>
        <sz val="10"/>
        <color theme="1"/>
        <rFont val="宋体"/>
        <family val="3"/>
        <charset val="134"/>
      </rPr>
      <t>水泥挡墙</t>
    </r>
  </si>
  <si>
    <r>
      <rPr>
        <sz val="10"/>
        <color theme="1"/>
        <rFont val="Times New Roman"/>
        <family val="1"/>
      </rPr>
      <t>31.7</t>
    </r>
    <r>
      <rPr>
        <sz val="10"/>
        <color theme="1"/>
        <rFont val="宋体"/>
        <family val="3"/>
        <charset val="134"/>
      </rPr>
      <t>米</t>
    </r>
  </si>
  <si>
    <t>010100076</t>
  </si>
  <si>
    <r>
      <rPr>
        <sz val="10"/>
        <color theme="1"/>
        <rFont val="Times New Roman"/>
        <family val="1"/>
      </rPr>
      <t>4</t>
    </r>
    <r>
      <rPr>
        <sz val="10"/>
        <color theme="1"/>
        <rFont val="宋体"/>
        <family val="3"/>
        <charset val="134"/>
      </rPr>
      <t>号牛场饲料槽</t>
    </r>
  </si>
  <si>
    <t>010100077</t>
  </si>
  <si>
    <r>
      <rPr>
        <sz val="10"/>
        <color theme="1"/>
        <rFont val="宋体"/>
        <family val="3"/>
        <charset val="134"/>
      </rPr>
      <t>水槽</t>
    </r>
    <r>
      <rPr>
        <sz val="10"/>
        <color theme="1"/>
        <rFont val="Times New Roman"/>
        <family val="1"/>
      </rPr>
      <t>3</t>
    </r>
  </si>
  <si>
    <t>010100078</t>
  </si>
  <si>
    <r>
      <rPr>
        <sz val="10"/>
        <color theme="1"/>
        <rFont val="Times New Roman"/>
        <family val="1"/>
      </rPr>
      <t>5</t>
    </r>
    <r>
      <rPr>
        <sz val="10"/>
        <color theme="1"/>
        <rFont val="宋体"/>
        <family val="3"/>
        <charset val="134"/>
      </rPr>
      <t>号牛棚饲料槽</t>
    </r>
  </si>
  <si>
    <t>010100079</t>
  </si>
  <si>
    <r>
      <rPr>
        <sz val="10"/>
        <color theme="1"/>
        <rFont val="宋体"/>
        <family val="3"/>
        <charset val="134"/>
      </rPr>
      <t>石头挡墙</t>
    </r>
    <r>
      <rPr>
        <sz val="10"/>
        <color theme="1"/>
        <rFont val="Times New Roman"/>
        <family val="1"/>
      </rPr>
      <t>3</t>
    </r>
  </si>
  <si>
    <r>
      <rPr>
        <sz val="10"/>
        <color theme="1"/>
        <rFont val="Times New Roman"/>
        <family val="1"/>
      </rPr>
      <t>46.7</t>
    </r>
    <r>
      <rPr>
        <sz val="10"/>
        <color theme="1"/>
        <rFont val="宋体"/>
        <family val="3"/>
        <charset val="134"/>
      </rPr>
      <t>米</t>
    </r>
  </si>
  <si>
    <t>010100080</t>
  </si>
  <si>
    <r>
      <rPr>
        <sz val="10"/>
        <color theme="1"/>
        <rFont val="Times New Roman"/>
        <family val="1"/>
      </rPr>
      <t>5</t>
    </r>
    <r>
      <rPr>
        <sz val="10"/>
        <color theme="1"/>
        <rFont val="宋体"/>
        <family val="3"/>
        <charset val="134"/>
      </rPr>
      <t>号牛棚井架围栏</t>
    </r>
  </si>
  <si>
    <r>
      <rPr>
        <sz val="10"/>
        <color theme="1"/>
        <rFont val="Times New Roman"/>
        <family val="1"/>
      </rPr>
      <t>83</t>
    </r>
    <r>
      <rPr>
        <sz val="10"/>
        <color theme="1"/>
        <rFont val="宋体"/>
        <family val="3"/>
        <charset val="134"/>
      </rPr>
      <t>米</t>
    </r>
  </si>
  <si>
    <t>010100081</t>
  </si>
  <si>
    <r>
      <rPr>
        <sz val="10"/>
        <color theme="1"/>
        <rFont val="Times New Roman"/>
        <family val="1"/>
      </rPr>
      <t>5</t>
    </r>
    <r>
      <rPr>
        <sz val="10"/>
        <color theme="1"/>
        <rFont val="宋体"/>
        <family val="3"/>
        <charset val="134"/>
      </rPr>
      <t>号牛棚栏杆</t>
    </r>
  </si>
  <si>
    <r>
      <rPr>
        <sz val="10"/>
        <color theme="1"/>
        <rFont val="Times New Roman"/>
        <family val="1"/>
      </rPr>
      <t>16.2</t>
    </r>
    <r>
      <rPr>
        <sz val="10"/>
        <color theme="1"/>
        <rFont val="宋体"/>
        <family val="3"/>
        <charset val="134"/>
      </rPr>
      <t>米</t>
    </r>
  </si>
  <si>
    <t>010100082</t>
  </si>
  <si>
    <r>
      <rPr>
        <sz val="10"/>
        <color theme="1"/>
        <rFont val="宋体"/>
        <family val="3"/>
        <charset val="134"/>
      </rPr>
      <t>水槽</t>
    </r>
    <r>
      <rPr>
        <sz val="10"/>
        <color theme="1"/>
        <rFont val="Times New Roman"/>
        <family val="1"/>
      </rPr>
      <t>4</t>
    </r>
  </si>
  <si>
    <t>010100083</t>
  </si>
  <si>
    <r>
      <rPr>
        <sz val="10"/>
        <color theme="1"/>
        <rFont val="Times New Roman"/>
        <family val="1"/>
      </rPr>
      <t>6</t>
    </r>
    <r>
      <rPr>
        <sz val="10"/>
        <color theme="1"/>
        <rFont val="宋体"/>
        <family val="3"/>
        <charset val="134"/>
      </rPr>
      <t>号牛棚饲料槽</t>
    </r>
  </si>
  <si>
    <t>010100084</t>
  </si>
  <si>
    <r>
      <rPr>
        <sz val="10"/>
        <color theme="1"/>
        <rFont val="Times New Roman"/>
        <family val="1"/>
      </rPr>
      <t>6</t>
    </r>
    <r>
      <rPr>
        <sz val="10"/>
        <color theme="1"/>
        <rFont val="宋体"/>
        <family val="3"/>
        <charset val="134"/>
      </rPr>
      <t>号牛棚饲料槽</t>
    </r>
    <r>
      <rPr>
        <sz val="10"/>
        <color theme="1"/>
        <rFont val="Times New Roman"/>
        <family val="1"/>
      </rPr>
      <t>2</t>
    </r>
  </si>
  <si>
    <t>010100085</t>
  </si>
  <si>
    <r>
      <rPr>
        <sz val="10"/>
        <color theme="1"/>
        <rFont val="Times New Roman"/>
        <family val="1"/>
      </rPr>
      <t>6</t>
    </r>
    <r>
      <rPr>
        <sz val="10"/>
        <color theme="1"/>
        <rFont val="宋体"/>
        <family val="3"/>
        <charset val="134"/>
      </rPr>
      <t>号牛棚围栏井架</t>
    </r>
  </si>
  <si>
    <r>
      <rPr>
        <sz val="10"/>
        <color theme="1"/>
        <rFont val="Times New Roman"/>
        <family val="1"/>
      </rPr>
      <t>62</t>
    </r>
    <r>
      <rPr>
        <sz val="10"/>
        <color theme="1"/>
        <rFont val="宋体"/>
        <family val="3"/>
        <charset val="134"/>
      </rPr>
      <t>米</t>
    </r>
  </si>
  <si>
    <t>010100086</t>
  </si>
  <si>
    <r>
      <rPr>
        <sz val="10"/>
        <color theme="1"/>
        <rFont val="Times New Roman"/>
        <family val="1"/>
      </rPr>
      <t>7</t>
    </r>
    <r>
      <rPr>
        <sz val="10"/>
        <color theme="1"/>
        <rFont val="宋体"/>
        <family val="3"/>
        <charset val="134"/>
      </rPr>
      <t>号牛场围栏井架</t>
    </r>
  </si>
  <si>
    <r>
      <rPr>
        <sz val="10"/>
        <color theme="1"/>
        <rFont val="Times New Roman"/>
        <family val="1"/>
      </rPr>
      <t>78.54</t>
    </r>
    <r>
      <rPr>
        <sz val="10"/>
        <color theme="1"/>
        <rFont val="宋体"/>
        <family val="3"/>
        <charset val="134"/>
      </rPr>
      <t>米</t>
    </r>
  </si>
  <si>
    <t>010100087</t>
  </si>
  <si>
    <r>
      <rPr>
        <sz val="10"/>
        <color theme="1"/>
        <rFont val="Times New Roman"/>
        <family val="1"/>
      </rPr>
      <t>7</t>
    </r>
    <r>
      <rPr>
        <sz val="10"/>
        <color theme="1"/>
        <rFont val="宋体"/>
        <family val="3"/>
        <charset val="134"/>
      </rPr>
      <t>号牛场饲料槽</t>
    </r>
  </si>
  <si>
    <t>010100088</t>
  </si>
  <si>
    <r>
      <rPr>
        <sz val="10"/>
        <color theme="1"/>
        <rFont val="Times New Roman"/>
        <family val="1"/>
      </rPr>
      <t>7</t>
    </r>
    <r>
      <rPr>
        <sz val="10"/>
        <color theme="1"/>
        <rFont val="宋体"/>
        <family val="3"/>
        <charset val="134"/>
      </rPr>
      <t>号牛场外围铁栏杆</t>
    </r>
  </si>
  <si>
    <r>
      <rPr>
        <sz val="10"/>
        <color theme="1"/>
        <rFont val="Times New Roman"/>
        <family val="1"/>
      </rPr>
      <t>46</t>
    </r>
    <r>
      <rPr>
        <sz val="10"/>
        <color theme="1"/>
        <rFont val="宋体"/>
        <family val="3"/>
        <charset val="134"/>
      </rPr>
      <t>米</t>
    </r>
  </si>
  <si>
    <t>010100089</t>
  </si>
  <si>
    <r>
      <rPr>
        <sz val="10"/>
        <color theme="1"/>
        <rFont val="宋体"/>
        <family val="3"/>
        <charset val="134"/>
      </rPr>
      <t>产业区木质地板</t>
    </r>
  </si>
  <si>
    <r>
      <rPr>
        <sz val="10"/>
        <color theme="1"/>
        <rFont val="Times New Roman"/>
        <family val="1"/>
      </rPr>
      <t>43.24</t>
    </r>
    <r>
      <rPr>
        <sz val="10"/>
        <color theme="1"/>
        <rFont val="宋体"/>
        <family val="3"/>
        <charset val="134"/>
      </rPr>
      <t>平方米</t>
    </r>
  </si>
  <si>
    <t>010100090</t>
  </si>
  <si>
    <r>
      <rPr>
        <sz val="10"/>
        <color theme="1"/>
        <rFont val="宋体"/>
        <family val="3"/>
        <charset val="134"/>
      </rPr>
      <t>总水泥硬化地</t>
    </r>
  </si>
  <si>
    <r>
      <rPr>
        <sz val="10"/>
        <color theme="1"/>
        <rFont val="Times New Roman"/>
        <family val="1"/>
      </rPr>
      <t>1809.32</t>
    </r>
    <r>
      <rPr>
        <sz val="10"/>
        <color theme="1"/>
        <rFont val="宋体"/>
        <family val="3"/>
        <charset val="134"/>
      </rPr>
      <t>平方米</t>
    </r>
  </si>
  <si>
    <t>010100091</t>
  </si>
  <si>
    <r>
      <rPr>
        <sz val="10"/>
        <color theme="1"/>
        <rFont val="宋体"/>
        <family val="3"/>
        <charset val="134"/>
      </rPr>
      <t>铁围栏总长度</t>
    </r>
  </si>
  <si>
    <r>
      <rPr>
        <sz val="10"/>
        <color theme="1"/>
        <rFont val="Times New Roman"/>
        <family val="1"/>
      </rPr>
      <t>311.35</t>
    </r>
    <r>
      <rPr>
        <sz val="10"/>
        <color theme="1"/>
        <rFont val="宋体"/>
        <family val="3"/>
        <charset val="134"/>
      </rPr>
      <t>平方米</t>
    </r>
  </si>
  <si>
    <t>010100092</t>
  </si>
  <si>
    <r>
      <rPr>
        <sz val="10"/>
        <color theme="1"/>
        <rFont val="宋体"/>
        <family val="3"/>
        <charset val="134"/>
      </rPr>
      <t>路面硬化</t>
    </r>
  </si>
  <si>
    <r>
      <rPr>
        <sz val="10"/>
        <color theme="1"/>
        <rFont val="Times New Roman"/>
        <family val="1"/>
      </rPr>
      <t>1069.21</t>
    </r>
    <r>
      <rPr>
        <sz val="10"/>
        <color theme="1"/>
        <rFont val="宋体"/>
        <family val="3"/>
        <charset val="134"/>
      </rPr>
      <t>平方米</t>
    </r>
  </si>
  <si>
    <t>010100093</t>
  </si>
  <si>
    <r>
      <rPr>
        <sz val="10"/>
        <color theme="1"/>
        <rFont val="Times New Roman"/>
        <family val="1"/>
      </rPr>
      <t>1</t>
    </r>
    <r>
      <rPr>
        <sz val="10"/>
        <color theme="1"/>
        <rFont val="宋体"/>
        <family val="3"/>
        <charset val="134"/>
      </rPr>
      <t>号成母牛舍</t>
    </r>
  </si>
  <si>
    <r>
      <rPr>
        <sz val="10"/>
        <color theme="1"/>
        <rFont val="Times New Roman"/>
        <family val="1"/>
      </rPr>
      <t>2295</t>
    </r>
    <r>
      <rPr>
        <sz val="10"/>
        <color theme="1"/>
        <rFont val="宋体"/>
        <family val="3"/>
        <charset val="134"/>
      </rPr>
      <t>㎡</t>
    </r>
  </si>
  <si>
    <t>010100094</t>
  </si>
  <si>
    <r>
      <rPr>
        <sz val="10"/>
        <color theme="1"/>
        <rFont val="Times New Roman"/>
        <family val="1"/>
      </rPr>
      <t>2</t>
    </r>
    <r>
      <rPr>
        <sz val="10"/>
        <color theme="1"/>
        <rFont val="宋体"/>
        <family val="3"/>
        <charset val="134"/>
      </rPr>
      <t>号成母牛舍</t>
    </r>
  </si>
  <si>
    <t>010100095</t>
  </si>
  <si>
    <r>
      <rPr>
        <sz val="10"/>
        <color theme="1"/>
        <rFont val="Times New Roman"/>
        <family val="1"/>
      </rPr>
      <t>3</t>
    </r>
    <r>
      <rPr>
        <sz val="10"/>
        <color theme="1"/>
        <rFont val="宋体"/>
        <family val="3"/>
        <charset val="134"/>
      </rPr>
      <t>号成母牛舍</t>
    </r>
  </si>
  <si>
    <t>010100096</t>
  </si>
  <si>
    <r>
      <rPr>
        <sz val="10"/>
        <color theme="1"/>
        <rFont val="宋体"/>
        <family val="3"/>
        <charset val="134"/>
      </rPr>
      <t>挤奶通道</t>
    </r>
  </si>
  <si>
    <r>
      <rPr>
        <sz val="10"/>
        <color theme="1"/>
        <rFont val="Times New Roman"/>
        <family val="1"/>
      </rPr>
      <t>589.3</t>
    </r>
    <r>
      <rPr>
        <sz val="10"/>
        <color theme="1"/>
        <rFont val="宋体"/>
        <family val="3"/>
        <charset val="134"/>
      </rPr>
      <t>㎡</t>
    </r>
  </si>
  <si>
    <t>010100097</t>
  </si>
  <si>
    <r>
      <rPr>
        <sz val="10"/>
        <color theme="1"/>
        <rFont val="宋体"/>
        <family val="3"/>
        <charset val="134"/>
      </rPr>
      <t>挤奶、待挤、储藏室</t>
    </r>
  </si>
  <si>
    <r>
      <rPr>
        <sz val="10"/>
        <color theme="1"/>
        <rFont val="Times New Roman"/>
        <family val="1"/>
      </rPr>
      <t>1911</t>
    </r>
    <r>
      <rPr>
        <sz val="10"/>
        <color theme="1"/>
        <rFont val="宋体"/>
        <family val="3"/>
        <charset val="134"/>
      </rPr>
      <t>㎡</t>
    </r>
  </si>
  <si>
    <t>010100098</t>
  </si>
  <si>
    <r>
      <rPr>
        <sz val="10"/>
        <color theme="1"/>
        <rFont val="宋体"/>
        <family val="3"/>
        <charset val="134"/>
      </rPr>
      <t>草料库</t>
    </r>
  </si>
  <si>
    <r>
      <rPr>
        <sz val="10"/>
        <color theme="1"/>
        <rFont val="Times New Roman"/>
        <family val="1"/>
      </rPr>
      <t>369.1</t>
    </r>
    <r>
      <rPr>
        <sz val="10"/>
        <color theme="1"/>
        <rFont val="宋体"/>
        <family val="3"/>
        <charset val="134"/>
      </rPr>
      <t>㎡</t>
    </r>
  </si>
  <si>
    <t>010100099</t>
  </si>
  <si>
    <r>
      <rPr>
        <sz val="10"/>
        <color theme="1"/>
        <rFont val="宋体"/>
        <family val="3"/>
        <charset val="134"/>
      </rPr>
      <t>青贮饲料场</t>
    </r>
  </si>
  <si>
    <r>
      <rPr>
        <sz val="10"/>
        <color theme="1"/>
        <rFont val="Times New Roman"/>
        <family val="1"/>
      </rPr>
      <t>3557</t>
    </r>
    <r>
      <rPr>
        <sz val="10"/>
        <color theme="1"/>
        <rFont val="宋体"/>
        <family val="3"/>
        <charset val="134"/>
      </rPr>
      <t>㎡</t>
    </r>
  </si>
  <si>
    <t>010100100</t>
  </si>
  <si>
    <r>
      <rPr>
        <sz val="10"/>
        <color theme="1"/>
        <rFont val="宋体"/>
        <family val="3"/>
        <charset val="134"/>
      </rPr>
      <t>值班、消毒室</t>
    </r>
  </si>
  <si>
    <r>
      <rPr>
        <sz val="10"/>
        <color theme="1"/>
        <rFont val="Times New Roman"/>
        <family val="1"/>
      </rPr>
      <t>34.84</t>
    </r>
    <r>
      <rPr>
        <sz val="10"/>
        <color theme="1"/>
        <rFont val="宋体"/>
        <family val="3"/>
        <charset val="134"/>
      </rPr>
      <t>㎡</t>
    </r>
  </si>
  <si>
    <t>010100101</t>
  </si>
  <si>
    <r>
      <rPr>
        <sz val="10"/>
        <color theme="1"/>
        <rFont val="宋体"/>
        <family val="3"/>
        <charset val="134"/>
      </rPr>
      <t>排污设备房</t>
    </r>
  </si>
  <si>
    <r>
      <rPr>
        <sz val="10"/>
        <color theme="1"/>
        <rFont val="Times New Roman"/>
        <family val="1"/>
      </rPr>
      <t>12.39</t>
    </r>
    <r>
      <rPr>
        <sz val="10"/>
        <color theme="1"/>
        <rFont val="宋体"/>
        <family val="3"/>
        <charset val="134"/>
      </rPr>
      <t>㎡</t>
    </r>
  </si>
  <si>
    <t>010600001</t>
  </si>
  <si>
    <r>
      <rPr>
        <sz val="10"/>
        <color theme="1"/>
        <rFont val="宋体"/>
        <family val="3"/>
        <charset val="134"/>
      </rPr>
      <t>出入口电动伸缩门</t>
    </r>
  </si>
  <si>
    <r>
      <rPr>
        <sz val="10"/>
        <color theme="1"/>
        <rFont val="宋体"/>
        <family val="3"/>
        <charset val="134"/>
      </rPr>
      <t>一个</t>
    </r>
  </si>
  <si>
    <t>010100102</t>
  </si>
  <si>
    <r>
      <rPr>
        <sz val="10"/>
        <color theme="1"/>
        <rFont val="宋体"/>
        <family val="3"/>
        <charset val="134"/>
      </rPr>
      <t>大门板房</t>
    </r>
  </si>
  <si>
    <r>
      <rPr>
        <sz val="10"/>
        <color theme="1"/>
        <rFont val="Times New Roman"/>
        <family val="1"/>
      </rPr>
      <t>93</t>
    </r>
    <r>
      <rPr>
        <sz val="10"/>
        <color theme="1"/>
        <rFont val="宋体"/>
        <family val="3"/>
        <charset val="134"/>
      </rPr>
      <t>㎡</t>
    </r>
  </si>
  <si>
    <t>010100103</t>
  </si>
  <si>
    <r>
      <rPr>
        <sz val="10"/>
        <color theme="1"/>
        <rFont val="宋体"/>
        <family val="3"/>
        <charset val="134"/>
      </rPr>
      <t>犊牛舍</t>
    </r>
  </si>
  <si>
    <r>
      <rPr>
        <sz val="10"/>
        <color theme="1"/>
        <rFont val="宋体"/>
        <family val="3"/>
        <charset val="134"/>
      </rPr>
      <t>长</t>
    </r>
    <r>
      <rPr>
        <sz val="10"/>
        <color theme="1"/>
        <rFont val="Times New Roman"/>
        <family val="1"/>
      </rPr>
      <t>40.9</t>
    </r>
    <r>
      <rPr>
        <sz val="10"/>
        <color theme="1"/>
        <rFont val="宋体"/>
        <family val="3"/>
        <charset val="134"/>
      </rPr>
      <t>米，宽</t>
    </r>
    <r>
      <rPr>
        <sz val="10"/>
        <color theme="1"/>
        <rFont val="Times New Roman"/>
        <family val="1"/>
      </rPr>
      <t>29.8</t>
    </r>
    <r>
      <rPr>
        <sz val="10"/>
        <color theme="1"/>
        <rFont val="宋体"/>
        <family val="3"/>
        <charset val="134"/>
      </rPr>
      <t>米，高</t>
    </r>
    <r>
      <rPr>
        <sz val="10"/>
        <color theme="1"/>
        <rFont val="Times New Roman"/>
        <family val="1"/>
      </rPr>
      <t>4.12</t>
    </r>
    <r>
      <rPr>
        <sz val="10"/>
        <color theme="1"/>
        <rFont val="宋体"/>
        <family val="3"/>
        <charset val="134"/>
      </rPr>
      <t>米</t>
    </r>
  </si>
  <si>
    <r>
      <rPr>
        <sz val="10"/>
        <color theme="1"/>
        <rFont val="宋体"/>
        <family val="3"/>
        <charset val="134"/>
      </rPr>
      <t>（二）机械设备</t>
    </r>
  </si>
  <si>
    <t>010200001</t>
  </si>
  <si>
    <t>三轮车</t>
  </si>
  <si>
    <t>鸿讯三轮车</t>
  </si>
  <si>
    <t>010200002</t>
  </si>
  <si>
    <t>装载机</t>
  </si>
  <si>
    <t>938型</t>
  </si>
  <si>
    <t>010200003</t>
  </si>
  <si>
    <t>割草机1</t>
  </si>
  <si>
    <t>油锯</t>
  </si>
  <si>
    <t>010200004</t>
  </si>
  <si>
    <t>割草机2</t>
  </si>
  <si>
    <t>010500050</t>
  </si>
  <si>
    <t>海尔抽油烟机</t>
  </si>
  <si>
    <t>010200005</t>
  </si>
  <si>
    <t>污水泵1</t>
  </si>
  <si>
    <t>1.5kw</t>
  </si>
  <si>
    <t>010200006</t>
  </si>
  <si>
    <t>污水泵2</t>
  </si>
  <si>
    <t>010200007</t>
  </si>
  <si>
    <t>污水泵3</t>
  </si>
  <si>
    <t>010200008</t>
  </si>
  <si>
    <t>污水泵4</t>
  </si>
  <si>
    <t>010200009</t>
  </si>
  <si>
    <t>污水泵5</t>
  </si>
  <si>
    <t>010200010</t>
  </si>
  <si>
    <t>打压机</t>
  </si>
  <si>
    <t>1台</t>
  </si>
  <si>
    <t>010200011</t>
  </si>
  <si>
    <t>青贮料圆捆打捆机</t>
  </si>
  <si>
    <t>010200012</t>
  </si>
  <si>
    <t>悬挂式包膜机</t>
  </si>
  <si>
    <t>010200013</t>
  </si>
  <si>
    <t>鲜奶巴式杀菌机</t>
  </si>
  <si>
    <t>010200014</t>
  </si>
  <si>
    <t>犁子</t>
  </si>
  <si>
    <t>2台</t>
  </si>
  <si>
    <t>010200015</t>
  </si>
  <si>
    <t>青饲料收获机</t>
  </si>
  <si>
    <t>010200016</t>
  </si>
  <si>
    <t>青饲料收获机2</t>
  </si>
  <si>
    <t>010200017</t>
  </si>
  <si>
    <t>干湿分离器</t>
  </si>
  <si>
    <t>010200018</t>
  </si>
  <si>
    <t>干湿分离机</t>
  </si>
  <si>
    <t>010200019</t>
  </si>
  <si>
    <t>地磅</t>
  </si>
  <si>
    <t>010300002</t>
  </si>
  <si>
    <t>浩腾电动车</t>
  </si>
  <si>
    <t>1辆</t>
  </si>
  <si>
    <t>010300003</t>
  </si>
  <si>
    <t>飞肯电动车</t>
  </si>
  <si>
    <t>010300004</t>
  </si>
  <si>
    <t>宗申电动车</t>
  </si>
  <si>
    <t>010200027</t>
  </si>
  <si>
    <t>皮带输送机10米</t>
  </si>
  <si>
    <t>010200028</t>
  </si>
  <si>
    <t>卧式套袋打包机</t>
  </si>
  <si>
    <t>010200029</t>
  </si>
  <si>
    <t>上料机</t>
  </si>
  <si>
    <t>010200030</t>
  </si>
  <si>
    <t>皮带输送机8米</t>
  </si>
  <si>
    <t>010200031</t>
  </si>
  <si>
    <t>轮式装载机</t>
  </si>
  <si>
    <t>010200032</t>
  </si>
  <si>
    <t>全自动青贮打捆包膜一体机</t>
  </si>
  <si>
    <t>010300007</t>
  </si>
  <si>
    <t>田野牌轻型普通货车</t>
  </si>
  <si>
    <t>010300008</t>
  </si>
  <si>
    <t>五星牌电动摩托车</t>
  </si>
  <si>
    <t>010200033</t>
  </si>
  <si>
    <t>JD954轮式拖拉机</t>
  </si>
  <si>
    <t>69.9KW/2台</t>
  </si>
  <si>
    <t>010200034</t>
  </si>
  <si>
    <t>JD1204-A轮式拖拉机</t>
  </si>
  <si>
    <t>88.2KW/1台</t>
  </si>
  <si>
    <t>010200035</t>
  </si>
  <si>
    <t>1S-230铲式深松机</t>
  </si>
  <si>
    <t>66.1KW/3台</t>
  </si>
  <si>
    <t>010200036</t>
  </si>
  <si>
    <t>ZL-938轮式转载机</t>
  </si>
  <si>
    <t>75KW/1台</t>
  </si>
  <si>
    <t>010200037</t>
  </si>
  <si>
    <t>9SL-6型柴油动力撒料机</t>
  </si>
  <si>
    <t>010200038</t>
  </si>
  <si>
    <t>cpc内燃平衡重式叉车</t>
  </si>
  <si>
    <t>3000-2700-2100KG/1台</t>
  </si>
  <si>
    <t>010200039</t>
  </si>
  <si>
    <t>长安牌SC1031TMS52轻型普通货车</t>
  </si>
  <si>
    <t>010200040</t>
  </si>
  <si>
    <t>长安牌SC1026S4N4普通货车</t>
  </si>
  <si>
    <t>010200041</t>
  </si>
  <si>
    <t>9JSG-8型TMR饲料制备机</t>
  </si>
  <si>
    <t>效率4000kg/h/1台</t>
  </si>
  <si>
    <t>010200042</t>
  </si>
  <si>
    <t>饲料搅拌机</t>
  </si>
  <si>
    <t>台</t>
  </si>
  <si>
    <t>010200046</t>
  </si>
  <si>
    <t>jq350型一台</t>
  </si>
  <si>
    <t>010300009</t>
  </si>
  <si>
    <t>时风拖拉机（三轮）</t>
  </si>
  <si>
    <t>7VP-1750DAS</t>
  </si>
  <si>
    <t>010300010</t>
  </si>
  <si>
    <t>939T奥力特重工</t>
  </si>
  <si>
    <t>010200047</t>
  </si>
  <si>
    <t>饲料加工机组（绿色）</t>
  </si>
  <si>
    <t>一套</t>
  </si>
  <si>
    <t>010300011</t>
  </si>
  <si>
    <t>拖拉机（绿色）</t>
  </si>
  <si>
    <t>754型</t>
  </si>
  <si>
    <t>010200048</t>
  </si>
  <si>
    <t>拖拉机带拖挂</t>
  </si>
  <si>
    <t>50型一辆</t>
  </si>
  <si>
    <t>010200049</t>
  </si>
  <si>
    <t>耕地梨子（红色）</t>
  </si>
  <si>
    <t>一个</t>
  </si>
  <si>
    <t>010200050</t>
  </si>
  <si>
    <t>青贮玉米收割机</t>
  </si>
  <si>
    <t>万通9QZ-2650型</t>
  </si>
  <si>
    <t>010200051</t>
  </si>
  <si>
    <t>叉车</t>
  </si>
  <si>
    <t>一辆</t>
  </si>
  <si>
    <t>010300012</t>
  </si>
  <si>
    <t>货车藏G.B1132</t>
  </si>
  <si>
    <t>010200052</t>
  </si>
  <si>
    <t>挤奶设备</t>
  </si>
  <si>
    <t>010200053</t>
  </si>
  <si>
    <t>手扶拖拉机</t>
  </si>
  <si>
    <t>一台</t>
  </si>
  <si>
    <t>010200054</t>
  </si>
  <si>
    <t>804型铁牛</t>
  </si>
  <si>
    <t>804型一台</t>
  </si>
  <si>
    <t>010200055</t>
  </si>
  <si>
    <t>010200056</t>
  </si>
  <si>
    <t>小型装载机</t>
  </si>
  <si>
    <t>010300013</t>
  </si>
  <si>
    <t>货车</t>
  </si>
  <si>
    <t>20-30吨</t>
  </si>
  <si>
    <t>010300014</t>
  </si>
  <si>
    <t>运奶车</t>
  </si>
  <si>
    <t>010200057</t>
  </si>
  <si>
    <t>奶牛孕检B超机</t>
  </si>
  <si>
    <t>010200058</t>
  </si>
  <si>
    <t>抽粪机</t>
  </si>
  <si>
    <t>010200059</t>
  </si>
  <si>
    <t>撒料车</t>
  </si>
  <si>
    <t>010200060</t>
  </si>
  <si>
    <t>小型挖机</t>
  </si>
  <si>
    <t>010200061</t>
  </si>
  <si>
    <t>饲料装卸叉车</t>
  </si>
  <si>
    <t>010200063</t>
  </si>
  <si>
    <t>发电机250kw</t>
  </si>
  <si>
    <t>250kw</t>
  </si>
  <si>
    <t>010200064</t>
  </si>
  <si>
    <t>500kva变压器</t>
  </si>
  <si>
    <t>500kva</t>
  </si>
  <si>
    <t>010200065</t>
  </si>
  <si>
    <t>投料机</t>
  </si>
  <si>
    <t>010200066</t>
  </si>
  <si>
    <t>清粪小铲车</t>
  </si>
  <si>
    <t>010200067</t>
  </si>
  <si>
    <t>粪污消毒机</t>
  </si>
  <si>
    <t>010200068</t>
  </si>
  <si>
    <t>电动刮粪机</t>
  </si>
  <si>
    <t>6台</t>
  </si>
  <si>
    <t>010200069</t>
  </si>
  <si>
    <t>318国道围墙边消毒喷雾</t>
  </si>
  <si>
    <t>010200070</t>
  </si>
  <si>
    <t>粪污发酵处理设施设备</t>
  </si>
  <si>
    <t>2套JM-120</t>
  </si>
  <si>
    <t>010300001</t>
  </si>
  <si>
    <t>皮卡车</t>
  </si>
  <si>
    <t>JX1033TSED6</t>
  </si>
  <si>
    <r>
      <rPr>
        <sz val="10"/>
        <color theme="1"/>
        <rFont val="宋体"/>
        <family val="3"/>
        <charset val="134"/>
      </rPr>
      <t>（三）其他</t>
    </r>
  </si>
  <si>
    <t>010500022</t>
  </si>
  <si>
    <t>书桌1</t>
  </si>
  <si>
    <t>1.2米</t>
  </si>
  <si>
    <t>010500023</t>
  </si>
  <si>
    <t>书桌2</t>
  </si>
  <si>
    <t>010500024</t>
  </si>
  <si>
    <t>书桌3</t>
  </si>
  <si>
    <t>010500025</t>
  </si>
  <si>
    <t>书桌4</t>
  </si>
  <si>
    <t>010500026</t>
  </si>
  <si>
    <t>书桌5</t>
  </si>
  <si>
    <t>010500027</t>
  </si>
  <si>
    <t>书桌6</t>
  </si>
  <si>
    <t>010500028</t>
  </si>
  <si>
    <t>椅子1</t>
  </si>
  <si>
    <t>010500029</t>
  </si>
  <si>
    <t>椅子2</t>
  </si>
  <si>
    <t>010500030</t>
  </si>
  <si>
    <t>椅子3</t>
  </si>
  <si>
    <t>010500031</t>
  </si>
  <si>
    <t>椅子4</t>
  </si>
  <si>
    <t>010500032</t>
  </si>
  <si>
    <t>椅子5</t>
  </si>
  <si>
    <t>010500033</t>
  </si>
  <si>
    <t>椅子6</t>
  </si>
  <si>
    <t>010500048</t>
  </si>
  <si>
    <t>书桌</t>
  </si>
  <si>
    <t>010500049</t>
  </si>
  <si>
    <t>椅子</t>
  </si>
  <si>
    <t>010500052</t>
  </si>
  <si>
    <t>工作台1</t>
  </si>
  <si>
    <t>1.8米</t>
  </si>
  <si>
    <t>010500053</t>
  </si>
  <si>
    <t>工作台2</t>
  </si>
  <si>
    <t>010500054</t>
  </si>
  <si>
    <t>燃气灶</t>
  </si>
  <si>
    <t>美的</t>
  </si>
  <si>
    <t>010500055</t>
  </si>
  <si>
    <t>消毒柜</t>
  </si>
  <si>
    <t>010500056</t>
  </si>
  <si>
    <t>双温工作柜</t>
  </si>
  <si>
    <t>双开门冷冻柜</t>
  </si>
  <si>
    <t>010500057</t>
  </si>
  <si>
    <t>海尔洗衣机</t>
  </si>
  <si>
    <t>10公斤</t>
  </si>
  <si>
    <t>010500062</t>
  </si>
  <si>
    <t>四层货架</t>
  </si>
  <si>
    <t>010200020</t>
  </si>
  <si>
    <t>摄像头</t>
  </si>
  <si>
    <t>36个</t>
  </si>
  <si>
    <t>010200021</t>
  </si>
  <si>
    <t>摄像设备</t>
  </si>
  <si>
    <t>1套</t>
  </si>
  <si>
    <t>010200022</t>
  </si>
  <si>
    <t>音响</t>
  </si>
  <si>
    <t>7个</t>
  </si>
  <si>
    <t>010200023</t>
  </si>
  <si>
    <t>音像交换机</t>
  </si>
  <si>
    <t>3个</t>
  </si>
  <si>
    <t>010300005</t>
  </si>
  <si>
    <t>取奶桶（大）</t>
  </si>
  <si>
    <t>4个</t>
  </si>
  <si>
    <t>010300006</t>
  </si>
  <si>
    <t>取奶桶（小）</t>
  </si>
  <si>
    <t>6个</t>
  </si>
  <si>
    <t>010200024</t>
  </si>
  <si>
    <t>太阳能热水器（大）</t>
  </si>
  <si>
    <t>010200025</t>
  </si>
  <si>
    <t>太阳能热水器（小）</t>
  </si>
  <si>
    <t>010200026</t>
  </si>
  <si>
    <t>意美特送犊牛喂奶器</t>
  </si>
  <si>
    <t>010100059</t>
  </si>
  <si>
    <t>1号牛场阳光隔板</t>
  </si>
  <si>
    <t>550.8平方米</t>
  </si>
  <si>
    <t>010100060</t>
  </si>
  <si>
    <t>2号待挤奶室阳光隔板</t>
  </si>
  <si>
    <t>37.8平方米</t>
  </si>
  <si>
    <t>010100061</t>
  </si>
  <si>
    <t>2待挤奶室阳光隔板2</t>
  </si>
  <si>
    <t>28.35平方米</t>
  </si>
  <si>
    <t>010200043</t>
  </si>
  <si>
    <t>牛奶桶10</t>
  </si>
  <si>
    <t>50L/个</t>
  </si>
  <si>
    <t>010100062</t>
  </si>
  <si>
    <t>2号母牛室阳光隔板</t>
  </si>
  <si>
    <t>115.2平方米</t>
  </si>
  <si>
    <t>010200044</t>
  </si>
  <si>
    <t>牛奶桶</t>
  </si>
  <si>
    <t>30L/个</t>
  </si>
  <si>
    <t>010100063</t>
  </si>
  <si>
    <t>3号育成牛舍阳光隔板</t>
  </si>
  <si>
    <t>54平方米</t>
  </si>
  <si>
    <t>010200045</t>
  </si>
  <si>
    <t>电动打酥油桶</t>
  </si>
  <si>
    <t>010100067</t>
  </si>
  <si>
    <t>4号综合牛舍阳光隔板</t>
  </si>
  <si>
    <t>37.35平方米</t>
  </si>
  <si>
    <t>010100068</t>
  </si>
  <si>
    <t>挤奶厅阳光天花板</t>
  </si>
  <si>
    <t>225.75平方米</t>
  </si>
  <si>
    <t>010200062</t>
  </si>
  <si>
    <t>冰柜</t>
  </si>
  <si>
    <t>7.9</t>
  </si>
  <si>
    <t>010400010</t>
  </si>
  <si>
    <t>冰柜（星星）</t>
  </si>
  <si>
    <t>BD-BC-718G</t>
  </si>
  <si>
    <t>010400011</t>
  </si>
  <si>
    <t>联想台式电脑</t>
  </si>
  <si>
    <t>010400012</t>
  </si>
  <si>
    <t>010400013</t>
  </si>
  <si>
    <t>010400014</t>
  </si>
  <si>
    <t>010400015</t>
  </si>
  <si>
    <t>奔图黑白打印机</t>
  </si>
  <si>
    <t>010400016</t>
  </si>
  <si>
    <t>010400017</t>
  </si>
  <si>
    <t>010500017</t>
  </si>
  <si>
    <t>沙发茶几</t>
  </si>
  <si>
    <t>010500018</t>
  </si>
  <si>
    <t>电脑桌1</t>
  </si>
  <si>
    <t>010500019</t>
  </si>
  <si>
    <t>电脑桌2</t>
  </si>
  <si>
    <t>010500020</t>
  </si>
  <si>
    <t>电脑桌3</t>
  </si>
  <si>
    <t>010500021</t>
  </si>
  <si>
    <t>电脑桌4</t>
  </si>
  <si>
    <t>010500034</t>
  </si>
  <si>
    <t>椅子7</t>
  </si>
  <si>
    <t>010500035</t>
  </si>
  <si>
    <t>椅子8</t>
  </si>
  <si>
    <t>010500036</t>
  </si>
  <si>
    <t>椅子9</t>
  </si>
  <si>
    <t>010500037</t>
  </si>
  <si>
    <t>椅子10</t>
  </si>
  <si>
    <t>010500042</t>
  </si>
  <si>
    <t>010500043</t>
  </si>
  <si>
    <t>010500044</t>
  </si>
  <si>
    <t>010500045</t>
  </si>
  <si>
    <t>010500046</t>
  </si>
  <si>
    <t>010500047</t>
  </si>
  <si>
    <t>010400002</t>
  </si>
  <si>
    <t>取暖器2</t>
  </si>
  <si>
    <t>010400003</t>
  </si>
  <si>
    <t>取暖器3</t>
  </si>
  <si>
    <t>010400004</t>
  </si>
  <si>
    <t>取暖器4</t>
  </si>
  <si>
    <t>010400005</t>
  </si>
  <si>
    <t>台式电脑1</t>
  </si>
  <si>
    <t>010400008</t>
  </si>
  <si>
    <t>笔记本电脑</t>
  </si>
  <si>
    <t>010400001</t>
  </si>
  <si>
    <t>取暖器1</t>
  </si>
  <si>
    <t>010400006</t>
  </si>
  <si>
    <t>台式电脑2</t>
  </si>
  <si>
    <t>010400007</t>
  </si>
  <si>
    <t>台式电脑3</t>
  </si>
  <si>
    <t>010400009</t>
  </si>
  <si>
    <t>打印机1</t>
  </si>
  <si>
    <t>010500064</t>
  </si>
  <si>
    <t>办公桌一张</t>
  </si>
  <si>
    <t>010500066</t>
  </si>
  <si>
    <t>财务室办公桌</t>
  </si>
  <si>
    <t>010500067</t>
  </si>
  <si>
    <t>财务室办公椅</t>
  </si>
  <si>
    <t>待清查固定资产</t>
  </si>
  <si>
    <r>
      <rPr>
        <sz val="10"/>
        <color theme="1"/>
        <rFont val="宋体"/>
        <family val="3"/>
        <charset val="134"/>
      </rPr>
      <t>小</t>
    </r>
    <r>
      <rPr>
        <sz val="10"/>
        <color theme="1"/>
        <rFont val="Times New Roman"/>
        <family val="1"/>
      </rPr>
      <t xml:space="preserve">  </t>
    </r>
    <r>
      <rPr>
        <sz val="10"/>
        <color theme="1"/>
        <rFont val="宋体"/>
        <family val="3"/>
        <charset val="134"/>
      </rPr>
      <t>计</t>
    </r>
  </si>
  <si>
    <t>相关事项说明：1.检查被审计单位财务会计账，被审计单位因对启用的财务账套中关于固定资产的核算模块使用不熟悉，造成账面固定资产资产卡片数据与已录入固定资产数据不符，差异136237.66（相对固定资产总额，金额较小），检查被审计单位会计凭证并询问会计人员，了解到被审计单位自成立以来未出现处置固定资产的情况，即固定资产原值录入即未产生变化，因系财务账套使用造成的差异，已建议被审计单位寻求软件提供第三方处理，且根据上述了解情况，此次审计固定资产金额暂不调整，差异直接披露，待与软件提供第三方确认后直接调整财务账套即可。固定资产卡片折旧金额与账面累计折旧金额亦不相符，此次第三方咨询公司尚未清理出具体折旧金额以及对应计入的成本、费用科目，此处暂不调整。
2.被审计单位接收移交过来的固定资产中的运输设备均未办理过户手续。</t>
  </si>
  <si>
    <r>
      <rPr>
        <b/>
        <sz val="18"/>
        <color theme="1"/>
        <rFont val="宋体"/>
        <family val="3"/>
        <charset val="134"/>
      </rPr>
      <t>固定资产清查登记表</t>
    </r>
    <r>
      <rPr>
        <b/>
        <sz val="18"/>
        <color theme="1"/>
        <rFont val="Times New Roman"/>
        <family val="1"/>
      </rPr>
      <t>-2</t>
    </r>
    <r>
      <rPr>
        <b/>
        <sz val="18"/>
        <color theme="1"/>
        <rFont val="宋体"/>
        <family val="3"/>
        <charset val="134"/>
      </rPr>
      <t>（非经营性固定资产）</t>
    </r>
  </si>
  <si>
    <r>
      <rPr>
        <sz val="10"/>
        <color theme="1"/>
        <rFont val="宋体"/>
        <family val="3"/>
        <charset val="134"/>
      </rPr>
      <t>明细</t>
    </r>
    <r>
      <rPr>
        <sz val="10"/>
        <color theme="1"/>
        <rFont val="Times New Roman"/>
        <family val="1"/>
      </rPr>
      <t>08-2</t>
    </r>
  </si>
  <si>
    <t>（一）房屋建筑物</t>
  </si>
  <si>
    <t>010100005</t>
  </si>
  <si>
    <t>G3职工宿舍A</t>
  </si>
  <si>
    <t>牛场</t>
  </si>
  <si>
    <t>234.7㎡</t>
  </si>
  <si>
    <t>010100011</t>
  </si>
  <si>
    <t>G19旧礼堂</t>
  </si>
  <si>
    <t>371.12㎡</t>
  </si>
  <si>
    <t>010100013</t>
  </si>
  <si>
    <t>G22职工宿舍B</t>
  </si>
  <si>
    <t>221.79㎡</t>
  </si>
  <si>
    <t>010100015</t>
  </si>
  <si>
    <t>G23职工宿舍C</t>
  </si>
  <si>
    <t>234.45㎡</t>
  </si>
  <si>
    <t>（二）机械设备</t>
  </si>
  <si>
    <t>（三）其他</t>
  </si>
  <si>
    <t>010500001</t>
  </si>
  <si>
    <t>床1</t>
  </si>
  <si>
    <t>010500002</t>
  </si>
  <si>
    <t>床2</t>
  </si>
  <si>
    <t>010500003</t>
  </si>
  <si>
    <t>床3</t>
  </si>
  <si>
    <t>010500004</t>
  </si>
  <si>
    <t>床4</t>
  </si>
  <si>
    <t>010500005</t>
  </si>
  <si>
    <t>床5</t>
  </si>
  <si>
    <t>010500006</t>
  </si>
  <si>
    <t>床6</t>
  </si>
  <si>
    <t>010500007</t>
  </si>
  <si>
    <t>床7</t>
  </si>
  <si>
    <t>1.5米</t>
  </si>
  <si>
    <t>010500008</t>
  </si>
  <si>
    <t>床8</t>
  </si>
  <si>
    <t>010500009</t>
  </si>
  <si>
    <t>床9</t>
  </si>
  <si>
    <t>010500010</t>
  </si>
  <si>
    <t>床10</t>
  </si>
  <si>
    <t>010500011</t>
  </si>
  <si>
    <t>衣柜1</t>
  </si>
  <si>
    <t>010500012</t>
  </si>
  <si>
    <t>衣柜2</t>
  </si>
  <si>
    <t>010500013</t>
  </si>
  <si>
    <t>衣柜3</t>
  </si>
  <si>
    <t>010500014</t>
  </si>
  <si>
    <t>衣柜4</t>
  </si>
  <si>
    <t>010500015</t>
  </si>
  <si>
    <t>衣柜5</t>
  </si>
  <si>
    <t>010500016</t>
  </si>
  <si>
    <t>衣柜6</t>
  </si>
  <si>
    <t>010500038</t>
  </si>
  <si>
    <t>床1.2米</t>
  </si>
  <si>
    <t>010500039</t>
  </si>
  <si>
    <t>010500040</t>
  </si>
  <si>
    <t>010500041</t>
  </si>
  <si>
    <t>衣柜1.2米</t>
  </si>
  <si>
    <t>010500058</t>
  </si>
  <si>
    <t>（饭桌＋椅子）1</t>
  </si>
  <si>
    <t>一桌四椅一套</t>
  </si>
  <si>
    <t>010500059</t>
  </si>
  <si>
    <t>（桌子＋椅子）2</t>
  </si>
  <si>
    <t>010500060</t>
  </si>
  <si>
    <t>（桌子＋椅子）3</t>
  </si>
  <si>
    <t>010500061</t>
  </si>
  <si>
    <t>热水器</t>
  </si>
  <si>
    <t>010500063</t>
  </si>
  <si>
    <t>四个热菜柜</t>
  </si>
  <si>
    <t>010500065</t>
  </si>
  <si>
    <t>010500068</t>
  </si>
  <si>
    <t>床1.5米</t>
  </si>
  <si>
    <t>010500069</t>
  </si>
  <si>
    <t>床1.8米</t>
  </si>
  <si>
    <t>010500070</t>
  </si>
  <si>
    <t>010500071</t>
  </si>
  <si>
    <t>010500072</t>
  </si>
  <si>
    <t>小  计</t>
  </si>
  <si>
    <t>相关事项说明：未见异常</t>
  </si>
  <si>
    <r>
      <rPr>
        <sz val="10"/>
        <color theme="1"/>
        <rFont val="宋体"/>
        <family val="3"/>
        <charset val="134"/>
      </rPr>
      <t>明细</t>
    </r>
    <r>
      <rPr>
        <sz val="10"/>
        <color theme="1"/>
        <rFont val="Times New Roman"/>
        <family val="1"/>
      </rPr>
      <t>09-1</t>
    </r>
  </si>
  <si>
    <t>工程名称</t>
  </si>
  <si>
    <t>承建单位</t>
  </si>
  <si>
    <t>坐落位置</t>
  </si>
  <si>
    <t>开工时间</t>
  </si>
  <si>
    <t>预计完工时间</t>
  </si>
  <si>
    <t>完工进度%</t>
  </si>
  <si>
    <t>投资预算</t>
  </si>
  <si>
    <t>占地面积</t>
  </si>
  <si>
    <t>已投资金额</t>
  </si>
  <si>
    <r>
      <rPr>
        <sz val="10"/>
        <color theme="1"/>
        <rFont val="宋体"/>
        <family val="3"/>
        <charset val="134"/>
      </rPr>
      <t>明细</t>
    </r>
    <r>
      <rPr>
        <sz val="10"/>
        <color theme="1"/>
        <rFont val="Times New Roman"/>
        <family val="1"/>
      </rPr>
      <t>09-2</t>
    </r>
  </si>
  <si>
    <t>名称</t>
  </si>
  <si>
    <t>取得时间</t>
  </si>
  <si>
    <t>取得方式</t>
  </si>
  <si>
    <t>预计使用年限</t>
  </si>
  <si>
    <t>使用情况</t>
  </si>
  <si>
    <t>出租或出借</t>
  </si>
  <si>
    <t>自用</t>
  </si>
  <si>
    <t>闲置</t>
  </si>
  <si>
    <t>账面原值</t>
  </si>
  <si>
    <t>累计摊销</t>
  </si>
  <si>
    <t>账面净值</t>
  </si>
  <si>
    <t>盘盈+</t>
  </si>
  <si>
    <t>盘亏-</t>
  </si>
  <si>
    <t>对象</t>
  </si>
  <si>
    <t>期限</t>
  </si>
  <si>
    <t>年租金</t>
  </si>
  <si>
    <r>
      <rPr>
        <sz val="10"/>
        <color theme="1"/>
        <rFont val="宋体"/>
        <family val="3"/>
        <charset val="134"/>
      </rPr>
      <t>明细11</t>
    </r>
    <r>
      <rPr>
        <sz val="10"/>
        <color theme="1"/>
        <rFont val="Times New Roman"/>
        <family val="1"/>
      </rPr>
      <t>-1</t>
    </r>
  </si>
  <si>
    <t>债权人</t>
  </si>
  <si>
    <t>债务成因</t>
  </si>
  <si>
    <t>债务用途</t>
  </si>
  <si>
    <t>产生时间</t>
  </si>
  <si>
    <t>到期时间</t>
  </si>
  <si>
    <t>审批人</t>
  </si>
  <si>
    <t>应付利息</t>
  </si>
  <si>
    <t>本金</t>
  </si>
  <si>
    <t>增加+</t>
  </si>
  <si>
    <t>减少-</t>
  </si>
  <si>
    <t>合  计</t>
  </si>
  <si>
    <r>
      <rPr>
        <b/>
        <sz val="18"/>
        <color theme="1"/>
        <rFont val="宋体"/>
        <family val="3"/>
        <charset val="134"/>
      </rPr>
      <t>应付款项清查登记表</t>
    </r>
  </si>
  <si>
    <r>
      <rPr>
        <sz val="10"/>
        <color theme="1"/>
        <rFont val="宋体"/>
        <family val="3"/>
        <charset val="134"/>
      </rPr>
      <t>明细</t>
    </r>
    <r>
      <rPr>
        <sz val="10"/>
        <color theme="1"/>
        <rFont val="Times New Roman"/>
        <family val="1"/>
      </rPr>
      <t>11-2</t>
    </r>
  </si>
  <si>
    <r>
      <rPr>
        <sz val="10"/>
        <color theme="1"/>
        <rFont val="宋体"/>
        <family val="3"/>
        <charset val="134"/>
      </rPr>
      <t>债权人</t>
    </r>
  </si>
  <si>
    <r>
      <rPr>
        <sz val="10"/>
        <color theme="1"/>
        <rFont val="宋体"/>
        <family val="3"/>
        <charset val="134"/>
      </rPr>
      <t>债务成因</t>
    </r>
  </si>
  <si>
    <r>
      <rPr>
        <sz val="10"/>
        <color theme="1"/>
        <rFont val="宋体"/>
        <family val="3"/>
        <charset val="134"/>
      </rPr>
      <t>债务用途</t>
    </r>
  </si>
  <si>
    <r>
      <rPr>
        <sz val="10"/>
        <color theme="1"/>
        <rFont val="宋体"/>
        <family val="3"/>
        <charset val="134"/>
      </rPr>
      <t>产生时间</t>
    </r>
  </si>
  <si>
    <r>
      <rPr>
        <sz val="10"/>
        <color theme="1"/>
        <rFont val="宋体"/>
        <family val="3"/>
        <charset val="134"/>
      </rPr>
      <t>到期时间</t>
    </r>
  </si>
  <si>
    <r>
      <rPr>
        <sz val="10"/>
        <color theme="1"/>
        <rFont val="宋体"/>
        <family val="3"/>
        <charset val="134"/>
      </rPr>
      <t>审批人</t>
    </r>
  </si>
  <si>
    <r>
      <rPr>
        <sz val="10"/>
        <color theme="1"/>
        <rFont val="宋体"/>
        <family val="3"/>
        <charset val="134"/>
      </rPr>
      <t>应付利息</t>
    </r>
  </si>
  <si>
    <r>
      <rPr>
        <sz val="10"/>
        <color theme="1"/>
        <rFont val="宋体"/>
        <family val="3"/>
        <charset val="134"/>
      </rPr>
      <t>本金</t>
    </r>
  </si>
  <si>
    <r>
      <rPr>
        <sz val="10"/>
        <color theme="1"/>
        <rFont val="宋体"/>
        <family val="3"/>
        <charset val="134"/>
      </rPr>
      <t>林芝赞巴拉养殖有限公司</t>
    </r>
  </si>
  <si>
    <t>购货款</t>
  </si>
  <si>
    <t>采购</t>
  </si>
  <si>
    <t>与债权一同已发函</t>
  </si>
  <si>
    <t>西藏蕃腾农牧生态有限公司</t>
  </si>
  <si>
    <t>张掖市格瑞尔生物</t>
  </si>
  <si>
    <r>
      <rPr>
        <sz val="10"/>
        <color theme="1"/>
        <rFont val="宋体"/>
        <family val="3"/>
        <charset val="134"/>
      </rPr>
      <t>因黄曲霉毒素</t>
    </r>
    <r>
      <rPr>
        <sz val="10"/>
        <color theme="1"/>
        <rFont val="Times New Roman"/>
        <family val="1"/>
      </rPr>
      <t>B1</t>
    </r>
    <r>
      <rPr>
        <sz val="10"/>
        <color theme="1"/>
        <rFont val="宋体"/>
        <family val="3"/>
        <charset val="134"/>
      </rPr>
      <t>招标，打算扣</t>
    </r>
    <r>
      <rPr>
        <sz val="10"/>
        <color theme="1"/>
        <rFont val="Times New Roman"/>
        <family val="1"/>
      </rPr>
      <t>15</t>
    </r>
    <r>
      <rPr>
        <sz val="10"/>
        <color theme="1"/>
        <rFont val="宋体"/>
        <family val="3"/>
        <charset val="134"/>
      </rPr>
      <t>万货款，但尚未与对方单位达成一致，核实数按账面金额披露，不发函</t>
    </r>
  </si>
  <si>
    <t>林芝农垦嘎玛农业有限公司</t>
  </si>
  <si>
    <t>永昌县宝光农业科技发展有限公司</t>
  </si>
  <si>
    <t>货已收到，但收款主体未确定，暂不发函</t>
  </si>
  <si>
    <t>甘肃狼鹰农牧有限公司</t>
  </si>
  <si>
    <t>已付定金，凭票挂账，但货未到，故不发函</t>
  </si>
  <si>
    <t>与债权一同已发函，回函金额相符</t>
  </si>
  <si>
    <t>西藏牧乐农业科技有限公司林芝分公司</t>
  </si>
  <si>
    <t>西藏冠美装饰装修工程有限公司</t>
  </si>
  <si>
    <t>山东沃达斯科智能科技有限公司</t>
  </si>
  <si>
    <t>7月19日已付款</t>
  </si>
  <si>
    <t>西藏维金仪器设备有限公司</t>
  </si>
  <si>
    <t>西藏瑞尔亿科网络科技有限公司</t>
  </si>
  <si>
    <t>西藏华鑫税务师事务所</t>
  </si>
  <si>
    <t>山东领先食品机械有限公司</t>
  </si>
  <si>
    <t>已支付部分货款（凭发票挂账），但商品发货时间严重延迟，已不需要，故不打算支付尾款</t>
  </si>
  <si>
    <t>林芝爱尚家居</t>
  </si>
  <si>
    <t>林芝市扶贫开发投资有限责任公司</t>
  </si>
  <si>
    <t>借款</t>
  </si>
  <si>
    <t>代发工资</t>
  </si>
  <si>
    <t>递延收益-政府补助</t>
  </si>
  <si>
    <r>
      <rPr>
        <b/>
        <sz val="10"/>
        <color theme="1"/>
        <rFont val="宋体"/>
        <family val="3"/>
        <charset val="134"/>
      </rPr>
      <t>相关事项说明：</t>
    </r>
    <r>
      <rPr>
        <b/>
        <sz val="10"/>
        <color theme="1"/>
        <rFont val="Times New Roman"/>
        <family val="1"/>
      </rPr>
      <t>1.</t>
    </r>
    <r>
      <rPr>
        <b/>
        <sz val="10"/>
        <color theme="1"/>
        <rFont val="宋体"/>
        <family val="3"/>
        <charset val="134"/>
      </rPr>
      <t>递延收益-政府补助系农牧局补贴给高产奶牛养殖项目的运营资金；2.赞巴拉往来款与对方单位对账，了解到当时单价有变动（除单价外无其他差异），但被审计单位系按以前单价入账，对方单位一直未确认，无法调整，待后期被审计单位与对方单位确认后再行调整，此处按账面情况披露；</t>
    </r>
  </si>
  <si>
    <r>
      <rPr>
        <sz val="10"/>
        <color theme="1"/>
        <rFont val="宋体"/>
        <family val="3"/>
        <charset val="134"/>
      </rPr>
      <t>明细11</t>
    </r>
    <r>
      <rPr>
        <sz val="10"/>
        <color theme="1"/>
        <rFont val="Times New Roman"/>
        <family val="1"/>
      </rPr>
      <t>-2</t>
    </r>
  </si>
  <si>
    <r>
      <rPr>
        <b/>
        <sz val="18"/>
        <color theme="1"/>
        <rFont val="宋体"/>
        <family val="3"/>
        <charset val="134"/>
      </rPr>
      <t>应付工资清查登记表</t>
    </r>
  </si>
  <si>
    <r>
      <rPr>
        <sz val="11"/>
        <color theme="1"/>
        <rFont val="宋体"/>
        <family val="3"/>
        <charset val="134"/>
      </rPr>
      <t>明细</t>
    </r>
    <r>
      <rPr>
        <sz val="11"/>
        <color theme="1"/>
        <rFont val="Times New Roman"/>
        <family val="1"/>
      </rPr>
      <t>12</t>
    </r>
  </si>
  <si>
    <r>
      <rPr>
        <sz val="11"/>
        <color theme="1"/>
        <rFont val="宋体"/>
        <family val="3"/>
        <charset val="134"/>
      </rPr>
      <t>姓名</t>
    </r>
  </si>
  <si>
    <r>
      <rPr>
        <sz val="11"/>
        <color theme="1"/>
        <rFont val="宋体"/>
        <family val="3"/>
        <charset val="134"/>
      </rPr>
      <t>拖欠（未付）原因</t>
    </r>
  </si>
  <si>
    <r>
      <rPr>
        <sz val="11"/>
        <color theme="1"/>
        <rFont val="宋体"/>
        <family val="3"/>
        <charset val="134"/>
      </rPr>
      <t>合计</t>
    </r>
  </si>
  <si>
    <r>
      <rPr>
        <sz val="11"/>
        <color theme="1"/>
        <rFont val="宋体"/>
        <family val="3"/>
        <charset val="134"/>
      </rPr>
      <t>本年</t>
    </r>
  </si>
  <si>
    <r>
      <rPr>
        <sz val="11"/>
        <color theme="1"/>
        <rFont val="宋体"/>
        <family val="3"/>
        <charset val="134"/>
      </rPr>
      <t>以前年度</t>
    </r>
  </si>
  <si>
    <r>
      <rPr>
        <sz val="11"/>
        <color theme="1"/>
        <rFont val="宋体"/>
        <family val="3"/>
        <charset val="134"/>
      </rPr>
      <t>杨掌权</t>
    </r>
  </si>
  <si>
    <r>
      <rPr>
        <sz val="11"/>
        <color theme="1"/>
        <rFont val="宋体"/>
        <family val="3"/>
        <charset val="134"/>
      </rPr>
      <t>未到支付时间</t>
    </r>
  </si>
  <si>
    <r>
      <rPr>
        <sz val="11"/>
        <color theme="1"/>
        <rFont val="宋体"/>
        <family val="3"/>
        <charset val="134"/>
      </rPr>
      <t>李小龙</t>
    </r>
  </si>
  <si>
    <r>
      <rPr>
        <sz val="11"/>
        <color theme="1"/>
        <rFont val="宋体"/>
        <family val="3"/>
        <charset val="134"/>
      </rPr>
      <t>王川祥</t>
    </r>
  </si>
  <si>
    <r>
      <rPr>
        <sz val="11"/>
        <color theme="1"/>
        <rFont val="宋体"/>
        <family val="3"/>
        <charset val="134"/>
      </rPr>
      <t>夏明喜</t>
    </r>
  </si>
  <si>
    <r>
      <rPr>
        <sz val="11"/>
        <color theme="1"/>
        <rFont val="宋体"/>
        <family val="3"/>
        <charset val="134"/>
      </rPr>
      <t>邓宗旭</t>
    </r>
  </si>
  <si>
    <r>
      <rPr>
        <sz val="11"/>
        <color theme="1"/>
        <rFont val="宋体"/>
        <family val="3"/>
        <charset val="134"/>
      </rPr>
      <t>房素贵</t>
    </r>
  </si>
  <si>
    <r>
      <rPr>
        <sz val="11"/>
        <color theme="1"/>
        <rFont val="宋体"/>
        <family val="3"/>
        <charset val="134"/>
      </rPr>
      <t>次仁顿珠</t>
    </r>
  </si>
  <si>
    <r>
      <rPr>
        <sz val="11"/>
        <color theme="1"/>
        <rFont val="宋体"/>
        <family val="3"/>
        <charset val="134"/>
      </rPr>
      <t>邓素华</t>
    </r>
  </si>
  <si>
    <r>
      <rPr>
        <sz val="11"/>
        <color theme="1"/>
        <rFont val="宋体"/>
        <family val="3"/>
        <charset val="134"/>
      </rPr>
      <t>敬国尧</t>
    </r>
  </si>
  <si>
    <r>
      <rPr>
        <sz val="11"/>
        <color theme="1"/>
        <rFont val="宋体"/>
        <family val="3"/>
        <charset val="134"/>
      </rPr>
      <t>王晖</t>
    </r>
  </si>
  <si>
    <r>
      <rPr>
        <sz val="11"/>
        <color theme="1"/>
        <rFont val="宋体"/>
        <family val="3"/>
        <charset val="134"/>
      </rPr>
      <t>杜光秀</t>
    </r>
  </si>
  <si>
    <r>
      <rPr>
        <sz val="11"/>
        <color theme="1"/>
        <rFont val="宋体"/>
        <family val="3"/>
        <charset val="134"/>
      </rPr>
      <t>四郎克珠</t>
    </r>
  </si>
  <si>
    <r>
      <rPr>
        <sz val="11"/>
        <color theme="1"/>
        <rFont val="宋体"/>
        <family val="3"/>
        <charset val="134"/>
      </rPr>
      <t>四朗</t>
    </r>
  </si>
  <si>
    <r>
      <rPr>
        <sz val="11"/>
        <color theme="1"/>
        <rFont val="宋体"/>
        <family val="3"/>
        <charset val="134"/>
      </rPr>
      <t>平措</t>
    </r>
  </si>
  <si>
    <r>
      <rPr>
        <sz val="11"/>
        <color theme="1"/>
        <rFont val="宋体"/>
        <family val="3"/>
        <charset val="134"/>
      </rPr>
      <t>扎西措姆</t>
    </r>
  </si>
  <si>
    <r>
      <rPr>
        <sz val="11"/>
        <color theme="1"/>
        <rFont val="宋体"/>
        <family val="3"/>
        <charset val="134"/>
      </rPr>
      <t>玉珠</t>
    </r>
  </si>
  <si>
    <r>
      <rPr>
        <sz val="11"/>
        <color theme="1"/>
        <rFont val="宋体"/>
        <family val="3"/>
        <charset val="134"/>
      </rPr>
      <t>米玛旺堆</t>
    </r>
  </si>
  <si>
    <r>
      <rPr>
        <sz val="11"/>
        <color theme="1"/>
        <rFont val="宋体"/>
        <family val="3"/>
        <charset val="134"/>
      </rPr>
      <t>赵国栋</t>
    </r>
  </si>
  <si>
    <r>
      <rPr>
        <sz val="11"/>
        <color theme="1"/>
        <rFont val="宋体"/>
        <family val="3"/>
        <charset val="134"/>
      </rPr>
      <t>李爱明</t>
    </r>
  </si>
  <si>
    <r>
      <rPr>
        <sz val="11"/>
        <color theme="1"/>
        <rFont val="宋体"/>
        <family val="3"/>
        <charset val="134"/>
      </rPr>
      <t>何素珍</t>
    </r>
  </si>
  <si>
    <r>
      <rPr>
        <sz val="11"/>
        <color theme="1"/>
        <rFont val="宋体"/>
        <family val="3"/>
        <charset val="134"/>
      </rPr>
      <t>索朗玉珍</t>
    </r>
  </si>
  <si>
    <r>
      <rPr>
        <sz val="11"/>
        <color theme="1"/>
        <rFont val="宋体"/>
        <family val="3"/>
        <charset val="134"/>
      </rPr>
      <t>扎西卓玛</t>
    </r>
  </si>
  <si>
    <r>
      <rPr>
        <sz val="11"/>
        <color theme="1"/>
        <rFont val="宋体"/>
        <family val="3"/>
        <charset val="134"/>
      </rPr>
      <t>乔普赤</t>
    </r>
  </si>
  <si>
    <r>
      <rPr>
        <sz val="11"/>
        <color theme="1"/>
        <rFont val="宋体"/>
        <family val="3"/>
        <charset val="134"/>
      </rPr>
      <t>达瓦</t>
    </r>
  </si>
  <si>
    <t>表格内计算错误</t>
  </si>
  <si>
    <r>
      <rPr>
        <sz val="11"/>
        <color theme="1"/>
        <rFont val="宋体"/>
        <family val="3"/>
        <charset val="134"/>
      </rPr>
      <t>尼玛</t>
    </r>
  </si>
  <si>
    <t>含社保</t>
  </si>
  <si>
    <r>
      <rPr>
        <sz val="11"/>
        <color theme="1"/>
        <rFont val="宋体"/>
        <family val="3"/>
        <charset val="134"/>
      </rPr>
      <t>四郎巴宗</t>
    </r>
  </si>
  <si>
    <r>
      <rPr>
        <sz val="11"/>
        <color theme="1"/>
        <rFont val="宋体"/>
        <family val="3"/>
        <charset val="134"/>
      </rPr>
      <t>王哲</t>
    </r>
  </si>
  <si>
    <t>扎西平措</t>
  </si>
  <si>
    <t>杨涛</t>
  </si>
  <si>
    <t>含社保，调减系计算错误</t>
  </si>
  <si>
    <t>达娃卓玛</t>
  </si>
  <si>
    <t>索朗多吉</t>
  </si>
  <si>
    <t>李德林</t>
  </si>
  <si>
    <t>嘎桑</t>
  </si>
  <si>
    <t>公积金</t>
  </si>
  <si>
    <r>
      <rPr>
        <sz val="11"/>
        <color theme="1"/>
        <rFont val="宋体"/>
        <family val="3"/>
        <charset val="134"/>
      </rPr>
      <t>合</t>
    </r>
    <r>
      <rPr>
        <sz val="11"/>
        <color theme="1"/>
        <rFont val="Times New Roman"/>
        <family val="1"/>
      </rPr>
      <t xml:space="preserve">  </t>
    </r>
    <r>
      <rPr>
        <sz val="11"/>
        <color theme="1"/>
        <rFont val="宋体"/>
        <family val="3"/>
        <charset val="134"/>
      </rPr>
      <t>计</t>
    </r>
  </si>
  <si>
    <r>
      <rPr>
        <b/>
        <sz val="11"/>
        <color theme="1"/>
        <rFont val="宋体"/>
        <family val="3"/>
        <charset val="134"/>
      </rPr>
      <t>相关事项说明：核对</t>
    </r>
    <r>
      <rPr>
        <b/>
        <sz val="11"/>
        <color theme="1"/>
        <rFont val="Times New Roman"/>
        <family val="1"/>
      </rPr>
      <t>6</t>
    </r>
    <r>
      <rPr>
        <b/>
        <sz val="11"/>
        <color theme="1"/>
        <rFont val="宋体"/>
        <family val="3"/>
        <charset val="134"/>
      </rPr>
      <t>月工资实际发放明细，与计提金额差异</t>
    </r>
    <r>
      <rPr>
        <b/>
        <sz val="11"/>
        <color theme="1"/>
        <rFont val="Times New Roman"/>
        <family val="1"/>
      </rPr>
      <t>1630.56</t>
    </r>
    <r>
      <rPr>
        <b/>
        <sz val="11"/>
        <color theme="1"/>
        <rFont val="宋体"/>
        <family val="3"/>
        <charset val="134"/>
      </rPr>
      <t>元，系计算错误。</t>
    </r>
  </si>
  <si>
    <t>使用项目</t>
  </si>
  <si>
    <t>受益对象</t>
  </si>
  <si>
    <t>支付时间</t>
  </si>
  <si>
    <t>借方</t>
  </si>
  <si>
    <t>贷方</t>
  </si>
  <si>
    <t>拨款单位</t>
  </si>
  <si>
    <t>拨款用途</t>
  </si>
  <si>
    <t>拨入时间</t>
  </si>
  <si>
    <t>具体使用情况</t>
  </si>
  <si>
    <t>拨入数</t>
  </si>
  <si>
    <t>已使用金额</t>
  </si>
  <si>
    <t>总金额</t>
  </si>
  <si>
    <t>其中：征地补偿费</t>
  </si>
  <si>
    <t>项目</t>
  </si>
  <si>
    <t>行次</t>
  </si>
  <si>
    <t>（一）资本</t>
  </si>
  <si>
    <t>1.实收资本</t>
  </si>
  <si>
    <t>2.资本公积</t>
  </si>
  <si>
    <t>（二）盈余公积</t>
  </si>
  <si>
    <t>1.法定盈余公积</t>
  </si>
  <si>
    <t>2.任意盈余公积</t>
  </si>
  <si>
    <t>3.公益金</t>
  </si>
  <si>
    <t>（三）未分配利润</t>
  </si>
  <si>
    <t>事项说明：被审计单位资本公积金额组成为农牧局及其他单位为开展高产奶牛养殖项目而划拨给林芝市扶贫开发投资有限责任公司的奶牛、草料及移交的其他固定资产等，林芝市扶贫开发投资有限责任公司为开展高产奶牛养殖项目而成立了乡兴牧业公司，从现有的文件看，被审计单位记资本金应为扶贫开发公司投入到乡兴牧业资产，但询问扶贫开发财务人员，农牧局交付的相关资产乡兴牧业并未进行账务处理（运营资金亦只是从扶贫开发公司账面过账，扶贫开发公司未记政府补助收入）。综上而言，乡兴牧业公司取得农牧局移交、拨付的资产实际上属于乡兴牧业的“原始资本”，但流程上来说，记入资本公积存在争议。因被审计单位已委托第三方咨询公司正在对其账务进行梳理、调账（暂未开展调账），故此处暂不调整。</t>
  </si>
  <si>
    <r>
      <rPr>
        <b/>
        <sz val="20"/>
        <rFont val="Tahoma"/>
        <family val="2"/>
      </rPr>
      <t xml:space="preserve"> </t>
    </r>
    <r>
      <rPr>
        <b/>
        <sz val="20"/>
        <rFont val="楷体"/>
        <family val="3"/>
        <charset val="134"/>
      </rPr>
      <t>资产负债表（经营主体）</t>
    </r>
  </si>
  <si>
    <t>清查基准日：2023年5月31日</t>
  </si>
  <si>
    <r>
      <rPr>
        <sz val="10"/>
        <color rgb="FF000000"/>
        <rFont val="楷体"/>
        <family val="3"/>
        <charset val="134"/>
      </rPr>
      <t>单位</t>
    </r>
    <r>
      <rPr>
        <sz val="10"/>
        <color rgb="FF000000"/>
        <rFont val="Tahoma"/>
        <family val="2"/>
      </rPr>
      <t>:</t>
    </r>
    <r>
      <rPr>
        <sz val="10"/>
        <color rgb="FF000000"/>
        <rFont val="楷体"/>
        <family val="3"/>
        <charset val="134"/>
      </rPr>
      <t>元</t>
    </r>
  </si>
  <si>
    <r>
      <rPr>
        <sz val="10"/>
        <color indexed="8"/>
        <rFont val="Tahoma"/>
        <family val="2"/>
      </rPr>
      <t xml:space="preserve">   </t>
    </r>
    <r>
      <rPr>
        <sz val="10"/>
        <rFont val="楷体"/>
        <family val="3"/>
        <charset val="134"/>
      </rPr>
      <t>资</t>
    </r>
    <r>
      <rPr>
        <sz val="10"/>
        <rFont val="Tahoma"/>
        <family val="2"/>
      </rPr>
      <t xml:space="preserve">         </t>
    </r>
    <r>
      <rPr>
        <sz val="10"/>
        <rFont val="楷体"/>
        <family val="3"/>
        <charset val="134"/>
      </rPr>
      <t>产</t>
    </r>
  </si>
  <si>
    <t>行号</t>
  </si>
  <si>
    <t>清查数</t>
  </si>
  <si>
    <t>负债和股东权益</t>
  </si>
  <si>
    <t>流动资产：</t>
  </si>
  <si>
    <t>1</t>
  </si>
  <si>
    <t>流动负债：</t>
  </si>
  <si>
    <t>43</t>
  </si>
  <si>
    <r>
      <rPr>
        <sz val="10"/>
        <color indexed="8"/>
        <rFont val="Tahoma"/>
        <family val="2"/>
      </rPr>
      <t xml:space="preserve">  </t>
    </r>
    <r>
      <rPr>
        <sz val="10"/>
        <color indexed="8"/>
        <rFont val="楷体"/>
        <family val="3"/>
        <charset val="134"/>
      </rPr>
      <t>货币资金</t>
    </r>
  </si>
  <si>
    <t>2</t>
  </si>
  <si>
    <r>
      <rPr>
        <sz val="10"/>
        <color indexed="8"/>
        <rFont val="Tahoma"/>
        <family val="2"/>
      </rPr>
      <t xml:space="preserve">  </t>
    </r>
    <r>
      <rPr>
        <sz val="10"/>
        <color indexed="8"/>
        <rFont val="楷体"/>
        <family val="3"/>
        <charset val="134"/>
      </rPr>
      <t>短期借款</t>
    </r>
  </si>
  <si>
    <t>44</t>
  </si>
  <si>
    <r>
      <rPr>
        <sz val="10"/>
        <rFont val="Tahoma"/>
        <family val="2"/>
      </rPr>
      <t xml:space="preserve">  </t>
    </r>
    <r>
      <rPr>
        <sz val="10"/>
        <rFont val="楷体"/>
        <family val="3"/>
        <charset val="134"/>
      </rPr>
      <t>以公允价值计量且其变动计入当期损益的金融资产</t>
    </r>
  </si>
  <si>
    <t>3</t>
  </si>
  <si>
    <r>
      <rPr>
        <sz val="10"/>
        <rFont val="Tahoma"/>
        <family val="2"/>
      </rPr>
      <t xml:space="preserve">  </t>
    </r>
    <r>
      <rPr>
        <sz val="10"/>
        <rFont val="楷体"/>
        <family val="3"/>
        <charset val="134"/>
      </rPr>
      <t>以公允价值计量且其变动计入当期损益的金融负债</t>
    </r>
  </si>
  <si>
    <t>45</t>
  </si>
  <si>
    <r>
      <rPr>
        <sz val="10"/>
        <rFont val="Tahoma"/>
        <family val="2"/>
      </rPr>
      <t xml:space="preserve">  </t>
    </r>
    <r>
      <rPr>
        <sz val="10"/>
        <rFont val="楷体"/>
        <family val="3"/>
        <charset val="134"/>
      </rPr>
      <t>衍生金融资产</t>
    </r>
  </si>
  <si>
    <t>4</t>
  </si>
  <si>
    <r>
      <rPr>
        <sz val="10"/>
        <rFont val="Tahoma"/>
        <family val="2"/>
      </rPr>
      <t xml:space="preserve">  </t>
    </r>
    <r>
      <rPr>
        <sz val="10"/>
        <rFont val="楷体"/>
        <family val="3"/>
        <charset val="134"/>
      </rPr>
      <t>衍生金融负债</t>
    </r>
  </si>
  <si>
    <t>46</t>
  </si>
  <si>
    <r>
      <rPr>
        <sz val="10"/>
        <color indexed="8"/>
        <rFont val="Tahoma"/>
        <family val="2"/>
      </rPr>
      <t xml:space="preserve">  </t>
    </r>
    <r>
      <rPr>
        <sz val="10"/>
        <color indexed="8"/>
        <rFont val="楷体"/>
        <family val="3"/>
        <charset val="134"/>
      </rPr>
      <t>应收票据</t>
    </r>
  </si>
  <si>
    <t>5</t>
  </si>
  <si>
    <r>
      <rPr>
        <sz val="10"/>
        <color indexed="8"/>
        <rFont val="Tahoma"/>
        <family val="2"/>
      </rPr>
      <t xml:space="preserve">  </t>
    </r>
    <r>
      <rPr>
        <sz val="10"/>
        <color indexed="8"/>
        <rFont val="楷体"/>
        <family val="3"/>
        <charset val="134"/>
      </rPr>
      <t>应付票据</t>
    </r>
  </si>
  <si>
    <t>47</t>
  </si>
  <si>
    <r>
      <rPr>
        <sz val="10"/>
        <rFont val="Tahoma"/>
        <family val="2"/>
      </rPr>
      <t xml:space="preserve">  </t>
    </r>
    <r>
      <rPr>
        <sz val="10"/>
        <color indexed="8"/>
        <rFont val="楷体"/>
        <family val="3"/>
        <charset val="134"/>
      </rPr>
      <t>应收账款</t>
    </r>
  </si>
  <si>
    <t>6</t>
  </si>
  <si>
    <r>
      <rPr>
        <sz val="10"/>
        <color indexed="8"/>
        <rFont val="Tahoma"/>
        <family val="2"/>
      </rPr>
      <t xml:space="preserve">  </t>
    </r>
    <r>
      <rPr>
        <sz val="10"/>
        <color indexed="8"/>
        <rFont val="楷体"/>
        <family val="3"/>
        <charset val="134"/>
      </rPr>
      <t>应付账款</t>
    </r>
  </si>
  <si>
    <t>48</t>
  </si>
  <si>
    <r>
      <rPr>
        <sz val="10"/>
        <rFont val="Tahoma"/>
        <family val="2"/>
      </rPr>
      <t xml:space="preserve">    </t>
    </r>
    <r>
      <rPr>
        <sz val="10"/>
        <color indexed="8"/>
        <rFont val="楷体"/>
        <family val="3"/>
        <charset val="134"/>
      </rPr>
      <t>减：坏账准备</t>
    </r>
  </si>
  <si>
    <t>7</t>
  </si>
  <si>
    <r>
      <rPr>
        <sz val="10"/>
        <color indexed="8"/>
        <rFont val="Tahoma"/>
        <family val="2"/>
      </rPr>
      <t xml:space="preserve">  </t>
    </r>
    <r>
      <rPr>
        <sz val="10"/>
        <color indexed="8"/>
        <rFont val="楷体"/>
        <family val="3"/>
        <charset val="134"/>
      </rPr>
      <t>预收款项</t>
    </r>
  </si>
  <si>
    <t>49</t>
  </si>
  <si>
    <r>
      <rPr>
        <sz val="10"/>
        <color indexed="8"/>
        <rFont val="Tahoma"/>
        <family val="2"/>
      </rPr>
      <t xml:space="preserve">  </t>
    </r>
    <r>
      <rPr>
        <sz val="10"/>
        <color indexed="8"/>
        <rFont val="楷体"/>
        <family val="3"/>
        <charset val="134"/>
      </rPr>
      <t>应收账款净值</t>
    </r>
  </si>
  <si>
    <t>8</t>
  </si>
  <si>
    <r>
      <rPr>
        <sz val="10"/>
        <color indexed="8"/>
        <rFont val="Tahoma"/>
        <family val="2"/>
      </rPr>
      <t xml:space="preserve">  </t>
    </r>
    <r>
      <rPr>
        <sz val="10"/>
        <color indexed="8"/>
        <rFont val="楷体"/>
        <family val="3"/>
        <charset val="134"/>
      </rPr>
      <t>应付职工薪酬</t>
    </r>
  </si>
  <si>
    <t>50</t>
  </si>
  <si>
    <r>
      <rPr>
        <sz val="10"/>
        <color indexed="8"/>
        <rFont val="Tahoma"/>
        <family val="2"/>
      </rPr>
      <t xml:space="preserve">  </t>
    </r>
    <r>
      <rPr>
        <sz val="10"/>
        <color indexed="8"/>
        <rFont val="楷体"/>
        <family val="3"/>
        <charset val="134"/>
      </rPr>
      <t>预付款项</t>
    </r>
  </si>
  <si>
    <t>9</t>
  </si>
  <si>
    <r>
      <rPr>
        <sz val="10"/>
        <color indexed="8"/>
        <rFont val="Tahoma"/>
        <family val="2"/>
      </rPr>
      <t xml:space="preserve">  </t>
    </r>
    <r>
      <rPr>
        <sz val="10"/>
        <color indexed="8"/>
        <rFont val="楷体"/>
        <family val="3"/>
        <charset val="134"/>
      </rPr>
      <t>应交税费</t>
    </r>
  </si>
  <si>
    <t>51</t>
  </si>
  <si>
    <r>
      <rPr>
        <sz val="10"/>
        <color indexed="8"/>
        <rFont val="Tahoma"/>
        <family val="2"/>
      </rPr>
      <t xml:space="preserve">  </t>
    </r>
    <r>
      <rPr>
        <sz val="10"/>
        <color indexed="8"/>
        <rFont val="楷体"/>
        <family val="3"/>
        <charset val="134"/>
      </rPr>
      <t>应收利息</t>
    </r>
  </si>
  <si>
    <t>10</t>
  </si>
  <si>
    <r>
      <rPr>
        <sz val="10"/>
        <color indexed="8"/>
        <rFont val="Tahoma"/>
        <family val="2"/>
      </rPr>
      <t xml:space="preserve">  </t>
    </r>
    <r>
      <rPr>
        <sz val="10"/>
        <color indexed="8"/>
        <rFont val="楷体"/>
        <family val="3"/>
        <charset val="134"/>
      </rPr>
      <t>应付利息</t>
    </r>
  </si>
  <si>
    <t>52</t>
  </si>
  <si>
    <r>
      <rPr>
        <sz val="10"/>
        <color indexed="8"/>
        <rFont val="Tahoma"/>
        <family val="2"/>
      </rPr>
      <t xml:space="preserve">  </t>
    </r>
    <r>
      <rPr>
        <sz val="10"/>
        <color indexed="8"/>
        <rFont val="楷体"/>
        <family val="3"/>
        <charset val="134"/>
      </rPr>
      <t>应收股利</t>
    </r>
  </si>
  <si>
    <t>11</t>
  </si>
  <si>
    <r>
      <rPr>
        <sz val="10"/>
        <color indexed="8"/>
        <rFont val="Tahoma"/>
        <family val="2"/>
      </rPr>
      <t xml:space="preserve">  </t>
    </r>
    <r>
      <rPr>
        <sz val="10"/>
        <color indexed="8"/>
        <rFont val="楷体"/>
        <family val="3"/>
        <charset val="134"/>
      </rPr>
      <t>应付股利</t>
    </r>
  </si>
  <si>
    <t>53</t>
  </si>
  <si>
    <r>
      <rPr>
        <sz val="10"/>
        <color indexed="8"/>
        <rFont val="Tahoma"/>
        <family val="2"/>
      </rPr>
      <t xml:space="preserve">  </t>
    </r>
    <r>
      <rPr>
        <sz val="10"/>
        <color indexed="8"/>
        <rFont val="楷体"/>
        <family val="3"/>
        <charset val="134"/>
      </rPr>
      <t>其他应收款</t>
    </r>
    <r>
      <rPr>
        <sz val="10"/>
        <color indexed="8"/>
        <rFont val="Tahoma"/>
        <family val="2"/>
      </rPr>
      <t xml:space="preserve"> </t>
    </r>
  </si>
  <si>
    <t>12</t>
  </si>
  <si>
    <r>
      <rPr>
        <sz val="10"/>
        <color indexed="8"/>
        <rFont val="Tahoma"/>
        <family val="2"/>
      </rPr>
      <t xml:space="preserve">  </t>
    </r>
    <r>
      <rPr>
        <sz val="10"/>
        <color indexed="8"/>
        <rFont val="楷体"/>
        <family val="3"/>
        <charset val="134"/>
      </rPr>
      <t>其他应付款</t>
    </r>
  </si>
  <si>
    <t>54</t>
  </si>
  <si>
    <r>
      <rPr>
        <sz val="10"/>
        <color indexed="8"/>
        <rFont val="Tahoma"/>
        <family val="2"/>
      </rPr>
      <t xml:space="preserve">    </t>
    </r>
    <r>
      <rPr>
        <sz val="10"/>
        <color indexed="8"/>
        <rFont val="楷体"/>
        <family val="3"/>
        <charset val="134"/>
      </rPr>
      <t>减：坏账准备</t>
    </r>
  </si>
  <si>
    <t>13</t>
  </si>
  <si>
    <r>
      <rPr>
        <sz val="10"/>
        <rFont val="Tahoma"/>
        <family val="2"/>
      </rPr>
      <t xml:space="preserve">  </t>
    </r>
    <r>
      <rPr>
        <sz val="10"/>
        <color indexed="8"/>
        <rFont val="楷体"/>
        <family val="3"/>
        <charset val="134"/>
      </rPr>
      <t>划分为持有待售的负债</t>
    </r>
  </si>
  <si>
    <t>55</t>
  </si>
  <si>
    <r>
      <rPr>
        <sz val="10"/>
        <rFont val="Tahoma"/>
        <family val="2"/>
      </rPr>
      <t xml:space="preserve">  </t>
    </r>
    <r>
      <rPr>
        <sz val="10"/>
        <rFont val="楷体"/>
        <family val="3"/>
        <charset val="134"/>
      </rPr>
      <t>其他应收款净值</t>
    </r>
  </si>
  <si>
    <t>14</t>
  </si>
  <si>
    <r>
      <rPr>
        <sz val="10"/>
        <color indexed="8"/>
        <rFont val="Tahoma"/>
        <family val="2"/>
      </rPr>
      <t xml:space="preserve">  </t>
    </r>
    <r>
      <rPr>
        <sz val="10"/>
        <color indexed="8"/>
        <rFont val="楷体"/>
        <family val="3"/>
        <charset val="134"/>
      </rPr>
      <t>一年内到期的非流动负债</t>
    </r>
  </si>
  <si>
    <t>56</t>
  </si>
  <si>
    <r>
      <rPr>
        <sz val="10"/>
        <color indexed="8"/>
        <rFont val="Tahoma"/>
        <family val="2"/>
      </rPr>
      <t xml:space="preserve">  </t>
    </r>
    <r>
      <rPr>
        <sz val="10"/>
        <color indexed="8"/>
        <rFont val="楷体"/>
        <family val="3"/>
        <charset val="134"/>
      </rPr>
      <t>存货</t>
    </r>
  </si>
  <si>
    <t>15</t>
  </si>
  <si>
    <r>
      <rPr>
        <sz val="10"/>
        <color indexed="8"/>
        <rFont val="Tahoma"/>
        <family val="2"/>
      </rPr>
      <t xml:space="preserve">  </t>
    </r>
    <r>
      <rPr>
        <sz val="10"/>
        <color indexed="8"/>
        <rFont val="楷体"/>
        <family val="3"/>
        <charset val="134"/>
      </rPr>
      <t>其他流动负债</t>
    </r>
  </si>
  <si>
    <t>57</t>
  </si>
  <si>
    <r>
      <rPr>
        <sz val="10"/>
        <color indexed="8"/>
        <rFont val="Tahoma"/>
        <family val="2"/>
      </rPr>
      <t xml:space="preserve">  </t>
    </r>
    <r>
      <rPr>
        <sz val="10"/>
        <color indexed="8"/>
        <rFont val="楷体"/>
        <family val="3"/>
        <charset val="134"/>
      </rPr>
      <t>划分为持有待售的资产</t>
    </r>
  </si>
  <si>
    <t>16</t>
  </si>
  <si>
    <t>流动负债合计</t>
  </si>
  <si>
    <t>58</t>
  </si>
  <si>
    <r>
      <rPr>
        <sz val="10"/>
        <color indexed="8"/>
        <rFont val="Tahoma"/>
        <family val="2"/>
      </rPr>
      <t xml:space="preserve">  </t>
    </r>
    <r>
      <rPr>
        <sz val="10"/>
        <color indexed="8"/>
        <rFont val="楷体"/>
        <family val="3"/>
        <charset val="134"/>
      </rPr>
      <t>一年内到期的非流动资产</t>
    </r>
  </si>
  <si>
    <t>17</t>
  </si>
  <si>
    <t>59</t>
  </si>
  <si>
    <r>
      <rPr>
        <sz val="10"/>
        <color indexed="8"/>
        <rFont val="Tahoma"/>
        <family val="2"/>
      </rPr>
      <t xml:space="preserve">  </t>
    </r>
    <r>
      <rPr>
        <sz val="10"/>
        <color indexed="8"/>
        <rFont val="楷体"/>
        <family val="3"/>
        <charset val="134"/>
      </rPr>
      <t>其他流动资产</t>
    </r>
  </si>
  <si>
    <t>18</t>
  </si>
  <si>
    <t>非流动负债：</t>
  </si>
  <si>
    <t>60</t>
  </si>
  <si>
    <t>流动资产合计</t>
  </si>
  <si>
    <t>19</t>
  </si>
  <si>
    <r>
      <rPr>
        <sz val="10"/>
        <color indexed="8"/>
        <rFont val="Tahoma"/>
        <family val="2"/>
      </rPr>
      <t xml:space="preserve">  </t>
    </r>
    <r>
      <rPr>
        <sz val="10"/>
        <color indexed="8"/>
        <rFont val="楷体"/>
        <family val="3"/>
        <charset val="134"/>
      </rPr>
      <t>长期借款</t>
    </r>
  </si>
  <si>
    <t>61</t>
  </si>
  <si>
    <t>20</t>
  </si>
  <si>
    <r>
      <rPr>
        <sz val="10"/>
        <color indexed="8"/>
        <rFont val="Tahoma"/>
        <family val="2"/>
      </rPr>
      <t xml:space="preserve">  </t>
    </r>
    <r>
      <rPr>
        <sz val="10"/>
        <color indexed="8"/>
        <rFont val="楷体"/>
        <family val="3"/>
        <charset val="134"/>
      </rPr>
      <t>应付债券</t>
    </r>
  </si>
  <si>
    <t>62</t>
  </si>
  <si>
    <t>非流动资产：</t>
  </si>
  <si>
    <t>21</t>
  </si>
  <si>
    <r>
      <rPr>
        <sz val="10"/>
        <color indexed="8"/>
        <rFont val="Tahoma"/>
        <family val="2"/>
      </rPr>
      <t xml:space="preserve">  </t>
    </r>
    <r>
      <rPr>
        <sz val="10"/>
        <color indexed="8"/>
        <rFont val="楷体"/>
        <family val="3"/>
        <charset val="134"/>
      </rPr>
      <t>长期应付款</t>
    </r>
  </si>
  <si>
    <t>63</t>
  </si>
  <si>
    <r>
      <rPr>
        <sz val="10"/>
        <color indexed="8"/>
        <rFont val="Tahoma"/>
        <family val="2"/>
      </rPr>
      <t xml:space="preserve">  </t>
    </r>
    <r>
      <rPr>
        <sz val="10"/>
        <color indexed="8"/>
        <rFont val="楷体"/>
        <family val="3"/>
        <charset val="134"/>
      </rPr>
      <t>可供出售的金融资产</t>
    </r>
  </si>
  <si>
    <t>22</t>
  </si>
  <si>
    <r>
      <rPr>
        <sz val="10"/>
        <color indexed="8"/>
        <rFont val="Tahoma"/>
        <family val="2"/>
      </rPr>
      <t xml:space="preserve">  </t>
    </r>
    <r>
      <rPr>
        <sz val="10"/>
        <color indexed="8"/>
        <rFont val="楷体"/>
        <family val="3"/>
        <charset val="134"/>
      </rPr>
      <t>长期应付职工薪酬</t>
    </r>
  </si>
  <si>
    <t>64</t>
  </si>
  <si>
    <r>
      <rPr>
        <sz val="10"/>
        <color indexed="8"/>
        <rFont val="Tahoma"/>
        <family val="2"/>
      </rPr>
      <t xml:space="preserve">  </t>
    </r>
    <r>
      <rPr>
        <sz val="10"/>
        <color indexed="8"/>
        <rFont val="楷体"/>
        <family val="3"/>
        <charset val="134"/>
      </rPr>
      <t>持有至到期投资</t>
    </r>
  </si>
  <si>
    <t>23</t>
  </si>
  <si>
    <r>
      <rPr>
        <sz val="10"/>
        <color indexed="8"/>
        <rFont val="Tahoma"/>
        <family val="2"/>
      </rPr>
      <t xml:space="preserve">  </t>
    </r>
    <r>
      <rPr>
        <sz val="10"/>
        <color indexed="8"/>
        <rFont val="楷体"/>
        <family val="3"/>
        <charset val="134"/>
      </rPr>
      <t>专项应付款</t>
    </r>
    <r>
      <rPr>
        <sz val="10"/>
        <color indexed="8"/>
        <rFont val="Tahoma"/>
        <family val="2"/>
      </rPr>
      <t xml:space="preserve"> </t>
    </r>
  </si>
  <si>
    <t>65</t>
  </si>
  <si>
    <r>
      <rPr>
        <sz val="10"/>
        <color indexed="8"/>
        <rFont val="Tahoma"/>
        <family val="2"/>
      </rPr>
      <t xml:space="preserve">  </t>
    </r>
    <r>
      <rPr>
        <sz val="10"/>
        <color indexed="8"/>
        <rFont val="楷体"/>
        <family val="3"/>
        <charset val="134"/>
      </rPr>
      <t>长期应收款</t>
    </r>
  </si>
  <si>
    <t>24</t>
  </si>
  <si>
    <r>
      <rPr>
        <sz val="10"/>
        <color indexed="8"/>
        <rFont val="Tahoma"/>
        <family val="2"/>
      </rPr>
      <t xml:space="preserve">  </t>
    </r>
    <r>
      <rPr>
        <sz val="10"/>
        <color indexed="8"/>
        <rFont val="楷体"/>
        <family val="3"/>
        <charset val="134"/>
      </rPr>
      <t>预计负债</t>
    </r>
  </si>
  <si>
    <t>66</t>
  </si>
  <si>
    <r>
      <rPr>
        <sz val="10"/>
        <rFont val="Tahoma"/>
        <family val="2"/>
      </rPr>
      <t xml:space="preserve">  </t>
    </r>
    <r>
      <rPr>
        <sz val="10"/>
        <rFont val="楷体"/>
        <family val="3"/>
        <charset val="134"/>
      </rPr>
      <t>长期股权投资</t>
    </r>
  </si>
  <si>
    <t>25</t>
  </si>
  <si>
    <r>
      <rPr>
        <sz val="10"/>
        <color indexed="8"/>
        <rFont val="Tahoma"/>
        <family val="2"/>
      </rPr>
      <t xml:space="preserve">  </t>
    </r>
    <r>
      <rPr>
        <sz val="10"/>
        <color indexed="8"/>
        <rFont val="楷体"/>
        <family val="3"/>
        <charset val="134"/>
      </rPr>
      <t>递延收益</t>
    </r>
  </si>
  <si>
    <t>67</t>
  </si>
  <si>
    <r>
      <rPr>
        <sz val="10"/>
        <color indexed="8"/>
        <rFont val="Tahoma"/>
        <family val="2"/>
      </rPr>
      <t xml:space="preserve">  </t>
    </r>
    <r>
      <rPr>
        <sz val="10"/>
        <color indexed="8"/>
        <rFont val="楷体"/>
        <family val="3"/>
        <charset val="134"/>
      </rPr>
      <t>投资性房地产</t>
    </r>
  </si>
  <si>
    <t>26</t>
  </si>
  <si>
    <r>
      <rPr>
        <sz val="10"/>
        <color indexed="8"/>
        <rFont val="Tahoma"/>
        <family val="2"/>
      </rPr>
      <t xml:space="preserve">  </t>
    </r>
    <r>
      <rPr>
        <sz val="10"/>
        <color indexed="8"/>
        <rFont val="楷体"/>
        <family val="3"/>
        <charset val="134"/>
      </rPr>
      <t>递延所得税负债</t>
    </r>
  </si>
  <si>
    <t>68</t>
  </si>
  <si>
    <r>
      <rPr>
        <sz val="10"/>
        <color indexed="8"/>
        <rFont val="Tahoma"/>
        <family val="2"/>
      </rPr>
      <t xml:space="preserve">  </t>
    </r>
    <r>
      <rPr>
        <sz val="10"/>
        <rFont val="楷体"/>
        <family val="3"/>
        <charset val="134"/>
      </rPr>
      <t>固定资产原价</t>
    </r>
  </si>
  <si>
    <t>27</t>
  </si>
  <si>
    <r>
      <rPr>
        <sz val="10"/>
        <color indexed="8"/>
        <rFont val="Tahoma"/>
        <family val="2"/>
      </rPr>
      <t xml:space="preserve">  </t>
    </r>
    <r>
      <rPr>
        <sz val="10"/>
        <color indexed="8"/>
        <rFont val="楷体"/>
        <family val="3"/>
        <charset val="134"/>
      </rPr>
      <t>其他非流动负债</t>
    </r>
  </si>
  <si>
    <t>69</t>
  </si>
  <si>
    <r>
      <rPr>
        <sz val="10"/>
        <color indexed="8"/>
        <rFont val="Tahoma"/>
        <family val="2"/>
      </rPr>
      <t xml:space="preserve">    </t>
    </r>
    <r>
      <rPr>
        <sz val="10"/>
        <rFont val="楷体"/>
        <family val="3"/>
        <charset val="134"/>
      </rPr>
      <t>减：累计折旧</t>
    </r>
  </si>
  <si>
    <t>28</t>
  </si>
  <si>
    <r>
      <rPr>
        <b/>
        <sz val="10"/>
        <rFont val="Tahoma"/>
        <family val="2"/>
      </rPr>
      <t xml:space="preserve"> </t>
    </r>
    <r>
      <rPr>
        <b/>
        <sz val="10"/>
        <color indexed="8"/>
        <rFont val="楷体"/>
        <family val="3"/>
        <charset val="134"/>
      </rPr>
      <t>非流动负债合计</t>
    </r>
  </si>
  <si>
    <t>70</t>
  </si>
  <si>
    <r>
      <rPr>
        <sz val="10"/>
        <color indexed="8"/>
        <rFont val="Tahoma"/>
        <family val="2"/>
      </rPr>
      <t xml:space="preserve">  </t>
    </r>
    <r>
      <rPr>
        <sz val="10"/>
        <rFont val="楷体"/>
        <family val="3"/>
        <charset val="134"/>
      </rPr>
      <t>固定资产净值</t>
    </r>
  </si>
  <si>
    <t>29</t>
  </si>
  <si>
    <r>
      <rPr>
        <b/>
        <sz val="10"/>
        <rFont val="楷体"/>
        <family val="3"/>
        <charset val="134"/>
      </rPr>
      <t>负</t>
    </r>
    <r>
      <rPr>
        <b/>
        <sz val="10"/>
        <color indexed="8"/>
        <rFont val="Tahoma"/>
        <family val="2"/>
      </rPr>
      <t xml:space="preserve"> </t>
    </r>
    <r>
      <rPr>
        <b/>
        <sz val="10"/>
        <color indexed="8"/>
        <rFont val="楷体"/>
        <family val="3"/>
        <charset val="134"/>
      </rPr>
      <t>债</t>
    </r>
    <r>
      <rPr>
        <b/>
        <sz val="10"/>
        <color indexed="8"/>
        <rFont val="Tahoma"/>
        <family val="2"/>
      </rPr>
      <t xml:space="preserve"> </t>
    </r>
    <r>
      <rPr>
        <b/>
        <sz val="10"/>
        <color indexed="8"/>
        <rFont val="楷体"/>
        <family val="3"/>
        <charset val="134"/>
      </rPr>
      <t>合</t>
    </r>
    <r>
      <rPr>
        <b/>
        <sz val="10"/>
        <color indexed="8"/>
        <rFont val="Tahoma"/>
        <family val="2"/>
      </rPr>
      <t xml:space="preserve"> </t>
    </r>
    <r>
      <rPr>
        <b/>
        <sz val="10"/>
        <color indexed="8"/>
        <rFont val="楷体"/>
        <family val="3"/>
        <charset val="134"/>
      </rPr>
      <t>计</t>
    </r>
  </si>
  <si>
    <t>71</t>
  </si>
  <si>
    <r>
      <rPr>
        <sz val="10"/>
        <color indexed="8"/>
        <rFont val="Tahoma"/>
        <family val="2"/>
      </rPr>
      <t xml:space="preserve">  </t>
    </r>
    <r>
      <rPr>
        <sz val="10"/>
        <color indexed="8"/>
        <rFont val="楷体"/>
        <family val="3"/>
        <charset val="134"/>
      </rPr>
      <t>在建工程</t>
    </r>
  </si>
  <si>
    <t>30</t>
  </si>
  <si>
    <t>72</t>
  </si>
  <si>
    <r>
      <rPr>
        <sz val="10"/>
        <color indexed="8"/>
        <rFont val="Tahoma"/>
        <family val="2"/>
      </rPr>
      <t xml:space="preserve">  </t>
    </r>
    <r>
      <rPr>
        <sz val="10"/>
        <color indexed="8"/>
        <rFont val="楷体"/>
        <family val="3"/>
        <charset val="134"/>
      </rPr>
      <t>工程物资</t>
    </r>
  </si>
  <si>
    <t>31</t>
  </si>
  <si>
    <t>所有者权益：</t>
  </si>
  <si>
    <t>73</t>
  </si>
  <si>
    <r>
      <rPr>
        <sz val="10"/>
        <color indexed="8"/>
        <rFont val="Tahoma"/>
        <family val="2"/>
      </rPr>
      <t xml:space="preserve">  </t>
    </r>
    <r>
      <rPr>
        <sz val="10"/>
        <color indexed="8"/>
        <rFont val="楷体"/>
        <family val="3"/>
        <charset val="134"/>
      </rPr>
      <t>固定资产清理</t>
    </r>
  </si>
  <si>
    <t>32</t>
  </si>
  <si>
    <r>
      <rPr>
        <sz val="10"/>
        <rFont val="Tahoma"/>
        <family val="2"/>
      </rPr>
      <t xml:space="preserve">  </t>
    </r>
    <r>
      <rPr>
        <sz val="10"/>
        <rFont val="楷体"/>
        <family val="3"/>
        <charset val="134"/>
      </rPr>
      <t>实收资本（或股本）</t>
    </r>
  </si>
  <si>
    <t>74</t>
  </si>
  <si>
    <r>
      <rPr>
        <sz val="10"/>
        <color indexed="8"/>
        <rFont val="Tahoma"/>
        <family val="2"/>
      </rPr>
      <t xml:space="preserve">  </t>
    </r>
    <r>
      <rPr>
        <sz val="10"/>
        <color indexed="8"/>
        <rFont val="楷体"/>
        <family val="3"/>
        <charset val="134"/>
      </rPr>
      <t>生产性生物资产</t>
    </r>
  </si>
  <si>
    <t>33</t>
  </si>
  <si>
    <r>
      <rPr>
        <sz val="10"/>
        <color indexed="8"/>
        <rFont val="Tahoma"/>
        <family val="2"/>
      </rPr>
      <t xml:space="preserve">  </t>
    </r>
    <r>
      <rPr>
        <sz val="10"/>
        <color indexed="8"/>
        <rFont val="楷体"/>
        <family val="3"/>
        <charset val="134"/>
      </rPr>
      <t>资本公积</t>
    </r>
  </si>
  <si>
    <t>75</t>
  </si>
  <si>
    <r>
      <rPr>
        <sz val="10"/>
        <color indexed="8"/>
        <rFont val="Tahoma"/>
        <family val="2"/>
      </rPr>
      <t xml:space="preserve">  </t>
    </r>
    <r>
      <rPr>
        <sz val="10"/>
        <color indexed="8"/>
        <rFont val="楷体"/>
        <family val="3"/>
        <charset val="134"/>
      </rPr>
      <t>油气资产</t>
    </r>
  </si>
  <si>
    <t>34</t>
  </si>
  <si>
    <r>
      <rPr>
        <sz val="10"/>
        <color indexed="8"/>
        <rFont val="Tahoma"/>
        <family val="2"/>
      </rPr>
      <t xml:space="preserve">  </t>
    </r>
    <r>
      <rPr>
        <sz val="10"/>
        <color indexed="8"/>
        <rFont val="楷体"/>
        <family val="3"/>
        <charset val="134"/>
      </rPr>
      <t>减：库存股</t>
    </r>
  </si>
  <si>
    <t>76</t>
  </si>
  <si>
    <r>
      <rPr>
        <sz val="10"/>
        <color indexed="8"/>
        <rFont val="Tahoma"/>
        <family val="2"/>
      </rPr>
      <t xml:space="preserve">  </t>
    </r>
    <r>
      <rPr>
        <sz val="10"/>
        <color indexed="8"/>
        <rFont val="楷体"/>
        <family val="3"/>
        <charset val="134"/>
      </rPr>
      <t>无形资产</t>
    </r>
  </si>
  <si>
    <t>35</t>
  </si>
  <si>
    <r>
      <rPr>
        <sz val="10"/>
        <color indexed="8"/>
        <rFont val="Tahoma"/>
        <family val="2"/>
      </rPr>
      <t xml:space="preserve">  </t>
    </r>
    <r>
      <rPr>
        <sz val="10"/>
        <color indexed="8"/>
        <rFont val="楷体"/>
        <family val="3"/>
        <charset val="134"/>
      </rPr>
      <t>其他综合收益</t>
    </r>
  </si>
  <si>
    <t>77</t>
  </si>
  <si>
    <r>
      <rPr>
        <sz val="10"/>
        <color indexed="8"/>
        <rFont val="Tahoma"/>
        <family val="2"/>
      </rPr>
      <t xml:space="preserve">  </t>
    </r>
    <r>
      <rPr>
        <sz val="10"/>
        <color indexed="8"/>
        <rFont val="楷体"/>
        <family val="3"/>
        <charset val="134"/>
      </rPr>
      <t>开发支出</t>
    </r>
  </si>
  <si>
    <t>36</t>
  </si>
  <si>
    <r>
      <rPr>
        <sz val="10"/>
        <color indexed="8"/>
        <rFont val="Tahoma"/>
        <family val="2"/>
      </rPr>
      <t xml:space="preserve">  </t>
    </r>
    <r>
      <rPr>
        <sz val="10"/>
        <color indexed="8"/>
        <rFont val="楷体"/>
        <family val="3"/>
        <charset val="134"/>
      </rPr>
      <t>专项储备</t>
    </r>
  </si>
  <si>
    <t>78</t>
  </si>
  <si>
    <r>
      <rPr>
        <sz val="10"/>
        <color indexed="8"/>
        <rFont val="Tahoma"/>
        <family val="2"/>
      </rPr>
      <t xml:space="preserve">  </t>
    </r>
    <r>
      <rPr>
        <sz val="10"/>
        <color indexed="8"/>
        <rFont val="楷体"/>
        <family val="3"/>
        <charset val="134"/>
      </rPr>
      <t>商誉</t>
    </r>
  </si>
  <si>
    <t>37</t>
  </si>
  <si>
    <r>
      <rPr>
        <sz val="10"/>
        <color indexed="8"/>
        <rFont val="Tahoma"/>
        <family val="2"/>
      </rPr>
      <t xml:space="preserve">  </t>
    </r>
    <r>
      <rPr>
        <sz val="10"/>
        <color indexed="8"/>
        <rFont val="楷体"/>
        <family val="3"/>
        <charset val="134"/>
      </rPr>
      <t>盈余公积</t>
    </r>
  </si>
  <si>
    <t>79</t>
  </si>
  <si>
    <r>
      <rPr>
        <sz val="10"/>
        <color indexed="8"/>
        <rFont val="Tahoma"/>
        <family val="2"/>
      </rPr>
      <t xml:space="preserve">  </t>
    </r>
    <r>
      <rPr>
        <sz val="10"/>
        <color indexed="8"/>
        <rFont val="楷体"/>
        <family val="3"/>
        <charset val="134"/>
      </rPr>
      <t>长期待摊费用</t>
    </r>
  </si>
  <si>
    <t>38</t>
  </si>
  <si>
    <r>
      <rPr>
        <sz val="10"/>
        <color indexed="8"/>
        <rFont val="Tahoma"/>
        <family val="2"/>
      </rPr>
      <t xml:space="preserve">  </t>
    </r>
    <r>
      <rPr>
        <sz val="10"/>
        <color indexed="8"/>
        <rFont val="楷体"/>
        <family val="3"/>
        <charset val="134"/>
      </rPr>
      <t>一般风险准备</t>
    </r>
  </si>
  <si>
    <t>80</t>
  </si>
  <si>
    <r>
      <rPr>
        <sz val="10"/>
        <color indexed="8"/>
        <rFont val="Tahoma"/>
        <family val="2"/>
      </rPr>
      <t xml:space="preserve">  </t>
    </r>
    <r>
      <rPr>
        <sz val="10"/>
        <color indexed="8"/>
        <rFont val="楷体"/>
        <family val="3"/>
        <charset val="134"/>
      </rPr>
      <t>递延所得税资产</t>
    </r>
  </si>
  <si>
    <t>39</t>
  </si>
  <si>
    <r>
      <rPr>
        <sz val="10"/>
        <color indexed="8"/>
        <rFont val="Tahoma"/>
        <family val="2"/>
      </rPr>
      <t xml:space="preserve">  </t>
    </r>
    <r>
      <rPr>
        <sz val="10"/>
        <color indexed="8"/>
        <rFont val="楷体"/>
        <family val="3"/>
        <charset val="134"/>
      </rPr>
      <t>未分配利润</t>
    </r>
  </si>
  <si>
    <t>81</t>
  </si>
  <si>
    <r>
      <rPr>
        <sz val="10"/>
        <color indexed="8"/>
        <rFont val="Tahoma"/>
        <family val="2"/>
      </rPr>
      <t xml:space="preserve">  </t>
    </r>
    <r>
      <rPr>
        <sz val="10"/>
        <color indexed="8"/>
        <rFont val="楷体"/>
        <family val="3"/>
        <charset val="134"/>
      </rPr>
      <t>其他非流动资产</t>
    </r>
  </si>
  <si>
    <t>40</t>
  </si>
  <si>
    <t>所有者权益合计</t>
  </si>
  <si>
    <t>82</t>
  </si>
  <si>
    <t>非流动资产合计</t>
  </si>
  <si>
    <t>41</t>
  </si>
  <si>
    <t>83</t>
  </si>
  <si>
    <t>资　产　总　计</t>
  </si>
  <si>
    <t>42</t>
  </si>
  <si>
    <t>负债和股东权益总计</t>
  </si>
  <si>
    <t>84</t>
  </si>
  <si>
    <r>
      <rPr>
        <sz val="10"/>
        <color indexed="8"/>
        <rFont val="楷体"/>
        <family val="3"/>
        <charset val="134"/>
      </rPr>
      <t>公司法定代表人：</t>
    </r>
    <r>
      <rPr>
        <sz val="10"/>
        <color indexed="8"/>
        <rFont val="Tahoma"/>
        <family val="2"/>
      </rPr>
      <t xml:space="preserve">                </t>
    </r>
  </si>
  <si>
    <r>
      <rPr>
        <sz val="10"/>
        <color indexed="8"/>
        <rFont val="楷体"/>
        <family val="3"/>
        <charset val="134"/>
      </rPr>
      <t>主管会计工作的公司负责人</t>
    </r>
    <r>
      <rPr>
        <sz val="10"/>
        <color indexed="8"/>
        <rFont val="Tahoma"/>
        <family val="2"/>
      </rPr>
      <t xml:space="preserve">:                 </t>
    </r>
  </si>
  <si>
    <r>
      <rPr>
        <b/>
        <sz val="20"/>
        <rFont val="Tahoma"/>
        <family val="2"/>
      </rPr>
      <t xml:space="preserve"> </t>
    </r>
    <r>
      <rPr>
        <b/>
        <sz val="20"/>
        <rFont val="楷体"/>
        <family val="3"/>
        <charset val="134"/>
      </rPr>
      <t>资产负债表（国有资产）</t>
    </r>
  </si>
  <si>
    <r>
      <rPr>
        <sz val="11"/>
        <color theme="1"/>
        <rFont val="宋体"/>
        <family val="3"/>
        <charset val="134"/>
      </rPr>
      <t>附表</t>
    </r>
    <r>
      <rPr>
        <sz val="11"/>
        <color theme="1"/>
        <rFont val="Times New Roman"/>
        <family val="1"/>
      </rPr>
      <t>2-1</t>
    </r>
  </si>
  <si>
    <t>巴宜区八一镇唐地村玉龙山庄农家乐建设项目资产确认明细表</t>
  </si>
  <si>
    <r>
      <rPr>
        <sz val="11"/>
        <color theme="1"/>
        <rFont val="宋体"/>
        <family val="3"/>
        <charset val="134"/>
      </rPr>
      <t>序号</t>
    </r>
  </si>
  <si>
    <r>
      <rPr>
        <sz val="11"/>
        <color theme="1"/>
        <rFont val="宋体"/>
        <family val="3"/>
        <charset val="134"/>
      </rPr>
      <t>项目名称</t>
    </r>
  </si>
  <si>
    <r>
      <rPr>
        <sz val="11"/>
        <color theme="1"/>
        <rFont val="宋体"/>
        <family val="3"/>
        <charset val="134"/>
      </rPr>
      <t>项目类型</t>
    </r>
  </si>
  <si>
    <r>
      <rPr>
        <sz val="11"/>
        <color theme="1"/>
        <rFont val="宋体"/>
        <family val="3"/>
        <charset val="134"/>
      </rPr>
      <t>建设地点</t>
    </r>
  </si>
  <si>
    <r>
      <rPr>
        <sz val="11"/>
        <color theme="1"/>
        <rFont val="宋体"/>
        <family val="3"/>
        <charset val="134"/>
      </rPr>
      <t>建设性质</t>
    </r>
  </si>
  <si>
    <r>
      <rPr>
        <sz val="11"/>
        <color theme="1"/>
        <rFont val="宋体"/>
        <family val="3"/>
        <charset val="134"/>
      </rPr>
      <t>项目年度</t>
    </r>
  </si>
  <si>
    <r>
      <rPr>
        <sz val="11"/>
        <color theme="1"/>
        <rFont val="宋体"/>
        <family val="3"/>
        <charset val="134"/>
      </rPr>
      <t>批复文号</t>
    </r>
  </si>
  <si>
    <r>
      <rPr>
        <sz val="11"/>
        <color theme="1"/>
        <rFont val="宋体"/>
        <family val="3"/>
        <charset val="134"/>
      </rPr>
      <t>项目实施单位</t>
    </r>
  </si>
  <si>
    <r>
      <rPr>
        <sz val="11"/>
        <color theme="1"/>
        <rFont val="宋体"/>
        <family val="3"/>
        <charset val="134"/>
      </rPr>
      <t>主要建设内容</t>
    </r>
  </si>
  <si>
    <r>
      <rPr>
        <sz val="11"/>
        <color theme="1"/>
        <rFont val="宋体"/>
        <family val="3"/>
        <charset val="134"/>
      </rPr>
      <t>项目投资</t>
    </r>
  </si>
  <si>
    <r>
      <rPr>
        <sz val="11"/>
        <color theme="1"/>
        <rFont val="宋体"/>
        <family val="3"/>
        <charset val="134"/>
      </rPr>
      <t>资金来源</t>
    </r>
  </si>
  <si>
    <r>
      <rPr>
        <sz val="11"/>
        <color theme="1"/>
        <rFont val="宋体"/>
        <family val="3"/>
        <charset val="134"/>
      </rPr>
      <t>建设单位</t>
    </r>
  </si>
  <si>
    <r>
      <rPr>
        <sz val="11"/>
        <color theme="1"/>
        <rFont val="宋体"/>
        <family val="3"/>
        <charset val="134"/>
      </rPr>
      <t>镇</t>
    </r>
  </si>
  <si>
    <r>
      <rPr>
        <sz val="11"/>
        <color theme="1"/>
        <rFont val="宋体"/>
        <family val="3"/>
        <charset val="134"/>
      </rPr>
      <t>村</t>
    </r>
  </si>
  <si>
    <r>
      <rPr>
        <sz val="11"/>
        <color theme="1"/>
        <rFont val="宋体"/>
        <family val="3"/>
        <charset val="134"/>
      </rPr>
      <t>组</t>
    </r>
  </si>
  <si>
    <r>
      <rPr>
        <sz val="11"/>
        <color theme="1"/>
        <rFont val="宋体"/>
        <family val="3"/>
        <charset val="134"/>
      </rPr>
      <t>计划投资（元）</t>
    </r>
  </si>
  <si>
    <r>
      <rPr>
        <sz val="11"/>
        <color theme="1"/>
        <rFont val="宋体"/>
        <family val="3"/>
        <charset val="134"/>
      </rPr>
      <t>实际投资（元）</t>
    </r>
  </si>
  <si>
    <t>巴宜区八一镇唐地村玉龙山庄农家乐建设项目</t>
  </si>
  <si>
    <t>经营性</t>
  </si>
  <si>
    <t>八一镇</t>
  </si>
  <si>
    <t>唐地村</t>
  </si>
  <si>
    <t>新建</t>
  </si>
  <si>
    <r>
      <rPr>
        <sz val="11"/>
        <color theme="1"/>
        <rFont val="Times New Roman"/>
        <family val="1"/>
      </rPr>
      <t>2018</t>
    </r>
    <r>
      <rPr>
        <sz val="11"/>
        <color theme="1"/>
        <rFont val="宋体"/>
        <family val="3"/>
        <charset val="134"/>
      </rPr>
      <t>年</t>
    </r>
  </si>
  <si>
    <t>林巴宜脱贫指【2019】4号</t>
  </si>
  <si>
    <t>林芝玉龙牧云旅游文化有限公司</t>
  </si>
  <si>
    <t>新建农家乐客房（四座集装箱客服）1座、建筑面积100㎡，新建藏餐厅1座，建筑面积112.6㎡，新建厨房1座，建筑面积61.75㎡。</t>
  </si>
  <si>
    <t>自治区资金30万元，社会资本40万元</t>
  </si>
  <si>
    <r>
      <rPr>
        <sz val="11"/>
        <color theme="1"/>
        <rFont val="宋体"/>
        <family val="3"/>
        <charset val="134"/>
      </rPr>
      <t>填表说明：</t>
    </r>
    <r>
      <rPr>
        <sz val="11"/>
        <color theme="1"/>
        <rFont val="Times New Roman"/>
        <family val="1"/>
      </rPr>
      <t>1.</t>
    </r>
    <r>
      <rPr>
        <sz val="11"/>
        <color theme="1"/>
        <rFont val="宋体"/>
        <family val="3"/>
        <charset val="134"/>
      </rPr>
      <t>项目名称，填写项目下达文件使用的项目名称；</t>
    </r>
    <r>
      <rPr>
        <sz val="11"/>
        <color theme="1"/>
        <rFont val="Times New Roman"/>
        <family val="1"/>
      </rPr>
      <t>2.</t>
    </r>
    <r>
      <rPr>
        <sz val="11"/>
        <color theme="1"/>
        <rFont val="宋体"/>
        <family val="3"/>
        <charset val="134"/>
      </rPr>
      <t>项目年度：按项目实际实施年度填写；</t>
    </r>
    <r>
      <rPr>
        <sz val="11"/>
        <color theme="1"/>
        <rFont val="Times New Roman"/>
        <family val="1"/>
      </rPr>
      <t>3.</t>
    </r>
    <r>
      <rPr>
        <sz val="11"/>
        <color theme="1"/>
        <rFont val="宋体"/>
        <family val="3"/>
        <charset val="134"/>
      </rPr>
      <t>项目建设地点：项目跨行政村实施的，村委会、村民小组栏不填写，项目跨村民小组实施的村民小组栏不填；</t>
    </r>
    <r>
      <rPr>
        <sz val="11"/>
        <color theme="1"/>
        <rFont val="Times New Roman"/>
        <family val="1"/>
      </rPr>
      <t>4.</t>
    </r>
    <r>
      <rPr>
        <sz val="11"/>
        <color theme="1"/>
        <rFont val="宋体"/>
        <family val="3"/>
        <charset val="134"/>
      </rPr>
      <t>资金来源：政策性资金（自治区、地市、县级产业扶贫资金）、援藏、社会资本、金融资金；</t>
    </r>
    <r>
      <rPr>
        <sz val="11"/>
        <color theme="1"/>
        <rFont val="Times New Roman"/>
        <family val="1"/>
      </rPr>
      <t>5.</t>
    </r>
    <r>
      <rPr>
        <sz val="11"/>
        <color theme="1"/>
        <rFont val="宋体"/>
        <family val="3"/>
        <charset val="134"/>
      </rPr>
      <t>主要建设内容：项目批复建设内容。</t>
    </r>
  </si>
  <si>
    <t>附表2-2</t>
  </si>
  <si>
    <t>巴宜区八一镇唐地村玉龙山庄农家乐建设项目资产清单</t>
  </si>
  <si>
    <t>序号</t>
  </si>
  <si>
    <t>资产名称（项目名称）</t>
  </si>
  <si>
    <t>资产类别</t>
  </si>
  <si>
    <t>建设地点</t>
  </si>
  <si>
    <t>完成时间</t>
  </si>
  <si>
    <t>批复文号</t>
  </si>
  <si>
    <t>实施单位</t>
  </si>
  <si>
    <t>项目建设内容及规模核实情况</t>
  </si>
  <si>
    <t>实际完成投资（元）</t>
  </si>
  <si>
    <t>资产状况</t>
  </si>
  <si>
    <t>是否验收</t>
  </si>
  <si>
    <t>项目主管单位</t>
  </si>
  <si>
    <t>是否闲置</t>
  </si>
  <si>
    <t>是否使用</t>
  </si>
  <si>
    <t>出租出借</t>
  </si>
  <si>
    <t>损毁情况</t>
  </si>
  <si>
    <t>镇</t>
  </si>
  <si>
    <t>村</t>
  </si>
  <si>
    <t>组</t>
  </si>
  <si>
    <t>承租人</t>
  </si>
  <si>
    <t>租期</t>
  </si>
  <si>
    <t>租金</t>
  </si>
  <si>
    <t>合同</t>
  </si>
  <si>
    <t>农家乐客房（四座集装箱客服）</t>
  </si>
  <si>
    <t>经营性资产</t>
  </si>
  <si>
    <t>100㎡</t>
  </si>
  <si>
    <t>否</t>
  </si>
  <si>
    <t>是</t>
  </si>
  <si>
    <t>藏餐厅</t>
  </si>
  <si>
    <t>112.60㎡</t>
  </si>
  <si>
    <t>厨房</t>
  </si>
  <si>
    <t>61.75㎡</t>
  </si>
  <si>
    <t>填表说明：1.资产名称，根据项目建设的主要内容自定义填写，同一项目有不同类型的资产，须分别填报。2.属于主体工程的附属设施，以主体工程项目类型填报，如道路硬化项目的挡土墙、排水沟、涵管等。在项目建设内容中要详细记录。3.资产类别为到户类资产、经营性资产。4.建设内容要详细列出项目建设工程量、起止地点。5.项目计划总投资以项目批复金额为准，实际投资以项目结算资金为准。6.资产现状，闲置和使用为是或否，损毁填部分或全部。7.是否验收，要求市级以上部门验收的，以上级部门验收为准，要求乡镇验收的以乡镇验收为准。</t>
  </si>
  <si>
    <t>附表2-3</t>
  </si>
  <si>
    <t>巴宜区八一镇唐地村玉龙山庄农家乐建设项目经营主体基本信息表</t>
  </si>
  <si>
    <t>项目名称</t>
  </si>
  <si>
    <t>经营主体名称</t>
  </si>
  <si>
    <t>经营主体类型</t>
  </si>
  <si>
    <t>统一社会信用代码</t>
  </si>
  <si>
    <t>法定代表人</t>
  </si>
  <si>
    <t>注册资本（万元）</t>
  </si>
  <si>
    <t>成立日期</t>
  </si>
  <si>
    <t>地址</t>
  </si>
  <si>
    <t>经营范围</t>
  </si>
  <si>
    <t>有限责任公司（自然人独资）</t>
  </si>
  <si>
    <t>91540400MA6TC238X4</t>
  </si>
  <si>
    <t>普布玉珍</t>
  </si>
  <si>
    <t>西藏自治区林芝市巴宜区八一镇唐地村</t>
  </si>
  <si>
    <t>旅游服务、农家乐服务、餐饮、住宿、休闲娱乐服务。【依法须经批准的项目，经相关部门批准后方可开展经营活动】</t>
  </si>
  <si>
    <t>附表2-4</t>
  </si>
  <si>
    <t>巴宜区八一镇唐地村玉龙山庄农家乐建设项目基本情况公示表</t>
  </si>
  <si>
    <t>建设性质</t>
  </si>
  <si>
    <t>项目计划投资总额（概算）</t>
  </si>
  <si>
    <t>投资概算批复文件</t>
  </si>
  <si>
    <t>资金来源</t>
  </si>
  <si>
    <t>所有权归属</t>
  </si>
  <si>
    <t>林芝市巴宜区八一镇唐地村股份经济合作联合社</t>
  </si>
  <si>
    <t>所有权占比</t>
  </si>
  <si>
    <t>运营管理人</t>
  </si>
  <si>
    <t>项目类型</t>
  </si>
  <si>
    <t>建设地点（坐落地）</t>
  </si>
  <si>
    <t>八一镇唐地村</t>
  </si>
  <si>
    <t>项目实际投资总额（实际）</t>
  </si>
  <si>
    <t>建设单位</t>
  </si>
  <si>
    <t>监管单位</t>
  </si>
  <si>
    <t>管护运营单位及责任人</t>
  </si>
  <si>
    <t>林芝玉龙牧云旅游文化有限公司、普布玉珍</t>
  </si>
  <si>
    <t>是否属于“十三五”异地扶贫搬迁项目</t>
  </si>
  <si>
    <t>联系方式</t>
  </si>
  <si>
    <t>受益人</t>
  </si>
  <si>
    <t>唐地村全村受益</t>
  </si>
  <si>
    <r>
      <rPr>
        <sz val="11"/>
        <color theme="1"/>
        <rFont val="宋体"/>
        <family val="3"/>
        <charset val="134"/>
      </rPr>
      <t>附表</t>
    </r>
    <r>
      <rPr>
        <sz val="11"/>
        <color theme="1"/>
        <rFont val="Times New Roman"/>
        <family val="1"/>
      </rPr>
      <t>2-5</t>
    </r>
  </si>
  <si>
    <t>巴宜区八一镇唐地村玉龙山庄农家乐建设项目资产基本情况公示表</t>
  </si>
  <si>
    <r>
      <rPr>
        <sz val="10"/>
        <color theme="1"/>
        <rFont val="宋体"/>
        <family val="3"/>
        <charset val="134"/>
      </rPr>
      <t>单位：元</t>
    </r>
  </si>
  <si>
    <r>
      <rPr>
        <sz val="10"/>
        <color theme="1"/>
        <rFont val="宋体"/>
        <family val="3"/>
        <charset val="134"/>
      </rPr>
      <t>序号</t>
    </r>
  </si>
  <si>
    <r>
      <rPr>
        <sz val="10"/>
        <color theme="1"/>
        <rFont val="宋体"/>
        <family val="3"/>
        <charset val="134"/>
      </rPr>
      <t>资产名称</t>
    </r>
  </si>
  <si>
    <r>
      <rPr>
        <sz val="10"/>
        <color theme="1"/>
        <rFont val="宋体"/>
        <family val="3"/>
        <charset val="134"/>
      </rPr>
      <t>构建（购入）时间</t>
    </r>
  </si>
  <si>
    <r>
      <rPr>
        <sz val="10"/>
        <color theme="1"/>
        <rFont val="宋体"/>
        <family val="3"/>
        <charset val="134"/>
      </rPr>
      <t>存放地点</t>
    </r>
  </si>
  <si>
    <r>
      <rPr>
        <sz val="10"/>
        <color theme="1"/>
        <rFont val="宋体"/>
        <family val="3"/>
        <charset val="134"/>
      </rPr>
      <t>单位</t>
    </r>
  </si>
  <si>
    <r>
      <rPr>
        <sz val="10"/>
        <color theme="1"/>
        <rFont val="宋体"/>
        <family val="3"/>
        <charset val="134"/>
      </rPr>
      <t>资产原值</t>
    </r>
  </si>
  <si>
    <r>
      <rPr>
        <sz val="10"/>
        <color theme="1"/>
        <rFont val="宋体"/>
        <family val="3"/>
        <charset val="134"/>
      </rPr>
      <t>预计使用年限</t>
    </r>
  </si>
  <si>
    <r>
      <rPr>
        <sz val="10"/>
        <color theme="1"/>
        <rFont val="宋体"/>
        <family val="3"/>
        <charset val="134"/>
      </rPr>
      <t>已计提折旧</t>
    </r>
  </si>
  <si>
    <r>
      <rPr>
        <sz val="10"/>
        <color theme="1"/>
        <rFont val="宋体"/>
        <family val="3"/>
        <charset val="134"/>
      </rPr>
      <t>资产现值（非必须填）</t>
    </r>
  </si>
  <si>
    <r>
      <rPr>
        <sz val="10"/>
        <color theme="1"/>
        <rFont val="宋体"/>
        <family val="3"/>
        <charset val="134"/>
      </rPr>
      <t>资产状态</t>
    </r>
  </si>
  <si>
    <r>
      <rPr>
        <sz val="10"/>
        <color theme="1"/>
        <rFont val="宋体"/>
        <family val="3"/>
        <charset val="134"/>
      </rPr>
      <t>资产属性</t>
    </r>
  </si>
  <si>
    <r>
      <rPr>
        <sz val="10"/>
        <color theme="1"/>
        <rFont val="宋体"/>
        <family val="3"/>
        <charset val="134"/>
      </rPr>
      <t>资产类别</t>
    </r>
  </si>
  <si>
    <r>
      <rPr>
        <sz val="10"/>
        <color theme="1"/>
        <rFont val="宋体"/>
        <family val="3"/>
        <charset val="134"/>
      </rPr>
      <t>资产形态</t>
    </r>
  </si>
  <si>
    <r>
      <rPr>
        <sz val="10"/>
        <color theme="1"/>
        <rFont val="宋体"/>
        <family val="3"/>
        <charset val="134"/>
      </rPr>
      <t>具体形态</t>
    </r>
  </si>
  <si>
    <r>
      <rPr>
        <sz val="10"/>
        <color theme="1"/>
        <rFont val="宋体"/>
        <family val="3"/>
        <charset val="134"/>
      </rPr>
      <t>移交时间</t>
    </r>
  </si>
  <si>
    <r>
      <rPr>
        <sz val="10"/>
        <color theme="1"/>
        <rFont val="宋体"/>
        <family val="3"/>
        <charset val="134"/>
      </rPr>
      <t>分红情况</t>
    </r>
  </si>
  <si>
    <r>
      <rPr>
        <sz val="10"/>
        <color theme="1"/>
        <rFont val="宋体"/>
        <family val="3"/>
        <charset val="134"/>
      </rPr>
      <t>总资产</t>
    </r>
  </si>
  <si>
    <r>
      <rPr>
        <sz val="10"/>
        <color theme="1"/>
        <rFont val="宋体"/>
        <family val="3"/>
        <charset val="134"/>
      </rPr>
      <t>其中：国家投入形成资产</t>
    </r>
  </si>
  <si>
    <t>㎡</t>
  </si>
  <si>
    <t>在用</t>
  </si>
  <si>
    <t>国有资产</t>
  </si>
  <si>
    <t>固定资产</t>
  </si>
  <si>
    <t>建筑物</t>
  </si>
  <si>
    <t>其他资产基本情况公示表</t>
  </si>
  <si>
    <t>不披露</t>
  </si>
  <si>
    <t>附表2-6</t>
  </si>
  <si>
    <t>***项目实际增收分红公示</t>
  </si>
  <si>
    <t>资产收益情况</t>
  </si>
  <si>
    <t>年度</t>
  </si>
  <si>
    <t>年资金总流入（元）</t>
  </si>
  <si>
    <t>其中：经营收入（元）</t>
  </si>
  <si>
    <t>年资金总流出（元）</t>
  </si>
  <si>
    <t>其中：经营支出（元）</t>
  </si>
  <si>
    <t>年度净收益（元）</t>
  </si>
  <si>
    <t>附表2-7</t>
  </si>
  <si>
    <t>***项目实际增收分红公示表</t>
  </si>
  <si>
    <t>群众收银情况</t>
  </si>
  <si>
    <t>姓名</t>
  </si>
  <si>
    <t>乡镇</t>
  </si>
  <si>
    <t>身份证号</t>
  </si>
  <si>
    <t>2019年分红（元）</t>
  </si>
  <si>
    <t>2020年分红（元）</t>
  </si>
  <si>
    <t>利益联结机制</t>
  </si>
  <si>
    <t>附表2-8</t>
  </si>
  <si>
    <t>巴宜区八一镇唐地村玉龙山庄农家乐建设项目固定资产管理台账</t>
  </si>
  <si>
    <t>填表时间：2023年11月30日</t>
  </si>
  <si>
    <t>经营主体负责人：普布玉珍</t>
  </si>
  <si>
    <t>联系电话：</t>
  </si>
  <si>
    <t>资产名称</t>
  </si>
  <si>
    <t>资产类型</t>
  </si>
  <si>
    <t>资产所在地</t>
  </si>
  <si>
    <t>完工时间</t>
  </si>
  <si>
    <t>预计使用寿命</t>
  </si>
  <si>
    <t>单位</t>
  </si>
  <si>
    <t>原始价值</t>
  </si>
  <si>
    <t>已计提折旧</t>
  </si>
  <si>
    <t>净值</t>
  </si>
  <si>
    <t>资产状态</t>
  </si>
  <si>
    <t>所有权人</t>
  </si>
  <si>
    <t>使用权人</t>
  </si>
  <si>
    <t>管护责任人</t>
  </si>
  <si>
    <t>收益对象</t>
  </si>
  <si>
    <t>异动情况</t>
  </si>
  <si>
    <t>维修情况</t>
  </si>
  <si>
    <t>处理情况</t>
  </si>
  <si>
    <t>村委会</t>
  </si>
  <si>
    <t>人数</t>
  </si>
  <si>
    <t>户数</t>
  </si>
  <si>
    <t>移交人</t>
  </si>
  <si>
    <t>接收人</t>
  </si>
  <si>
    <t>用途</t>
  </si>
  <si>
    <t>唐地村全村</t>
  </si>
  <si>
    <t>巴宜区农业农村局</t>
  </si>
  <si>
    <t>巴宜区八一镇唐地村村村民委员会</t>
  </si>
  <si>
    <t>文化旅游</t>
  </si>
  <si>
    <t>附表2-9</t>
  </si>
  <si>
    <t>***项目存货管理台账</t>
  </si>
  <si>
    <t>填报时间：</t>
  </si>
  <si>
    <t>经营主体负责人：</t>
  </si>
  <si>
    <t>入库时间</t>
  </si>
  <si>
    <t>规格</t>
  </si>
  <si>
    <t>单价</t>
  </si>
  <si>
    <t>收益对象人数</t>
  </si>
  <si>
    <t>附表2-10</t>
  </si>
  <si>
    <t>巴宜区鲁朗镇扎西岗犏奶牛养殖项目资产管理台账</t>
  </si>
  <si>
    <t>经营主体负责人：措姆、格桑玉珍、乔乔、白玛赤列、巴旦、德庆、珠朱、尼玛、旦增、措珍、索朗次仁、多杰扎巴、嘎玛扎西、巴桑次仁、玉珍、益西、次仁央、索朗巴登、米玛次仁、金宗</t>
  </si>
  <si>
    <t>单位：元/头</t>
  </si>
  <si>
    <t>养殖年龄</t>
  </si>
  <si>
    <t>养殖地点</t>
  </si>
  <si>
    <t>购进（自繁）</t>
  </si>
  <si>
    <t>自宰（出售）</t>
  </si>
  <si>
    <t>现有存量</t>
  </si>
  <si>
    <t>资产现状</t>
  </si>
  <si>
    <t>小组</t>
  </si>
  <si>
    <t>犏奶牛</t>
  </si>
  <si>
    <t>生物资产</t>
  </si>
  <si>
    <t>1-2年牛龄</t>
  </si>
  <si>
    <t>鲁朗镇</t>
  </si>
  <si>
    <t>东久村</t>
  </si>
  <si>
    <t>县级扶贫资金</t>
  </si>
  <si>
    <t>存活</t>
  </si>
  <si>
    <t>林芝市巴宜区鲁朗镇东久村村民委员会</t>
  </si>
  <si>
    <t>鲁朗镇东久村20户群众</t>
  </si>
  <si>
    <r>
      <rPr>
        <sz val="10"/>
        <color theme="1"/>
        <rFont val="宋体"/>
        <family val="3"/>
        <charset val="134"/>
      </rPr>
      <t>附表</t>
    </r>
    <r>
      <rPr>
        <sz val="10"/>
        <color theme="1"/>
        <rFont val="Times New Roman"/>
        <family val="1"/>
      </rPr>
      <t>2-11</t>
    </r>
  </si>
  <si>
    <t>巴宜区八一镇唐地村玉龙山庄农家乐建设项目资产明细表</t>
  </si>
  <si>
    <r>
      <rPr>
        <sz val="10"/>
        <color theme="1"/>
        <rFont val="宋体"/>
        <family val="3"/>
        <charset val="134"/>
      </rPr>
      <t>资产编号</t>
    </r>
  </si>
  <si>
    <r>
      <rPr>
        <sz val="10"/>
        <color theme="1"/>
        <rFont val="宋体"/>
        <family val="3"/>
        <charset val="134"/>
      </rPr>
      <t>自治区</t>
    </r>
  </si>
  <si>
    <r>
      <rPr>
        <sz val="10"/>
        <color theme="1"/>
        <rFont val="宋体"/>
        <family val="3"/>
        <charset val="134"/>
      </rPr>
      <t>市</t>
    </r>
  </si>
  <si>
    <r>
      <rPr>
        <sz val="10"/>
        <color theme="1"/>
        <rFont val="宋体"/>
        <family val="3"/>
        <charset val="134"/>
      </rPr>
      <t>县区</t>
    </r>
  </si>
  <si>
    <r>
      <rPr>
        <sz val="10"/>
        <color theme="1"/>
        <rFont val="宋体"/>
        <family val="3"/>
        <charset val="134"/>
      </rPr>
      <t>乡镇</t>
    </r>
  </si>
  <si>
    <r>
      <rPr>
        <sz val="10"/>
        <color theme="1"/>
        <rFont val="宋体"/>
        <family val="3"/>
        <charset val="134"/>
      </rPr>
      <t>村居</t>
    </r>
  </si>
  <si>
    <r>
      <rPr>
        <sz val="10"/>
        <color theme="1"/>
        <rFont val="宋体"/>
        <family val="3"/>
        <charset val="134"/>
      </rPr>
      <t>项目名称</t>
    </r>
  </si>
  <si>
    <r>
      <rPr>
        <sz val="10"/>
        <color theme="1"/>
        <rFont val="宋体"/>
        <family val="3"/>
        <charset val="134"/>
      </rPr>
      <t>项目实际投入</t>
    </r>
  </si>
  <si>
    <r>
      <rPr>
        <sz val="10"/>
        <color theme="1"/>
        <rFont val="宋体"/>
        <family val="3"/>
        <charset val="134"/>
      </rPr>
      <t>构建年度</t>
    </r>
  </si>
  <si>
    <r>
      <rPr>
        <sz val="10"/>
        <color theme="1"/>
        <rFont val="宋体"/>
        <family val="3"/>
        <charset val="134"/>
      </rPr>
      <t>资产现值</t>
    </r>
  </si>
  <si>
    <r>
      <rPr>
        <sz val="10"/>
        <color theme="1"/>
        <rFont val="宋体"/>
        <family val="3"/>
        <charset val="134"/>
      </rPr>
      <t>坐落地</t>
    </r>
  </si>
  <si>
    <r>
      <rPr>
        <sz val="10"/>
        <color theme="1"/>
        <rFont val="宋体"/>
        <family val="3"/>
        <charset val="134"/>
      </rPr>
      <t>建设单位</t>
    </r>
  </si>
  <si>
    <r>
      <rPr>
        <sz val="10"/>
        <color theme="1"/>
        <rFont val="宋体"/>
        <family val="3"/>
        <charset val="134"/>
      </rPr>
      <t>管护运营单位及责任人</t>
    </r>
  </si>
  <si>
    <r>
      <rPr>
        <sz val="10"/>
        <color theme="1"/>
        <rFont val="宋体"/>
        <family val="3"/>
        <charset val="134"/>
      </rPr>
      <t>监管单位</t>
    </r>
  </si>
  <si>
    <r>
      <rPr>
        <sz val="10"/>
        <color theme="1"/>
        <rFont val="宋体"/>
        <family val="3"/>
        <charset val="134"/>
      </rPr>
      <t>责任人</t>
    </r>
  </si>
  <si>
    <r>
      <rPr>
        <sz val="10"/>
        <color theme="1"/>
        <rFont val="宋体"/>
        <family val="3"/>
        <charset val="134"/>
      </rPr>
      <t>西藏</t>
    </r>
  </si>
  <si>
    <r>
      <rPr>
        <sz val="10"/>
        <color theme="1"/>
        <rFont val="宋体"/>
        <family val="3"/>
        <charset val="134"/>
      </rPr>
      <t>林芝</t>
    </r>
  </si>
  <si>
    <r>
      <rPr>
        <sz val="10"/>
        <color theme="1"/>
        <rFont val="宋体"/>
        <family val="3"/>
        <charset val="134"/>
      </rPr>
      <t>巴宜</t>
    </r>
  </si>
  <si>
    <r>
      <rPr>
        <sz val="10"/>
        <color theme="1"/>
        <rFont val="Times New Roman"/>
        <family val="1"/>
      </rPr>
      <t>2018</t>
    </r>
    <r>
      <rPr>
        <sz val="10"/>
        <color theme="1"/>
        <rFont val="宋体"/>
        <family val="3"/>
        <charset val="134"/>
      </rPr>
      <t>年</t>
    </r>
  </si>
  <si>
    <r>
      <rPr>
        <sz val="10"/>
        <color theme="1"/>
        <rFont val="宋体"/>
        <family val="3"/>
        <charset val="134"/>
      </rPr>
      <t>附表</t>
    </r>
    <r>
      <rPr>
        <sz val="10"/>
        <color theme="1"/>
        <rFont val="Times New Roman"/>
        <family val="1"/>
      </rPr>
      <t>2-12</t>
    </r>
  </si>
  <si>
    <t>巴宜区八一镇唐地村玉龙山庄农家乐建设项目资产汇总明细表</t>
  </si>
  <si>
    <r>
      <rPr>
        <sz val="10"/>
        <color theme="1"/>
        <rFont val="宋体"/>
        <family val="3"/>
        <charset val="134"/>
      </rPr>
      <t>单位：万元</t>
    </r>
  </si>
  <si>
    <r>
      <rPr>
        <sz val="10"/>
        <color theme="1"/>
        <rFont val="宋体"/>
        <family val="3"/>
        <charset val="134"/>
      </rPr>
      <t>区</t>
    </r>
  </si>
  <si>
    <r>
      <rPr>
        <sz val="10"/>
        <color theme="1"/>
        <rFont val="宋体"/>
        <family val="3"/>
        <charset val="134"/>
      </rPr>
      <t>县（市、区）</t>
    </r>
  </si>
  <si>
    <r>
      <rPr>
        <sz val="10"/>
        <color theme="1"/>
        <rFont val="宋体"/>
        <family val="3"/>
        <charset val="134"/>
      </rPr>
      <t>乡（镇）</t>
    </r>
  </si>
  <si>
    <r>
      <rPr>
        <sz val="10"/>
        <color theme="1"/>
        <rFont val="宋体"/>
        <family val="3"/>
        <charset val="134"/>
      </rPr>
      <t>村</t>
    </r>
  </si>
  <si>
    <r>
      <rPr>
        <sz val="10"/>
        <color theme="1"/>
        <rFont val="宋体"/>
        <family val="3"/>
        <charset val="134"/>
      </rPr>
      <t>年度</t>
    </r>
  </si>
  <si>
    <r>
      <rPr>
        <sz val="10"/>
        <color theme="1"/>
        <rFont val="宋体"/>
        <family val="3"/>
        <charset val="134"/>
      </rPr>
      <t>项目实际投入总规模</t>
    </r>
  </si>
  <si>
    <r>
      <rPr>
        <sz val="10"/>
        <color theme="1"/>
        <rFont val="宋体"/>
        <family val="3"/>
        <charset val="134"/>
      </rPr>
      <t>资产个数</t>
    </r>
  </si>
  <si>
    <r>
      <rPr>
        <sz val="10"/>
        <color theme="1"/>
        <rFont val="宋体"/>
        <family val="3"/>
        <charset val="134"/>
      </rPr>
      <t>资产原值总规模</t>
    </r>
  </si>
  <si>
    <r>
      <rPr>
        <sz val="10"/>
        <color theme="1"/>
        <rFont val="宋体"/>
        <family val="3"/>
        <charset val="134"/>
      </rPr>
      <t>资产净值总规模</t>
    </r>
  </si>
  <si>
    <r>
      <rPr>
        <sz val="10"/>
        <color theme="1"/>
        <rFont val="宋体"/>
        <family val="3"/>
        <charset val="134"/>
      </rPr>
      <t>国有资产</t>
    </r>
  </si>
  <si>
    <r>
      <rPr>
        <sz val="10"/>
        <color theme="1"/>
        <rFont val="宋体"/>
        <family val="3"/>
        <charset val="134"/>
      </rPr>
      <t>集体资产</t>
    </r>
  </si>
  <si>
    <r>
      <rPr>
        <sz val="10"/>
        <color theme="1"/>
        <rFont val="宋体"/>
        <family val="3"/>
        <charset val="134"/>
      </rPr>
      <t>到户资产</t>
    </r>
  </si>
  <si>
    <r>
      <rPr>
        <sz val="10"/>
        <color theme="1"/>
        <rFont val="宋体"/>
        <family val="3"/>
        <charset val="134"/>
      </rPr>
      <t>经营性资产</t>
    </r>
  </si>
  <si>
    <r>
      <rPr>
        <sz val="10"/>
        <color theme="1"/>
        <rFont val="宋体"/>
        <family val="3"/>
        <charset val="134"/>
      </rPr>
      <t>公益性资产</t>
    </r>
  </si>
  <si>
    <r>
      <rPr>
        <sz val="10"/>
        <color theme="1"/>
        <rFont val="宋体"/>
        <family val="3"/>
        <charset val="134"/>
      </rPr>
      <t>到户类资产</t>
    </r>
  </si>
  <si>
    <r>
      <rPr>
        <sz val="10"/>
        <color theme="1"/>
        <rFont val="宋体"/>
        <family val="3"/>
        <charset val="134"/>
      </rPr>
      <t>固定资产</t>
    </r>
  </si>
  <si>
    <r>
      <rPr>
        <sz val="10"/>
        <color theme="1"/>
        <rFont val="宋体"/>
        <family val="3"/>
        <charset val="134"/>
      </rPr>
      <t>生物类</t>
    </r>
  </si>
  <si>
    <r>
      <rPr>
        <sz val="10"/>
        <color theme="1"/>
        <rFont val="宋体"/>
        <family val="3"/>
        <charset val="134"/>
      </rPr>
      <t>权益类</t>
    </r>
  </si>
  <si>
    <r>
      <rPr>
        <sz val="10"/>
        <color theme="1"/>
        <rFont val="宋体"/>
        <family val="3"/>
        <charset val="134"/>
      </rPr>
      <t>总资产规模</t>
    </r>
  </si>
  <si>
    <r>
      <rPr>
        <sz val="10"/>
        <color theme="1"/>
        <rFont val="宋体"/>
        <family val="3"/>
        <charset val="134"/>
      </rPr>
      <t>其中国家投入资产规模</t>
    </r>
  </si>
  <si>
    <t>其中国家投入资产规模</t>
  </si>
  <si>
    <r>
      <rPr>
        <sz val="10"/>
        <color theme="1"/>
        <rFont val="宋体"/>
        <family val="3"/>
        <charset val="134"/>
      </rPr>
      <t>个数</t>
    </r>
  </si>
  <si>
    <r>
      <rPr>
        <sz val="10"/>
        <color theme="1"/>
        <rFont val="宋体"/>
        <family val="3"/>
        <charset val="134"/>
      </rPr>
      <t>规模</t>
    </r>
  </si>
  <si>
    <r>
      <rPr>
        <sz val="10.5"/>
        <rFont val="宋体"/>
        <family val="3"/>
        <charset val="134"/>
      </rPr>
      <t>附表</t>
    </r>
    <r>
      <rPr>
        <sz val="10.5"/>
        <rFont val="Tahoma"/>
        <family val="2"/>
      </rPr>
      <t>3-1</t>
    </r>
  </si>
  <si>
    <r>
      <rPr>
        <b/>
        <sz val="20"/>
        <rFont val="Tahoma"/>
        <family val="2"/>
      </rPr>
      <t xml:space="preserve"> </t>
    </r>
    <r>
      <rPr>
        <b/>
        <sz val="20"/>
        <rFont val="楷体"/>
        <family val="3"/>
        <charset val="134"/>
      </rPr>
      <t>资</t>
    </r>
    <r>
      <rPr>
        <b/>
        <sz val="20"/>
        <rFont val="Tahoma"/>
        <family val="2"/>
      </rPr>
      <t xml:space="preserve"> </t>
    </r>
    <r>
      <rPr>
        <b/>
        <sz val="20"/>
        <rFont val="楷体"/>
        <family val="3"/>
        <charset val="134"/>
      </rPr>
      <t>产</t>
    </r>
    <r>
      <rPr>
        <b/>
        <sz val="20"/>
        <rFont val="Tahoma"/>
        <family val="2"/>
      </rPr>
      <t xml:space="preserve"> </t>
    </r>
    <r>
      <rPr>
        <b/>
        <sz val="20"/>
        <rFont val="楷体"/>
        <family val="3"/>
        <charset val="134"/>
      </rPr>
      <t>负</t>
    </r>
    <r>
      <rPr>
        <b/>
        <sz val="20"/>
        <rFont val="Tahoma"/>
        <family val="2"/>
      </rPr>
      <t xml:space="preserve"> </t>
    </r>
    <r>
      <rPr>
        <b/>
        <sz val="20"/>
        <rFont val="楷体"/>
        <family val="3"/>
        <charset val="134"/>
      </rPr>
      <t>债</t>
    </r>
    <r>
      <rPr>
        <b/>
        <sz val="20"/>
        <rFont val="Tahoma"/>
        <family val="2"/>
      </rPr>
      <t xml:space="preserve"> </t>
    </r>
    <r>
      <rPr>
        <b/>
        <sz val="20"/>
        <rFont val="楷体"/>
        <family val="3"/>
        <charset val="134"/>
      </rPr>
      <t>表</t>
    </r>
  </si>
  <si>
    <t>公司财务负责人：</t>
  </si>
  <si>
    <r>
      <rPr>
        <sz val="12"/>
        <rFont val="宋体"/>
        <family val="3"/>
        <charset val="134"/>
      </rPr>
      <t>附表</t>
    </r>
    <r>
      <rPr>
        <sz val="12"/>
        <rFont val="Arial"/>
        <family val="2"/>
      </rPr>
      <t>3-2</t>
    </r>
  </si>
  <si>
    <t>利润表</t>
  </si>
  <si>
    <r>
      <rPr>
        <sz val="10"/>
        <rFont val="宋体"/>
        <family val="3"/>
        <charset val="134"/>
      </rPr>
      <t>单位：人民币元</t>
    </r>
  </si>
  <si>
    <t>金额单位：元</t>
  </si>
  <si>
    <t>项        目</t>
  </si>
  <si>
    <t>2021年度</t>
  </si>
  <si>
    <t>2022年度</t>
  </si>
  <si>
    <t>2023年1-5月</t>
  </si>
  <si>
    <t>一、营业收入</t>
  </si>
  <si>
    <t xml:space="preserve">    其中：主营业务收入</t>
  </si>
  <si>
    <t xml:space="preserve">        其他业务收入</t>
  </si>
  <si>
    <t>二、营业总成本</t>
  </si>
  <si>
    <t xml:space="preserve">    其中：营业成本</t>
  </si>
  <si>
    <t xml:space="preserve">        税金及附加</t>
  </si>
  <si>
    <t xml:space="preserve">        销售费用</t>
  </si>
  <si>
    <t xml:space="preserve">        管理费用</t>
  </si>
  <si>
    <t xml:space="preserve">        研发费用</t>
  </si>
  <si>
    <t xml:space="preserve">        财务费用</t>
  </si>
  <si>
    <t xml:space="preserve">        其中：利息费用</t>
  </si>
  <si>
    <t xml:space="preserve">              利息收入</t>
  </si>
  <si>
    <t xml:space="preserve">    加：其他收益</t>
  </si>
  <si>
    <t xml:space="preserve">        投资收益（损失以“－”号填列）</t>
  </si>
  <si>
    <t xml:space="preserve">        其中：对联营企业和合营企业的投资收益</t>
  </si>
  <si>
    <t xml:space="preserve">              以摊余成本计量的金融资产终止确认
               收益（损失  以“－”号填列）</t>
  </si>
  <si>
    <t xml:space="preserve">        净敞口套期收益（损失以“－”号填列）</t>
  </si>
  <si>
    <t xml:space="preserve">        公允价值变动收益（损失以“－”号填列）</t>
  </si>
  <si>
    <t xml:space="preserve">        信用减值损失（损失以“－”号填列）</t>
  </si>
  <si>
    <t xml:space="preserve">        资产减值损失（损失以“－”号填列）</t>
  </si>
  <si>
    <t xml:space="preserve">        资产处置收益（损失以“－”号填列）</t>
  </si>
  <si>
    <t>三、营业利润（亏损以“－”号填列）</t>
  </si>
  <si>
    <t xml:space="preserve">     加：营业外收入</t>
  </si>
  <si>
    <t xml:space="preserve">     减：营业外支出</t>
  </si>
  <si>
    <r>
      <rPr>
        <b/>
        <sz val="10"/>
        <rFont val="仿宋"/>
        <family val="3"/>
        <charset val="134"/>
      </rPr>
      <t>四、利润总额（亏损总额以“－”号填列</t>
    </r>
    <r>
      <rPr>
        <sz val="10"/>
        <rFont val="仿宋"/>
        <family val="3"/>
        <charset val="134"/>
      </rPr>
      <t>）</t>
    </r>
  </si>
  <si>
    <t xml:space="preserve">     减：所得税费用</t>
  </si>
  <si>
    <t>五、净利润（净亏损以"－"号填列）</t>
  </si>
  <si>
    <t xml:space="preserve">   （一）持续经营净利润（净亏损以“-”号填列）</t>
  </si>
  <si>
    <t xml:space="preserve">   （二）终止经营净利润（净亏损以“-”号填列）</t>
  </si>
  <si>
    <t>六、其他综合收益的税后净额</t>
  </si>
  <si>
    <t xml:space="preserve">   （一）不能重分类进损益的其他综合收益</t>
  </si>
  <si>
    <t xml:space="preserve">      1.重新计量设定受益计划变动额</t>
  </si>
  <si>
    <t xml:space="preserve">      2.权益法下不能转损益的其他综合收益</t>
  </si>
  <si>
    <t xml:space="preserve">      3.其他权益工具投资公允价值变动</t>
  </si>
  <si>
    <t xml:space="preserve">      4.企业自身信用风险公允价值变动</t>
  </si>
  <si>
    <t xml:space="preserve">    （二）将重分类进损益的其他综合收益</t>
  </si>
  <si>
    <t xml:space="preserve">      1.权益法下可转损益的其他综合收益</t>
  </si>
  <si>
    <t xml:space="preserve">      2.其他债权投资公允价值变动</t>
  </si>
  <si>
    <t xml:space="preserve">      3.金融资产重分类计入其他综合收益的金额</t>
  </si>
  <si>
    <t xml:space="preserve">      4.其他债权投资信用减值准备</t>
  </si>
  <si>
    <t xml:space="preserve">      5.现金流量套期储备</t>
  </si>
  <si>
    <t xml:space="preserve">      6.外币财务报表折算差额</t>
  </si>
  <si>
    <t>七、综合收益总额</t>
  </si>
  <si>
    <t>八、每股收益:</t>
  </si>
  <si>
    <t xml:space="preserve">     （一）基本每股收益</t>
  </si>
  <si>
    <t xml:space="preserve">     （二）稀释每股收益</t>
  </si>
  <si>
    <t xml:space="preserve">法定代表人：                          主管会计工作负责人：                           会计机构负责人：   </t>
  </si>
  <si>
    <r>
      <t>经营主体负责人：</t>
    </r>
    <r>
      <rPr>
        <b/>
        <u/>
        <sz val="18"/>
        <color theme="1"/>
        <rFont val="宋体"/>
        <family val="3"/>
        <charset val="134"/>
        <scheme val="minor"/>
      </rPr>
      <t xml:space="preserve">普布玉珍                                   </t>
    </r>
    <phoneticPr fontId="61" type="noConversion"/>
  </si>
  <si>
    <r>
      <rPr>
        <sz val="10"/>
        <color theme="1"/>
        <rFont val="微软雅黑"/>
        <family val="1"/>
        <charset val="134"/>
      </rPr>
      <t>本项目累计产生分红</t>
    </r>
    <r>
      <rPr>
        <sz val="10"/>
        <color theme="1"/>
        <rFont val="Times New Roman"/>
        <family val="1"/>
      </rPr>
      <t>27,000.00</t>
    </r>
    <r>
      <rPr>
        <sz val="10"/>
        <color theme="1"/>
        <rFont val="微软雅黑"/>
        <family val="1"/>
        <charset val="134"/>
      </rPr>
      <t>元。其中：</t>
    </r>
    <r>
      <rPr>
        <sz val="10"/>
        <color theme="1"/>
        <rFont val="Times New Roman"/>
        <family val="1"/>
      </rPr>
      <t>2021</t>
    </r>
    <r>
      <rPr>
        <sz val="10"/>
        <color theme="1"/>
        <rFont val="微软雅黑"/>
        <family val="1"/>
        <charset val="134"/>
      </rPr>
      <t>年分红</t>
    </r>
    <r>
      <rPr>
        <sz val="10"/>
        <color theme="1"/>
        <rFont val="Times New Roman"/>
        <family val="1"/>
      </rPr>
      <t>7,000.00</t>
    </r>
    <r>
      <rPr>
        <sz val="10"/>
        <color theme="1"/>
        <rFont val="微软雅黑"/>
        <family val="1"/>
        <charset val="134"/>
      </rPr>
      <t>元，</t>
    </r>
    <r>
      <rPr>
        <sz val="10"/>
        <color theme="1"/>
        <rFont val="Times New Roman"/>
        <family val="1"/>
      </rPr>
      <t>2022</t>
    </r>
    <r>
      <rPr>
        <sz val="10"/>
        <color theme="1"/>
        <rFont val="微软雅黑"/>
        <family val="1"/>
        <charset val="134"/>
      </rPr>
      <t>年分红</t>
    </r>
    <r>
      <rPr>
        <sz val="10"/>
        <color theme="1"/>
        <rFont val="Times New Roman"/>
        <family val="1"/>
      </rPr>
      <t>12,000.00</t>
    </r>
    <r>
      <rPr>
        <sz val="10"/>
        <color theme="1"/>
        <rFont val="微软雅黑"/>
        <family val="1"/>
        <charset val="134"/>
      </rPr>
      <t>元，</t>
    </r>
    <r>
      <rPr>
        <sz val="10"/>
        <color theme="1"/>
        <rFont val="Times New Roman"/>
        <family val="1"/>
      </rPr>
      <t>2023</t>
    </r>
    <r>
      <rPr>
        <sz val="10"/>
        <color theme="1"/>
        <rFont val="微软雅黑"/>
        <family val="1"/>
        <charset val="134"/>
      </rPr>
      <t>年</t>
    </r>
    <r>
      <rPr>
        <sz val="10"/>
        <color theme="1"/>
        <rFont val="Times New Roman"/>
        <family val="1"/>
      </rPr>
      <t>1</t>
    </r>
    <r>
      <rPr>
        <sz val="10"/>
        <color theme="1"/>
        <rFont val="微软雅黑"/>
        <family val="1"/>
        <charset val="134"/>
      </rPr>
      <t>月</t>
    </r>
    <r>
      <rPr>
        <sz val="10"/>
        <color theme="1"/>
        <rFont val="Times New Roman"/>
        <family val="1"/>
      </rPr>
      <t>-8</t>
    </r>
    <r>
      <rPr>
        <sz val="10"/>
        <color theme="1"/>
        <rFont val="微软雅黑"/>
        <family val="1"/>
        <charset val="134"/>
      </rPr>
      <t>月分红</t>
    </r>
    <r>
      <rPr>
        <sz val="10"/>
        <color theme="1"/>
        <rFont val="Times New Roman"/>
        <family val="1"/>
      </rPr>
      <t>8,000.00</t>
    </r>
    <r>
      <rPr>
        <sz val="10"/>
        <color theme="1"/>
        <rFont val="微软雅黑"/>
        <family val="1"/>
        <charset val="134"/>
      </rPr>
      <t>元</t>
    </r>
    <r>
      <rPr>
        <sz val="10"/>
        <color theme="1"/>
        <rFont val="Times New Roman"/>
        <family val="1"/>
      </rPr>
      <t>,</t>
    </r>
    <r>
      <rPr>
        <sz val="10"/>
        <color theme="1"/>
        <rFont val="微软雅黑"/>
        <family val="1"/>
        <charset val="134"/>
      </rPr>
      <t>全部以发放物资的形式慰问。</t>
    </r>
    <phoneticPr fontId="6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</si>
</sst>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76" formatCode="_ * #,##0.00_ ;_ * \-#,##0.00_ ;_ * &quot;&quot;??_ ;_ @_ "/>
    <numFmt numFmtId="177" formatCode="#,##0.00_ ;[Red]\-#,##0.00\ "/>
    <numFmt numFmtId="178" formatCode="yyyy&quot;年&quot;m&quot;月&quot;d&quot;日&quot;;@"/>
    <numFmt numFmtId="179" formatCode="#,##0.00_ "/>
    <numFmt numFmtId="180" formatCode="yyyy/m/d;@"/>
    <numFmt numFmtId="181" formatCode="0.00_ "/>
    <numFmt numFmtId="182" formatCode="0_ "/>
  </numFmts>
  <fonts count="64" x14ac:knownFonts="1">
    <font>
      <sz val="11"/>
      <color theme="1"/>
      <name val="宋体"/>
      <charset val="134"/>
      <scheme val="minor"/>
    </font>
    <font>
      <sz val="10"/>
      <name val="Arial"/>
      <family val="2"/>
    </font>
    <font>
      <sz val="11"/>
      <name val="Arial"/>
      <family val="2"/>
    </font>
    <font>
      <sz val="12"/>
      <name val="Arial"/>
      <family val="2"/>
    </font>
    <font>
      <sz val="12"/>
      <name val="宋体"/>
      <family val="3"/>
      <charset val="134"/>
    </font>
    <font>
      <b/>
      <sz val="18"/>
      <name val="仿宋"/>
      <family val="3"/>
      <charset val="134"/>
    </font>
    <font>
      <b/>
      <sz val="16"/>
      <name val="Arial"/>
      <family val="2"/>
    </font>
    <font>
      <b/>
      <sz val="10"/>
      <name val="仿宋"/>
      <family val="3"/>
      <charset val="134"/>
    </font>
    <font>
      <b/>
      <sz val="11"/>
      <name val="Arial"/>
      <family val="2"/>
    </font>
    <font>
      <sz val="10"/>
      <name val="Times New Roman"/>
      <family val="1"/>
    </font>
    <font>
      <b/>
      <sz val="10"/>
      <name val="Times New Roman"/>
      <family val="1"/>
    </font>
    <font>
      <sz val="10"/>
      <name val="仿宋"/>
      <family val="3"/>
      <charset val="134"/>
    </font>
    <font>
      <b/>
      <sz val="10"/>
      <name val="Arial"/>
      <family val="2"/>
    </font>
    <font>
      <sz val="11"/>
      <color indexed="8"/>
      <name val="Tahoma"/>
      <family val="2"/>
    </font>
    <font>
      <sz val="10.5"/>
      <name val="Tahoma"/>
      <family val="2"/>
    </font>
    <font>
      <sz val="10.5"/>
      <name val="宋体"/>
      <family val="3"/>
      <charset val="134"/>
    </font>
    <font>
      <b/>
      <sz val="20"/>
      <name val="Tahoma"/>
      <family val="2"/>
    </font>
    <font>
      <sz val="10"/>
      <name val="楷体"/>
      <family val="3"/>
      <charset val="134"/>
    </font>
    <font>
      <sz val="10"/>
      <color indexed="8"/>
      <name val="Tahoma"/>
      <family val="2"/>
    </font>
    <font>
      <sz val="10"/>
      <color indexed="8"/>
      <name val="楷体"/>
      <family val="3"/>
      <charset val="134"/>
    </font>
    <font>
      <sz val="9"/>
      <color indexed="8"/>
      <name val="Tahoma"/>
      <family val="2"/>
    </font>
    <font>
      <sz val="10"/>
      <color rgb="FF000000"/>
      <name val="楷体"/>
      <family val="3"/>
      <charset val="134"/>
    </font>
    <font>
      <b/>
      <sz val="10"/>
      <name val="楷体"/>
      <family val="3"/>
      <charset val="134"/>
    </font>
    <font>
      <sz val="10"/>
      <name val="Tahoma"/>
      <family val="2"/>
    </font>
    <font>
      <sz val="10.5"/>
      <name val="Times New Roman"/>
      <family val="1"/>
    </font>
    <font>
      <b/>
      <sz val="10"/>
      <color indexed="8"/>
      <name val="楷体"/>
      <family val="3"/>
      <charset val="134"/>
    </font>
    <font>
      <b/>
      <sz val="10"/>
      <name val="Tahoma"/>
      <family val="2"/>
    </font>
    <font>
      <sz val="9"/>
      <color indexed="8"/>
      <name val="宋体"/>
      <family val="3"/>
      <charset val="134"/>
    </font>
    <font>
      <b/>
      <sz val="9"/>
      <color indexed="10"/>
      <name val="Tahoma"/>
      <family val="2"/>
    </font>
    <font>
      <sz val="10"/>
      <color theme="1"/>
      <name val="Times New Roman"/>
      <family val="1"/>
    </font>
    <font>
      <b/>
      <sz val="18"/>
      <color theme="1"/>
      <name val="宋体"/>
      <family val="3"/>
      <charset val="134"/>
    </font>
    <font>
      <b/>
      <sz val="18"/>
      <color theme="1"/>
      <name val="Times New Roman"/>
      <family val="1"/>
    </font>
    <font>
      <sz val="10"/>
      <color theme="1"/>
      <name val="宋体"/>
      <family val="3"/>
      <charset val="134"/>
    </font>
    <font>
      <b/>
      <sz val="10"/>
      <color theme="1"/>
      <name val="宋体"/>
      <family val="3"/>
      <charset val="134"/>
    </font>
    <font>
      <sz val="13"/>
      <color theme="1"/>
      <name val="仿宋"/>
      <family val="3"/>
      <charset val="134"/>
    </font>
    <font>
      <b/>
      <sz val="18"/>
      <color theme="1"/>
      <name val="宋体"/>
      <family val="3"/>
      <charset val="134"/>
      <scheme val="minor"/>
    </font>
    <font>
      <sz val="10"/>
      <color theme="1"/>
      <name val="宋体"/>
      <family val="3"/>
      <charset val="134"/>
      <scheme val="minor"/>
    </font>
    <font>
      <b/>
      <sz val="10"/>
      <color theme="1"/>
      <name val="宋体"/>
      <family val="3"/>
      <charset val="134"/>
      <scheme val="minor"/>
    </font>
    <font>
      <b/>
      <sz val="16"/>
      <color theme="1"/>
      <name val="宋体"/>
      <family val="3"/>
      <charset val="134"/>
      <scheme val="minor"/>
    </font>
    <font>
      <sz val="11"/>
      <color theme="1"/>
      <name val="Times New Roman"/>
      <family val="1"/>
    </font>
    <font>
      <b/>
      <sz val="10"/>
      <color theme="1"/>
      <name val="Times New Roman"/>
      <family val="1"/>
    </font>
    <font>
      <b/>
      <sz val="11"/>
      <color theme="1"/>
      <name val="宋体"/>
      <family val="3"/>
      <charset val="134"/>
      <scheme val="minor"/>
    </font>
    <font>
      <sz val="13"/>
      <color theme="1"/>
      <name val="仿宋"/>
      <family val="3"/>
      <charset val="134"/>
    </font>
    <font>
      <sz val="11"/>
      <color theme="1"/>
      <name val="宋体"/>
      <family val="3"/>
      <charset val="134"/>
    </font>
    <font>
      <sz val="11"/>
      <color rgb="FFFF0000"/>
      <name val="宋体"/>
      <family val="3"/>
      <charset val="134"/>
    </font>
    <font>
      <sz val="10"/>
      <color rgb="FFFF0000"/>
      <name val="Tahoma"/>
      <family val="2"/>
    </font>
    <font>
      <sz val="9"/>
      <color indexed="10"/>
      <name val="宋体"/>
      <family val="3"/>
      <charset val="134"/>
    </font>
    <font>
      <sz val="9"/>
      <name val="Tahoma"/>
      <family val="2"/>
    </font>
    <font>
      <b/>
      <sz val="11"/>
      <color indexed="8"/>
      <name val="Times New Roman"/>
      <family val="1"/>
    </font>
    <font>
      <sz val="11"/>
      <color indexed="8"/>
      <name val="Times New Roman"/>
      <family val="1"/>
    </font>
    <font>
      <b/>
      <sz val="11"/>
      <color theme="1"/>
      <name val="宋体"/>
      <family val="3"/>
      <charset val="134"/>
    </font>
    <font>
      <b/>
      <sz val="11"/>
      <color theme="1"/>
      <name val="Times New Roman"/>
      <family val="1"/>
    </font>
    <font>
      <b/>
      <sz val="20"/>
      <color theme="1"/>
      <name val="宋体"/>
      <family val="3"/>
      <charset val="134"/>
      <scheme val="minor"/>
    </font>
    <font>
      <b/>
      <u/>
      <sz val="20"/>
      <color theme="1"/>
      <name val="宋体"/>
      <family val="3"/>
      <charset val="134"/>
      <scheme val="minor"/>
    </font>
    <font>
      <sz val="11"/>
      <color indexed="8"/>
      <name val="宋体"/>
      <family val="3"/>
      <charset val="134"/>
    </font>
    <font>
      <sz val="10"/>
      <name val="宋体"/>
      <family val="3"/>
      <charset val="134"/>
    </font>
    <font>
      <b/>
      <sz val="20"/>
      <name val="楷体"/>
      <family val="3"/>
      <charset val="134"/>
    </font>
    <font>
      <sz val="10"/>
      <color rgb="FF000000"/>
      <name val="Tahoma"/>
      <family val="2"/>
    </font>
    <font>
      <b/>
      <sz val="10"/>
      <color indexed="8"/>
      <name val="Tahoma"/>
      <family val="2"/>
    </font>
    <font>
      <b/>
      <u/>
      <sz val="18"/>
      <color theme="1"/>
      <name val="宋体"/>
      <family val="3"/>
      <charset val="134"/>
      <scheme val="minor"/>
    </font>
    <font>
      <sz val="11"/>
      <color theme="1"/>
      <name val="宋体"/>
      <family val="3"/>
      <charset val="134"/>
      <scheme val="minor"/>
    </font>
    <font>
      <sz val="9"/>
      <name val="宋体"/>
      <family val="3"/>
      <charset val="134"/>
      <scheme val="minor"/>
    </font>
    <font>
      <sz val="10"/>
      <color theme="1"/>
      <name val="微软雅黑"/>
      <family val="1"/>
      <charset val="134"/>
    </font>
    <font>
      <sz val="10"/>
      <color theme="1"/>
      <name val="Times New Roman"/>
      <family val="1"/>
      <charset val="134"/>
    </font>
  </fonts>
  <fills count="3">
    <fill>
      <patternFill patternType="none"/>
    </fill>
    <fill>
      <patternFill patternType="gray125"/>
    </fill>
    <fill>
      <patternFill patternType="solid">
        <fgColor theme="0"/>
        <bgColor indexed="64"/>
      </patternFill>
    </fill>
  </fills>
  <borders count="2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hair">
        <color auto="1"/>
      </right>
      <top style="thin">
        <color auto="1"/>
      </top>
      <bottom style="hair">
        <color auto="1"/>
      </bottom>
      <diagonal/>
    </border>
    <border>
      <left/>
      <right style="thin">
        <color auto="1"/>
      </right>
      <top style="thin">
        <color auto="1"/>
      </top>
      <bottom style="hair">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7">
    <xf numFmtId="0" fontId="0" fillId="0" borderId="0">
      <alignment vertical="center"/>
    </xf>
    <xf numFmtId="43" fontId="60" fillId="0" borderId="0" applyFont="0" applyFill="0" applyBorder="0" applyAlignment="0" applyProtection="0">
      <alignment vertical="center"/>
    </xf>
    <xf numFmtId="9" fontId="60" fillId="0" borderId="0" applyFont="0" applyFill="0" applyBorder="0" applyAlignment="0" applyProtection="0">
      <alignment vertical="center"/>
    </xf>
    <xf numFmtId="0" fontId="4" fillId="0" borderId="0">
      <alignment vertical="center"/>
    </xf>
    <xf numFmtId="43" fontId="54" fillId="0" borderId="0" applyFont="0" applyFill="0" applyBorder="0" applyAlignment="0" applyProtection="0">
      <alignment vertical="center"/>
    </xf>
    <xf numFmtId="40" fontId="1" fillId="0" borderId="0" applyFont="0" applyFill="0" applyBorder="0" applyAlignment="0" applyProtection="0"/>
    <xf numFmtId="0" fontId="1" fillId="0" borderId="0"/>
  </cellStyleXfs>
  <cellXfs count="306">
    <xf numFmtId="0" fontId="0" fillId="0" borderId="0" xfId="0">
      <alignment vertical="center"/>
    </xf>
    <xf numFmtId="176" fontId="1" fillId="0" borderId="0" xfId="6" applyNumberFormat="1" applyAlignment="1">
      <alignment vertical="center" wrapText="1" shrinkToFit="1"/>
    </xf>
    <xf numFmtId="176" fontId="2" fillId="0" borderId="0" xfId="6" applyNumberFormat="1" applyFont="1" applyAlignment="1">
      <alignment horizontal="center" vertical="center" wrapText="1" shrinkToFit="1"/>
    </xf>
    <xf numFmtId="176" fontId="2" fillId="0" borderId="0" xfId="6" applyNumberFormat="1" applyFont="1" applyAlignment="1">
      <alignment vertical="center" wrapText="1" shrinkToFit="1"/>
    </xf>
    <xf numFmtId="176" fontId="2" fillId="0" borderId="0" xfId="6" applyNumberFormat="1" applyFont="1" applyAlignment="1">
      <alignment vertical="center"/>
    </xf>
    <xf numFmtId="176" fontId="3" fillId="0" borderId="0" xfId="6" applyNumberFormat="1" applyFont="1" applyAlignment="1">
      <alignment vertical="center" wrapText="1" shrinkToFit="1"/>
    </xf>
    <xf numFmtId="176" fontId="3" fillId="0" borderId="0" xfId="6" applyNumberFormat="1" applyFont="1" applyAlignment="1">
      <alignment horizontal="center" vertical="center" wrapText="1" shrinkToFit="1"/>
    </xf>
    <xf numFmtId="176" fontId="3" fillId="0" borderId="0" xfId="5" applyNumberFormat="1" applyFont="1" applyFill="1" applyAlignment="1">
      <alignment horizontal="center" vertical="center" wrapText="1" shrinkToFit="1"/>
    </xf>
    <xf numFmtId="0" fontId="4" fillId="0" borderId="0" xfId="6" applyFont="1" applyAlignment="1">
      <alignment vertical="center" wrapText="1" shrinkToFit="1"/>
    </xf>
    <xf numFmtId="176" fontId="6" fillId="0" borderId="0" xfId="6" applyNumberFormat="1" applyFont="1" applyAlignment="1">
      <alignment horizontal="center" vertical="center" wrapText="1" shrinkToFit="1"/>
    </xf>
    <xf numFmtId="0" fontId="7" fillId="0" borderId="0" xfId="6" applyFont="1" applyAlignment="1" applyProtection="1">
      <alignment vertical="center" wrapText="1" shrinkToFit="1"/>
      <protection locked="0"/>
    </xf>
    <xf numFmtId="176" fontId="7" fillId="0" borderId="0" xfId="6" applyNumberFormat="1" applyFont="1" applyAlignment="1">
      <alignment horizontal="center" vertical="center" wrapText="1" shrinkToFit="1"/>
    </xf>
    <xf numFmtId="176" fontId="7" fillId="0" borderId="0" xfId="6" applyNumberFormat="1" applyFont="1" applyAlignment="1">
      <alignment horizontal="right" vertical="center" shrinkToFit="1"/>
    </xf>
    <xf numFmtId="176" fontId="1" fillId="0" borderId="0" xfId="5" applyNumberFormat="1" applyFont="1" applyFill="1" applyAlignment="1">
      <alignment horizontal="center" vertical="center" wrapText="1" shrinkToFit="1"/>
    </xf>
    <xf numFmtId="176" fontId="1" fillId="0" borderId="0" xfId="6" applyNumberFormat="1" applyAlignment="1">
      <alignment horizontal="right" vertical="center" wrapText="1" shrinkToFit="1"/>
    </xf>
    <xf numFmtId="176" fontId="7" fillId="0" borderId="1" xfId="6" applyNumberFormat="1" applyFont="1" applyBorder="1" applyAlignment="1">
      <alignment horizontal="center" vertical="center" wrapText="1" shrinkToFit="1"/>
    </xf>
    <xf numFmtId="176" fontId="7" fillId="0" borderId="2" xfId="6" applyNumberFormat="1" applyFont="1" applyBorder="1" applyAlignment="1">
      <alignment horizontal="center" vertical="center" wrapText="1" shrinkToFit="1"/>
    </xf>
    <xf numFmtId="176" fontId="7" fillId="0" borderId="2" xfId="6" applyNumberFormat="1" applyFont="1" applyBorder="1" applyAlignment="1">
      <alignment horizontal="center" vertical="center" shrinkToFit="1"/>
    </xf>
    <xf numFmtId="176" fontId="7" fillId="0" borderId="3" xfId="6" applyNumberFormat="1" applyFont="1" applyBorder="1" applyAlignment="1">
      <alignment horizontal="center" vertical="center" shrinkToFit="1"/>
    </xf>
    <xf numFmtId="176" fontId="7" fillId="0" borderId="4" xfId="6" applyNumberFormat="1" applyFont="1" applyBorder="1" applyAlignment="1">
      <alignment horizontal="center" vertical="center" shrinkToFit="1"/>
    </xf>
    <xf numFmtId="176" fontId="8" fillId="0" borderId="5" xfId="5" applyNumberFormat="1" applyFont="1" applyFill="1" applyBorder="1" applyAlignment="1">
      <alignment horizontal="center" vertical="center" wrapText="1" shrinkToFit="1"/>
    </xf>
    <xf numFmtId="176" fontId="8" fillId="0" borderId="6" xfId="5" applyNumberFormat="1" applyFont="1" applyFill="1" applyBorder="1" applyAlignment="1">
      <alignment horizontal="center" vertical="center" wrapText="1" shrinkToFit="1"/>
    </xf>
    <xf numFmtId="176" fontId="7" fillId="0" borderId="7" xfId="6" applyNumberFormat="1" applyFont="1" applyBorder="1" applyAlignment="1">
      <alignment vertical="center" wrapText="1" shrinkToFit="1"/>
    </xf>
    <xf numFmtId="0" fontId="9" fillId="0" borderId="8" xfId="6" applyFont="1" applyBorder="1" applyAlignment="1" applyProtection="1">
      <alignment horizontal="center" vertical="center" wrapText="1" shrinkToFit="1"/>
      <protection locked="0"/>
    </xf>
    <xf numFmtId="176" fontId="10" fillId="0" borderId="8" xfId="1" applyNumberFormat="1" applyFont="1" applyFill="1" applyBorder="1" applyAlignment="1" applyProtection="1">
      <alignment horizontal="right" vertical="center" wrapText="1" shrinkToFit="1"/>
      <protection locked="0"/>
    </xf>
    <xf numFmtId="176" fontId="2" fillId="0" borderId="9" xfId="5" applyNumberFormat="1" applyFont="1" applyFill="1" applyBorder="1" applyAlignment="1">
      <alignment vertical="center" wrapText="1" shrinkToFit="1"/>
    </xf>
    <xf numFmtId="176" fontId="2" fillId="0" borderId="10" xfId="5" applyNumberFormat="1" applyFont="1" applyFill="1" applyBorder="1" applyAlignment="1">
      <alignment horizontal="center" vertical="center" wrapText="1" shrinkToFit="1"/>
    </xf>
    <xf numFmtId="176" fontId="11" fillId="0" borderId="7" xfId="6" applyNumberFormat="1" applyFont="1" applyBorder="1" applyAlignment="1">
      <alignment vertical="center" wrapText="1" shrinkToFit="1"/>
    </xf>
    <xf numFmtId="176" fontId="9" fillId="0" borderId="8" xfId="6" applyNumberFormat="1" applyFont="1" applyBorder="1" applyAlignment="1" applyProtection="1">
      <alignment horizontal="right" vertical="center" wrapText="1" shrinkToFit="1"/>
      <protection locked="0"/>
    </xf>
    <xf numFmtId="176" fontId="9" fillId="0" borderId="11" xfId="6" applyNumberFormat="1" applyFont="1" applyBorder="1" applyAlignment="1" applyProtection="1">
      <alignment horizontal="right" vertical="center" wrapText="1" shrinkToFit="1"/>
      <protection locked="0"/>
    </xf>
    <xf numFmtId="176" fontId="9" fillId="0" borderId="12" xfId="6" applyNumberFormat="1" applyFont="1" applyBorder="1" applyAlignment="1" applyProtection="1">
      <alignment horizontal="right" vertical="center" wrapText="1" shrinkToFit="1"/>
      <protection locked="0"/>
    </xf>
    <xf numFmtId="176" fontId="2" fillId="0" borderId="13" xfId="6" applyNumberFormat="1" applyFont="1" applyBorder="1" applyAlignment="1" applyProtection="1">
      <alignment horizontal="center" vertical="center" wrapText="1" shrinkToFit="1"/>
      <protection locked="0"/>
    </xf>
    <xf numFmtId="176" fontId="2" fillId="0" borderId="8" xfId="6" applyNumberFormat="1" applyFont="1" applyBorder="1" applyAlignment="1" applyProtection="1">
      <alignment horizontal="center" vertical="center" wrapText="1" shrinkToFit="1"/>
      <protection locked="0"/>
    </xf>
    <xf numFmtId="176" fontId="2" fillId="0" borderId="10" xfId="5" applyNumberFormat="1" applyFont="1" applyFill="1" applyBorder="1" applyAlignment="1">
      <alignment vertical="center" wrapText="1" shrinkToFit="1"/>
    </xf>
    <xf numFmtId="176" fontId="10" fillId="0" borderId="8" xfId="6" applyNumberFormat="1" applyFont="1" applyBorder="1" applyAlignment="1" applyProtection="1">
      <alignment horizontal="right" vertical="center" wrapText="1" shrinkToFit="1"/>
      <protection locked="0"/>
    </xf>
    <xf numFmtId="176" fontId="10" fillId="0" borderId="11" xfId="6" applyNumberFormat="1" applyFont="1" applyBorder="1" applyAlignment="1" applyProtection="1">
      <alignment horizontal="right" vertical="center" wrapText="1" shrinkToFit="1"/>
      <protection locked="0"/>
    </xf>
    <xf numFmtId="176" fontId="10" fillId="0" borderId="12" xfId="6" applyNumberFormat="1" applyFont="1" applyBorder="1" applyAlignment="1" applyProtection="1">
      <alignment horizontal="right" vertical="center" wrapText="1" shrinkToFit="1"/>
      <protection locked="0"/>
    </xf>
    <xf numFmtId="176" fontId="2" fillId="0" borderId="0" xfId="5" applyNumberFormat="1" applyFont="1" applyFill="1" applyBorder="1" applyAlignment="1">
      <alignment vertical="center" wrapText="1" shrinkToFit="1"/>
    </xf>
    <xf numFmtId="176" fontId="11" fillId="0" borderId="14" xfId="6" applyNumberFormat="1" applyFont="1" applyBorder="1" applyAlignment="1">
      <alignment vertical="center" wrapText="1" shrinkToFit="1"/>
    </xf>
    <xf numFmtId="176" fontId="10" fillId="0" borderId="15" xfId="6" applyNumberFormat="1" applyFont="1" applyBorder="1" applyAlignment="1" applyProtection="1">
      <alignment horizontal="right" vertical="center" wrapText="1" shrinkToFit="1"/>
      <protection locked="0"/>
    </xf>
    <xf numFmtId="176" fontId="10" fillId="0" borderId="16" xfId="6" applyNumberFormat="1" applyFont="1" applyBorder="1" applyAlignment="1" applyProtection="1">
      <alignment horizontal="right" vertical="center" wrapText="1" shrinkToFit="1"/>
      <protection locked="0"/>
    </xf>
    <xf numFmtId="176" fontId="10" fillId="0" borderId="17" xfId="6" applyNumberFormat="1" applyFont="1" applyBorder="1" applyAlignment="1" applyProtection="1">
      <alignment horizontal="right" vertical="center" wrapText="1" shrinkToFit="1"/>
      <protection locked="0"/>
    </xf>
    <xf numFmtId="176" fontId="12" fillId="0" borderId="0" xfId="0" applyNumberFormat="1" applyFont="1" applyAlignment="1">
      <alignment horizontal="center" vertical="center" wrapText="1" shrinkToFit="1"/>
    </xf>
    <xf numFmtId="176" fontId="3" fillId="0" borderId="0" xfId="5" applyNumberFormat="1" applyFont="1" applyFill="1" applyAlignment="1">
      <alignment horizontal="right" vertical="center" wrapText="1" shrinkToFit="1"/>
    </xf>
    <xf numFmtId="177" fontId="13" fillId="0" borderId="0" xfId="0" applyNumberFormat="1" applyFont="1">
      <alignment vertical="center"/>
    </xf>
    <xf numFmtId="177" fontId="13" fillId="0" borderId="0" xfId="0" applyNumberFormat="1" applyFont="1" applyAlignment="1">
      <alignment horizontal="center" vertical="center"/>
    </xf>
    <xf numFmtId="177" fontId="14" fillId="0" borderId="0" xfId="0" applyNumberFormat="1" applyFont="1">
      <alignment vertical="center"/>
    </xf>
    <xf numFmtId="177" fontId="15" fillId="0" borderId="0" xfId="0" applyNumberFormat="1" applyFont="1">
      <alignment vertical="center"/>
    </xf>
    <xf numFmtId="177" fontId="17" fillId="0" borderId="0" xfId="0" applyNumberFormat="1" applyFont="1" applyAlignment="1" applyProtection="1">
      <alignment horizontal="left" vertical="center"/>
      <protection locked="0"/>
    </xf>
    <xf numFmtId="177" fontId="18" fillId="0" borderId="0" xfId="0" applyNumberFormat="1" applyFont="1" applyProtection="1">
      <alignment vertical="center"/>
      <protection locked="0"/>
    </xf>
    <xf numFmtId="177" fontId="18" fillId="0" borderId="0" xfId="0" applyNumberFormat="1" applyFont="1" applyAlignment="1" applyProtection="1">
      <alignment horizontal="right" vertical="center"/>
      <protection locked="0"/>
    </xf>
    <xf numFmtId="177" fontId="19" fillId="0" borderId="0" xfId="0" applyNumberFormat="1" applyFont="1" applyAlignment="1">
      <alignment horizontal="right" vertical="center"/>
    </xf>
    <xf numFmtId="177" fontId="20" fillId="0" borderId="0" xfId="0" applyNumberFormat="1" applyFont="1">
      <alignment vertical="center"/>
    </xf>
    <xf numFmtId="177" fontId="21" fillId="0" borderId="0" xfId="0" applyNumberFormat="1" applyFont="1" applyAlignment="1">
      <alignment horizontal="right" vertical="center"/>
    </xf>
    <xf numFmtId="177" fontId="18" fillId="0" borderId="8" xfId="0" applyNumberFormat="1" applyFont="1" applyBorder="1" applyAlignment="1">
      <alignment horizontal="center" vertical="center"/>
    </xf>
    <xf numFmtId="177" fontId="17" fillId="0" borderId="8" xfId="0" applyNumberFormat="1" applyFont="1" applyBorder="1" applyAlignment="1">
      <alignment horizontal="center" vertical="center"/>
    </xf>
    <xf numFmtId="178" fontId="17" fillId="0" borderId="8" xfId="0" applyNumberFormat="1" applyFont="1" applyBorder="1" applyAlignment="1">
      <alignment horizontal="center" vertical="center"/>
    </xf>
    <xf numFmtId="177" fontId="20" fillId="0" borderId="0" xfId="0" applyNumberFormat="1" applyFont="1" applyAlignment="1">
      <alignment horizontal="center" vertical="center"/>
    </xf>
    <xf numFmtId="177" fontId="22" fillId="0" borderId="8" xfId="0" applyNumberFormat="1" applyFont="1" applyBorder="1">
      <alignment vertical="center"/>
    </xf>
    <xf numFmtId="177" fontId="18" fillId="0" borderId="8" xfId="4" applyNumberFormat="1" applyFont="1" applyFill="1" applyBorder="1" applyAlignment="1" applyProtection="1">
      <alignment vertical="center"/>
      <protection locked="0"/>
    </xf>
    <xf numFmtId="177" fontId="23" fillId="0" borderId="8" xfId="4" applyNumberFormat="1" applyFont="1" applyFill="1" applyBorder="1" applyAlignment="1" applyProtection="1">
      <alignment horizontal="center" vertical="center"/>
    </xf>
    <xf numFmtId="43" fontId="18" fillId="0" borderId="8" xfId="1" applyFont="1" applyFill="1" applyBorder="1" applyAlignment="1" applyProtection="1">
      <alignment vertical="center"/>
      <protection locked="0"/>
    </xf>
    <xf numFmtId="177" fontId="18" fillId="0" borderId="8" xfId="0" applyNumberFormat="1" applyFont="1" applyBorder="1">
      <alignment vertical="center"/>
    </xf>
    <xf numFmtId="177" fontId="18" fillId="0" borderId="8" xfId="4" applyNumberFormat="1" applyFont="1" applyFill="1" applyBorder="1" applyAlignment="1" applyProtection="1">
      <alignment horizontal="center" vertical="center"/>
    </xf>
    <xf numFmtId="177" fontId="23" fillId="0" borderId="8" xfId="0" applyNumberFormat="1" applyFont="1" applyBorder="1" applyAlignment="1">
      <alignment vertical="center" wrapText="1"/>
    </xf>
    <xf numFmtId="177" fontId="23" fillId="0" borderId="8" xfId="0" applyNumberFormat="1" applyFont="1" applyBorder="1">
      <alignment vertical="center"/>
    </xf>
    <xf numFmtId="177" fontId="18" fillId="0" borderId="8" xfId="4" applyNumberFormat="1" applyFont="1" applyFill="1" applyBorder="1" applyAlignment="1" applyProtection="1">
      <alignment vertical="center"/>
    </xf>
    <xf numFmtId="177" fontId="23" fillId="0" borderId="8" xfId="4" applyNumberFormat="1" applyFont="1" applyFill="1" applyBorder="1" applyAlignment="1" applyProtection="1">
      <alignment vertical="center"/>
    </xf>
    <xf numFmtId="43" fontId="24" fillId="0" borderId="8" xfId="1" applyFont="1" applyFill="1" applyBorder="1" applyAlignment="1">
      <alignment horizontal="right" vertical="center"/>
    </xf>
    <xf numFmtId="43" fontId="18" fillId="0" borderId="8" xfId="4" applyFont="1" applyFill="1" applyBorder="1" applyAlignment="1" applyProtection="1">
      <alignment vertical="center"/>
    </xf>
    <xf numFmtId="177" fontId="18" fillId="0" borderId="0" xfId="0" applyNumberFormat="1" applyFont="1">
      <alignment vertical="center"/>
    </xf>
    <xf numFmtId="177" fontId="22" fillId="0" borderId="8" xfId="0" applyNumberFormat="1" applyFont="1" applyBorder="1" applyAlignment="1">
      <alignment horizontal="center" vertical="center"/>
    </xf>
    <xf numFmtId="43" fontId="18" fillId="0" borderId="8" xfId="1" applyFont="1" applyFill="1" applyBorder="1" applyAlignment="1" applyProtection="1">
      <alignment vertical="center"/>
    </xf>
    <xf numFmtId="177" fontId="25" fillId="0" borderId="8" xfId="0" applyNumberFormat="1" applyFont="1" applyBorder="1" applyAlignment="1">
      <alignment horizontal="center" vertical="center"/>
    </xf>
    <xf numFmtId="177" fontId="18" fillId="0" borderId="8" xfId="0" applyNumberFormat="1" applyFont="1" applyBorder="1" applyAlignment="1">
      <alignment horizontal="left" vertical="center"/>
    </xf>
    <xf numFmtId="177" fontId="18" fillId="0" borderId="8" xfId="0" applyNumberFormat="1" applyFont="1" applyBorder="1" applyProtection="1">
      <alignment vertical="center"/>
      <protection locked="0"/>
    </xf>
    <xf numFmtId="177" fontId="26" fillId="0" borderId="8" xfId="0" applyNumberFormat="1" applyFont="1" applyBorder="1" applyAlignment="1">
      <alignment horizontal="center" vertical="center"/>
    </xf>
    <xf numFmtId="177" fontId="26" fillId="0" borderId="8" xfId="0" applyNumberFormat="1" applyFont="1" applyBorder="1">
      <alignment vertical="center"/>
    </xf>
    <xf numFmtId="177" fontId="27" fillId="0" borderId="0" xfId="0" applyNumberFormat="1" applyFont="1">
      <alignment vertical="center"/>
    </xf>
    <xf numFmtId="43" fontId="23" fillId="0" borderId="8" xfId="1" applyFont="1" applyFill="1" applyBorder="1" applyAlignment="1" applyProtection="1">
      <alignment vertical="center"/>
    </xf>
    <xf numFmtId="177" fontId="19" fillId="0" borderId="0" xfId="0" applyNumberFormat="1" applyFont="1">
      <alignment vertical="center"/>
    </xf>
    <xf numFmtId="177" fontId="20" fillId="0" borderId="0" xfId="0" applyNumberFormat="1" applyFont="1" applyAlignment="1">
      <alignment horizontal="center"/>
    </xf>
    <xf numFmtId="177" fontId="20" fillId="0" borderId="0" xfId="0" applyNumberFormat="1" applyFont="1" applyAlignment="1" applyProtection="1">
      <alignment horizontal="center"/>
      <protection locked="0"/>
    </xf>
    <xf numFmtId="177" fontId="28" fillId="0" borderId="0" xfId="3" applyNumberFormat="1" applyFont="1" applyAlignment="1"/>
    <xf numFmtId="177" fontId="14" fillId="0" borderId="0" xfId="0" applyNumberFormat="1" applyFont="1" applyProtection="1">
      <alignment vertical="center"/>
      <protection locked="0"/>
    </xf>
    <xf numFmtId="0" fontId="29" fillId="0" borderId="0" xfId="0" applyFont="1">
      <alignment vertical="center"/>
    </xf>
    <xf numFmtId="179" fontId="29" fillId="0" borderId="0" xfId="0" applyNumberFormat="1" applyFont="1">
      <alignment vertical="center"/>
    </xf>
    <xf numFmtId="0" fontId="29" fillId="0" borderId="8" xfId="0" applyFont="1" applyBorder="1" applyAlignment="1">
      <alignment horizontal="center" vertical="center" wrapText="1"/>
    </xf>
    <xf numFmtId="0" fontId="29" fillId="0" borderId="8" xfId="0" applyFont="1" applyBorder="1" applyAlignment="1">
      <alignment horizontal="center" vertical="center"/>
    </xf>
    <xf numFmtId="0" fontId="32" fillId="0" borderId="8" xfId="0" applyFont="1" applyBorder="1" applyAlignment="1">
      <alignment horizontal="center" vertical="center"/>
    </xf>
    <xf numFmtId="0" fontId="32" fillId="0" borderId="8" xfId="0" applyFont="1" applyBorder="1" applyAlignment="1">
      <alignment horizontal="center" vertical="center" wrapText="1"/>
    </xf>
    <xf numFmtId="179" fontId="29" fillId="0" borderId="8" xfId="0" applyNumberFormat="1" applyFont="1" applyBorder="1" applyAlignment="1">
      <alignment horizontal="right" vertical="center"/>
    </xf>
    <xf numFmtId="0" fontId="29" fillId="0" borderId="8" xfId="0" applyFont="1" applyBorder="1">
      <alignment vertical="center"/>
    </xf>
    <xf numFmtId="179" fontId="29" fillId="0" borderId="8" xfId="0" applyNumberFormat="1" applyFont="1" applyBorder="1">
      <alignment vertical="center"/>
    </xf>
    <xf numFmtId="0" fontId="29" fillId="2" borderId="8" xfId="0" applyFont="1" applyFill="1" applyBorder="1" applyAlignment="1">
      <alignment horizontal="center" vertical="center"/>
    </xf>
    <xf numFmtId="179" fontId="29" fillId="2" borderId="8" xfId="0" applyNumberFormat="1" applyFont="1" applyFill="1" applyBorder="1">
      <alignment vertical="center"/>
    </xf>
    <xf numFmtId="179" fontId="29" fillId="0" borderId="8" xfId="0" applyNumberFormat="1" applyFont="1" applyBorder="1" applyAlignment="1">
      <alignment horizontal="center" vertical="center" wrapText="1"/>
    </xf>
    <xf numFmtId="0" fontId="34" fillId="0" borderId="8" xfId="0" applyFont="1" applyBorder="1" applyAlignment="1">
      <alignment horizontal="center" vertical="center" wrapText="1"/>
    </xf>
    <xf numFmtId="0" fontId="32" fillId="0" borderId="8" xfId="0" applyFont="1" applyBorder="1" applyAlignment="1">
      <alignment horizontal="left" vertical="center" wrapText="1"/>
    </xf>
    <xf numFmtId="0" fontId="32" fillId="0" borderId="18" xfId="0" applyFont="1" applyBorder="1" applyAlignment="1">
      <alignment horizontal="center" vertical="center" wrapText="1"/>
    </xf>
    <xf numFmtId="0" fontId="32" fillId="0" borderId="8" xfId="0" applyFont="1" applyBorder="1" applyAlignment="1">
      <alignment vertical="center" wrapText="1"/>
    </xf>
    <xf numFmtId="0" fontId="29" fillId="0" borderId="0" xfId="0" applyFont="1" applyAlignment="1">
      <alignment horizontal="right" vertical="center"/>
    </xf>
    <xf numFmtId="0" fontId="0" fillId="0" borderId="8" xfId="0" applyBorder="1" applyAlignment="1">
      <alignment horizontal="center" vertical="center" wrapText="1"/>
    </xf>
    <xf numFmtId="0" fontId="0" fillId="0" borderId="8" xfId="0" applyBorder="1" applyAlignment="1">
      <alignment horizontal="center" vertical="center"/>
    </xf>
    <xf numFmtId="0" fontId="0" fillId="0" borderId="8" xfId="0" applyBorder="1">
      <alignment vertical="center"/>
    </xf>
    <xf numFmtId="0" fontId="0" fillId="0" borderId="8" xfId="0" applyBorder="1" applyAlignment="1">
      <alignment horizontal="left" vertical="center" wrapText="1"/>
    </xf>
    <xf numFmtId="179" fontId="0" fillId="0" borderId="8" xfId="0" applyNumberFormat="1" applyBorder="1">
      <alignment vertical="center"/>
    </xf>
    <xf numFmtId="0" fontId="0" fillId="0" borderId="8" xfId="0" applyBorder="1" applyAlignment="1">
      <alignment vertical="center" wrapText="1"/>
    </xf>
    <xf numFmtId="0" fontId="0" fillId="2" borderId="8" xfId="0" applyFill="1" applyBorder="1" applyAlignment="1">
      <alignment horizontal="left" vertical="center" wrapText="1"/>
    </xf>
    <xf numFmtId="180" fontId="0" fillId="0" borderId="8" xfId="0" applyNumberFormat="1" applyBorder="1">
      <alignment vertical="center"/>
    </xf>
    <xf numFmtId="0" fontId="36" fillId="0" borderId="0" xfId="0" applyFont="1">
      <alignment vertical="center"/>
    </xf>
    <xf numFmtId="0" fontId="36" fillId="0" borderId="8" xfId="0" applyFont="1" applyBorder="1" applyAlignment="1">
      <alignment horizontal="center" vertical="center" wrapText="1"/>
    </xf>
    <xf numFmtId="0" fontId="36" fillId="0" borderId="8" xfId="0" applyFont="1" applyBorder="1" applyAlignment="1">
      <alignment horizontal="center" vertical="center"/>
    </xf>
    <xf numFmtId="179" fontId="36" fillId="0" borderId="8" xfId="0" applyNumberFormat="1" applyFont="1" applyBorder="1" applyAlignment="1">
      <alignment horizontal="center" vertical="center"/>
    </xf>
    <xf numFmtId="0" fontId="36" fillId="0" borderId="8" xfId="0" applyFont="1" applyBorder="1">
      <alignment vertical="center"/>
    </xf>
    <xf numFmtId="179" fontId="36" fillId="0" borderId="8" xfId="0" applyNumberFormat="1" applyFont="1" applyBorder="1">
      <alignment vertical="center"/>
    </xf>
    <xf numFmtId="0" fontId="36" fillId="0" borderId="8" xfId="0" applyFont="1" applyBorder="1" applyAlignment="1">
      <alignment vertical="center" wrapText="1"/>
    </xf>
    <xf numFmtId="49" fontId="0" fillId="0" borderId="8" xfId="0" applyNumberFormat="1" applyBorder="1">
      <alignment vertical="center"/>
    </xf>
    <xf numFmtId="0" fontId="39" fillId="0" borderId="0" xfId="0" applyFont="1">
      <alignment vertical="center"/>
    </xf>
    <xf numFmtId="180" fontId="29" fillId="0" borderId="8" xfId="0" applyNumberFormat="1" applyFont="1" applyBorder="1" applyAlignment="1">
      <alignment horizontal="center" vertical="center"/>
    </xf>
    <xf numFmtId="179" fontId="29" fillId="0" borderId="8" xfId="0" applyNumberFormat="1" applyFont="1" applyBorder="1" applyAlignment="1">
      <alignment horizontal="center" vertical="center"/>
    </xf>
    <xf numFmtId="0" fontId="41" fillId="0" borderId="8" xfId="0" applyFont="1" applyBorder="1" applyAlignment="1">
      <alignment horizontal="center" vertical="center" wrapText="1"/>
    </xf>
    <xf numFmtId="179" fontId="0" fillId="0" borderId="8" xfId="0" applyNumberFormat="1" applyBorder="1" applyAlignment="1">
      <alignment horizontal="center" vertical="center" wrapText="1"/>
    </xf>
    <xf numFmtId="9" fontId="0" fillId="0" borderId="8" xfId="0" applyNumberFormat="1" applyBorder="1" applyAlignment="1">
      <alignment horizontal="center" vertical="center" wrapText="1"/>
    </xf>
    <xf numFmtId="0" fontId="0" fillId="2" borderId="8" xfId="0" applyFill="1" applyBorder="1" applyAlignment="1">
      <alignment horizontal="center" vertical="center" wrapText="1"/>
    </xf>
    <xf numFmtId="0" fontId="0" fillId="0" borderId="0" xfId="0" applyAlignment="1">
      <alignment horizontal="right" vertical="center"/>
    </xf>
    <xf numFmtId="179" fontId="0" fillId="0" borderId="8" xfId="0" applyNumberFormat="1" applyBorder="1" applyAlignment="1">
      <alignment vertical="center" wrapText="1"/>
    </xf>
    <xf numFmtId="180" fontId="0" fillId="0" borderId="8" xfId="0" applyNumberFormat="1" applyBorder="1" applyAlignment="1">
      <alignment horizontal="center" vertical="center" wrapText="1"/>
    </xf>
    <xf numFmtId="180" fontId="0" fillId="0" borderId="0" xfId="0" applyNumberFormat="1">
      <alignment vertical="center"/>
    </xf>
    <xf numFmtId="0" fontId="42" fillId="0" borderId="8"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8" xfId="0" applyFont="1" applyBorder="1" applyAlignment="1">
      <alignment horizontal="center" vertical="center"/>
    </xf>
    <xf numFmtId="0" fontId="43" fillId="0" borderId="8" xfId="0" applyFont="1" applyBorder="1" applyAlignment="1">
      <alignment vertical="center" wrapText="1"/>
    </xf>
    <xf numFmtId="0" fontId="43" fillId="0" borderId="8" xfId="0" applyFont="1" applyBorder="1" applyAlignment="1">
      <alignment horizontal="center" vertical="center"/>
    </xf>
    <xf numFmtId="0" fontId="43" fillId="0" borderId="8" xfId="0" applyFont="1" applyBorder="1" applyAlignment="1">
      <alignment horizontal="center" vertical="center" wrapText="1"/>
    </xf>
    <xf numFmtId="0" fontId="39" fillId="0" borderId="8" xfId="0" applyFont="1" applyBorder="1">
      <alignment vertical="center"/>
    </xf>
    <xf numFmtId="0" fontId="43" fillId="2" borderId="8" xfId="0" applyFont="1" applyFill="1" applyBorder="1" applyAlignment="1">
      <alignment horizontal="center" vertical="center" wrapText="1"/>
    </xf>
    <xf numFmtId="179" fontId="39" fillId="0" borderId="8" xfId="0" applyNumberFormat="1" applyFont="1" applyBorder="1">
      <alignment vertical="center"/>
    </xf>
    <xf numFmtId="0" fontId="43" fillId="0" borderId="8" xfId="0" applyFont="1" applyBorder="1" applyAlignment="1">
      <alignment horizontal="left" vertical="center" wrapText="1"/>
    </xf>
    <xf numFmtId="0" fontId="44" fillId="0" borderId="0" xfId="0" applyFont="1" applyAlignment="1">
      <alignment vertical="center" wrapText="1"/>
    </xf>
    <xf numFmtId="177" fontId="23" fillId="0" borderId="0" xfId="0" applyNumberFormat="1" applyFont="1" applyProtection="1">
      <alignment vertical="center"/>
      <protection locked="0"/>
    </xf>
    <xf numFmtId="177" fontId="19" fillId="0" borderId="0" xfId="0" applyNumberFormat="1" applyFont="1" applyAlignment="1">
      <alignment horizontal="right" vertical="center" shrinkToFit="1"/>
    </xf>
    <xf numFmtId="43" fontId="45" fillId="0" borderId="8" xfId="1" applyFont="1" applyFill="1" applyBorder="1" applyAlignment="1" applyProtection="1">
      <alignment vertical="center"/>
      <protection locked="0"/>
    </xf>
    <xf numFmtId="43" fontId="45" fillId="0" borderId="8" xfId="1" applyFont="1" applyFill="1" applyBorder="1" applyAlignment="1" applyProtection="1">
      <alignment vertical="center"/>
    </xf>
    <xf numFmtId="177" fontId="46" fillId="0" borderId="0" xfId="0" applyNumberFormat="1" applyFont="1" applyAlignment="1">
      <alignment horizontal="center" vertical="center"/>
    </xf>
    <xf numFmtId="177" fontId="47" fillId="0" borderId="0" xfId="0" applyNumberFormat="1" applyFont="1">
      <alignment vertical="center"/>
    </xf>
    <xf numFmtId="177" fontId="48" fillId="0" borderId="0" xfId="0" applyNumberFormat="1" applyFont="1">
      <alignment vertical="center"/>
    </xf>
    <xf numFmtId="177" fontId="49" fillId="0" borderId="0" xfId="0" applyNumberFormat="1" applyFont="1">
      <alignment vertical="center"/>
    </xf>
    <xf numFmtId="0" fontId="50" fillId="0" borderId="0" xfId="0" applyFont="1">
      <alignment vertical="center"/>
    </xf>
    <xf numFmtId="49" fontId="29" fillId="0" borderId="8" xfId="0" applyNumberFormat="1" applyFont="1" applyBorder="1" applyAlignment="1">
      <alignment horizontal="center" vertical="center"/>
    </xf>
    <xf numFmtId="0" fontId="51" fillId="0" borderId="0" xfId="0" applyFont="1">
      <alignment vertical="center"/>
    </xf>
    <xf numFmtId="0" fontId="43" fillId="0" borderId="8" xfId="0" applyFont="1" applyBorder="1">
      <alignment vertical="center"/>
    </xf>
    <xf numFmtId="0" fontId="39" fillId="0" borderId="0" xfId="0" applyFont="1" applyAlignment="1">
      <alignment horizontal="right" vertical="center"/>
    </xf>
    <xf numFmtId="0" fontId="40" fillId="0" borderId="0" xfId="0" applyFont="1">
      <alignment vertical="center"/>
    </xf>
    <xf numFmtId="180" fontId="36" fillId="0" borderId="8" xfId="0" applyNumberFormat="1" applyFont="1" applyBorder="1">
      <alignment vertical="center"/>
    </xf>
    <xf numFmtId="0" fontId="32" fillId="0" borderId="0" xfId="0" applyFont="1" applyAlignment="1">
      <alignment horizontal="right" vertical="center"/>
    </xf>
    <xf numFmtId="0" fontId="43" fillId="0" borderId="0" xfId="0" applyFont="1" applyAlignment="1">
      <alignment horizontal="right" vertical="center"/>
    </xf>
    <xf numFmtId="0" fontId="29" fillId="0" borderId="8" xfId="0" applyFont="1" applyBorder="1" applyAlignment="1">
      <alignment vertical="center" wrapText="1"/>
    </xf>
    <xf numFmtId="180" fontId="29" fillId="0" borderId="8" xfId="0" applyNumberFormat="1" applyFont="1" applyBorder="1">
      <alignment vertical="center"/>
    </xf>
    <xf numFmtId="0" fontId="32" fillId="0" borderId="8" xfId="0" applyFont="1" applyBorder="1">
      <alignment vertical="center"/>
    </xf>
    <xf numFmtId="0" fontId="31" fillId="0" borderId="0" xfId="0" applyFont="1" applyAlignment="1">
      <alignment horizontal="center" vertical="center" wrapText="1"/>
    </xf>
    <xf numFmtId="179" fontId="39" fillId="0" borderId="0" xfId="0" applyNumberFormat="1" applyFont="1">
      <alignment vertical="center"/>
    </xf>
    <xf numFmtId="0" fontId="43" fillId="0" borderId="0" xfId="0" applyFont="1">
      <alignment vertical="center"/>
    </xf>
    <xf numFmtId="0" fontId="33" fillId="0" borderId="0" xfId="0" applyFont="1">
      <alignment vertical="center"/>
    </xf>
    <xf numFmtId="49" fontId="32" fillId="0" borderId="8" xfId="0" applyNumberFormat="1" applyFont="1" applyBorder="1" applyAlignment="1">
      <alignment horizontal="center" vertical="center"/>
    </xf>
    <xf numFmtId="181" fontId="29" fillId="0" borderId="8" xfId="0" applyNumberFormat="1" applyFont="1" applyBorder="1" applyAlignment="1">
      <alignment horizontal="center" vertical="center"/>
    </xf>
    <xf numFmtId="182" fontId="29" fillId="0" borderId="8" xfId="0" applyNumberFormat="1" applyFont="1" applyBorder="1" applyAlignment="1">
      <alignment horizontal="center" vertical="center"/>
    </xf>
    <xf numFmtId="49" fontId="39" fillId="0" borderId="8" xfId="0" applyNumberFormat="1" applyFont="1" applyBorder="1" applyAlignment="1">
      <alignment horizontal="center" vertical="center"/>
    </xf>
    <xf numFmtId="180" fontId="39" fillId="0" borderId="8" xfId="0" applyNumberFormat="1" applyFont="1" applyBorder="1">
      <alignment vertical="center"/>
    </xf>
    <xf numFmtId="0" fontId="50" fillId="0" borderId="8" xfId="0" applyFont="1" applyBorder="1">
      <alignment vertical="center"/>
    </xf>
    <xf numFmtId="180" fontId="51" fillId="0" borderId="8" xfId="0" applyNumberFormat="1" applyFont="1" applyBorder="1">
      <alignment vertical="center"/>
    </xf>
    <xf numFmtId="0" fontId="51" fillId="0" borderId="8" xfId="0" applyFont="1" applyBorder="1">
      <alignment vertical="center"/>
    </xf>
    <xf numFmtId="179" fontId="51" fillId="0" borderId="8" xfId="0" applyNumberFormat="1" applyFont="1" applyBorder="1">
      <alignment vertical="center"/>
    </xf>
    <xf numFmtId="0" fontId="50" fillId="0" borderId="0" xfId="0" applyFont="1" applyAlignment="1">
      <alignment horizontal="right" vertical="center"/>
    </xf>
    <xf numFmtId="0" fontId="38" fillId="0" borderId="0" xfId="0" applyFont="1">
      <alignment vertical="center"/>
    </xf>
    <xf numFmtId="0" fontId="35" fillId="0" borderId="0" xfId="0" applyFont="1">
      <alignment vertical="center"/>
    </xf>
    <xf numFmtId="0" fontId="39" fillId="0" borderId="8" xfId="0" quotePrefix="1" applyFont="1" applyBorder="1">
      <alignment vertical="center"/>
    </xf>
    <xf numFmtId="0" fontId="43" fillId="0" borderId="8" xfId="0" quotePrefix="1" applyFont="1" applyBorder="1">
      <alignment vertical="center"/>
    </xf>
    <xf numFmtId="0" fontId="29" fillId="0" borderId="8" xfId="0" quotePrefix="1" applyFont="1" applyBorder="1">
      <alignment vertical="center"/>
    </xf>
    <xf numFmtId="0" fontId="29" fillId="0" borderId="8" xfId="0" quotePrefix="1" applyFont="1" applyBorder="1" applyAlignment="1">
      <alignment horizontal="center" vertical="center"/>
    </xf>
    <xf numFmtId="0" fontId="29" fillId="0" borderId="8" xfId="0" quotePrefix="1" applyFont="1" applyBorder="1" applyAlignment="1">
      <alignment vertical="center" wrapText="1"/>
    </xf>
    <xf numFmtId="0" fontId="32" fillId="0" borderId="8" xfId="0" quotePrefix="1" applyFont="1" applyBorder="1" applyAlignment="1">
      <alignment vertical="center" wrapText="1"/>
    </xf>
    <xf numFmtId="9" fontId="0" fillId="0" borderId="0" xfId="2" applyFont="1">
      <alignment vertical="center"/>
    </xf>
    <xf numFmtId="0" fontId="35" fillId="0" borderId="0" xfId="0" applyFont="1" applyAlignment="1">
      <alignment horizontal="left" vertical="center"/>
    </xf>
    <xf numFmtId="0" fontId="52" fillId="0" borderId="0" xfId="0" applyFont="1" applyAlignment="1">
      <alignment horizontal="left" vertical="center"/>
    </xf>
    <xf numFmtId="0" fontId="53" fillId="0" borderId="0" xfId="0" applyFont="1" applyAlignment="1">
      <alignment horizontal="left" vertical="center"/>
    </xf>
    <xf numFmtId="0" fontId="35" fillId="0" borderId="0" xfId="0" applyFont="1">
      <alignment vertical="center"/>
    </xf>
    <xf numFmtId="0" fontId="50" fillId="0" borderId="22" xfId="0" applyFont="1" applyBorder="1" applyAlignment="1">
      <alignment horizontal="left" vertical="top"/>
    </xf>
    <xf numFmtId="0" fontId="51" fillId="0" borderId="23" xfId="0" applyFont="1" applyBorder="1" applyAlignment="1">
      <alignment horizontal="left" vertical="top"/>
    </xf>
    <xf numFmtId="0" fontId="51" fillId="0" borderId="26" xfId="0" applyFont="1" applyBorder="1" applyAlignment="1">
      <alignment horizontal="left" vertical="top"/>
    </xf>
    <xf numFmtId="0" fontId="51" fillId="0" borderId="27" xfId="0" applyFont="1" applyBorder="1" applyAlignment="1">
      <alignment horizontal="left" vertical="top"/>
    </xf>
    <xf numFmtId="0" fontId="50" fillId="0" borderId="11" xfId="0" applyFont="1" applyBorder="1" applyAlignment="1">
      <alignment horizontal="left" vertical="center" wrapText="1"/>
    </xf>
    <xf numFmtId="0" fontId="51" fillId="0" borderId="20" xfId="0" applyFont="1" applyBorder="1" applyAlignment="1">
      <alignment horizontal="left" vertical="center"/>
    </xf>
    <xf numFmtId="0" fontId="51" fillId="0" borderId="13" xfId="0" applyFont="1" applyBorder="1" applyAlignment="1">
      <alignment horizontal="left" vertical="center"/>
    </xf>
    <xf numFmtId="0" fontId="50" fillId="0" borderId="11" xfId="0" applyFont="1" applyBorder="1" applyAlignment="1">
      <alignment horizontal="left" vertical="center"/>
    </xf>
    <xf numFmtId="0" fontId="39" fillId="0" borderId="8" xfId="0" applyFont="1" applyBorder="1" applyAlignment="1">
      <alignment horizontal="center" vertical="center"/>
    </xf>
    <xf numFmtId="0" fontId="31" fillId="0" borderId="0" xfId="0" applyFont="1" applyAlignment="1">
      <alignment horizontal="center" vertical="center"/>
    </xf>
    <xf numFmtId="0" fontId="51" fillId="0" borderId="11" xfId="0" applyFont="1" applyBorder="1" applyAlignment="1">
      <alignment horizontal="left" vertical="center" wrapText="1"/>
    </xf>
    <xf numFmtId="0" fontId="51" fillId="0" borderId="20" xfId="0" applyFont="1" applyBorder="1" applyAlignment="1">
      <alignment horizontal="left" vertical="center" wrapText="1"/>
    </xf>
    <xf numFmtId="0" fontId="51" fillId="0" borderId="13" xfId="0" applyFont="1" applyBorder="1" applyAlignment="1">
      <alignment horizontal="left" vertical="center" wrapText="1"/>
    </xf>
    <xf numFmtId="0" fontId="51" fillId="0" borderId="11" xfId="0" applyFont="1" applyBorder="1" applyAlignment="1">
      <alignment horizontal="left" vertical="center"/>
    </xf>
    <xf numFmtId="0" fontId="39" fillId="0" borderId="11" xfId="0" applyFont="1" applyBorder="1" applyAlignment="1">
      <alignment horizontal="center" vertical="center"/>
    </xf>
    <xf numFmtId="0" fontId="39" fillId="0" borderId="13" xfId="0" applyFont="1" applyBorder="1" applyAlignment="1">
      <alignment horizontal="center" vertical="center"/>
    </xf>
    <xf numFmtId="0" fontId="51" fillId="0" borderId="22" xfId="0" applyFont="1" applyBorder="1" applyAlignment="1">
      <alignment horizontal="left" vertical="top"/>
    </xf>
    <xf numFmtId="0" fontId="51" fillId="0" borderId="8" xfId="0" applyFont="1" applyBorder="1" applyAlignment="1">
      <alignment horizontal="left" vertical="top"/>
    </xf>
    <xf numFmtId="0" fontId="50" fillId="0" borderId="8" xfId="0" applyFont="1" applyBorder="1" applyAlignment="1">
      <alignment horizontal="left" vertical="center"/>
    </xf>
    <xf numFmtId="0" fontId="51" fillId="0" borderId="8" xfId="0" applyFont="1" applyBorder="1" applyAlignment="1">
      <alignment horizontal="left" vertical="center"/>
    </xf>
    <xf numFmtId="0" fontId="43" fillId="0" borderId="8" xfId="0" applyFont="1" applyBorder="1" applyAlignment="1">
      <alignment horizontal="center" vertical="center"/>
    </xf>
    <xf numFmtId="0" fontId="32" fillId="0" borderId="11" xfId="0" applyFont="1" applyBorder="1" applyAlignment="1">
      <alignment horizontal="center" vertical="center"/>
    </xf>
    <xf numFmtId="0" fontId="29" fillId="0" borderId="13" xfId="0" applyFont="1" applyBorder="1" applyAlignment="1">
      <alignment horizontal="center" vertical="center"/>
    </xf>
    <xf numFmtId="0" fontId="50" fillId="0" borderId="8" xfId="0" applyFont="1" applyBorder="1" applyAlignment="1">
      <alignment horizontal="left" vertical="top"/>
    </xf>
    <xf numFmtId="0" fontId="30" fillId="0" borderId="0" xfId="0" applyFont="1" applyAlignment="1">
      <alignment horizontal="center" vertical="center"/>
    </xf>
    <xf numFmtId="0" fontId="50" fillId="0" borderId="11" xfId="0" applyFont="1" applyBorder="1" applyAlignment="1">
      <alignment horizontal="center" vertical="center"/>
    </xf>
    <xf numFmtId="0" fontId="51" fillId="0" borderId="13" xfId="0" applyFont="1" applyBorder="1" applyAlignment="1">
      <alignment horizontal="center" vertical="center"/>
    </xf>
    <xf numFmtId="0" fontId="33" fillId="0" borderId="8" xfId="0" applyFont="1" applyBorder="1" applyAlignment="1">
      <alignment horizontal="left" vertical="top"/>
    </xf>
    <xf numFmtId="0" fontId="40" fillId="0" borderId="8" xfId="0" applyFont="1" applyBorder="1" applyAlignment="1">
      <alignment horizontal="left" vertical="top"/>
    </xf>
    <xf numFmtId="0" fontId="33" fillId="0" borderId="8" xfId="0" applyFont="1" applyBorder="1" applyAlignment="1">
      <alignment horizontal="left" vertical="center" wrapText="1"/>
    </xf>
    <xf numFmtId="0" fontId="33" fillId="0" borderId="8" xfId="0" applyFont="1" applyBorder="1" applyAlignment="1">
      <alignment horizontal="left" vertical="center"/>
    </xf>
    <xf numFmtId="0" fontId="32" fillId="0" borderId="8" xfId="0" applyFont="1" applyBorder="1" applyAlignment="1">
      <alignment horizontal="center" vertical="center"/>
    </xf>
    <xf numFmtId="0" fontId="29" fillId="0" borderId="8" xfId="0" applyFont="1" applyBorder="1" applyAlignment="1">
      <alignment horizontal="center" vertical="center"/>
    </xf>
    <xf numFmtId="0" fontId="32" fillId="0" borderId="8" xfId="0" applyFont="1" applyBorder="1" applyAlignment="1">
      <alignment horizontal="center" vertical="center" wrapText="1"/>
    </xf>
    <xf numFmtId="0" fontId="29" fillId="0" borderId="8" xfId="0" applyFont="1" applyBorder="1" applyAlignment="1">
      <alignment horizontal="center" vertical="center" wrapText="1"/>
    </xf>
    <xf numFmtId="0" fontId="40" fillId="0" borderId="8" xfId="0" applyFont="1" applyBorder="1" applyAlignment="1">
      <alignment horizontal="left" vertical="center"/>
    </xf>
    <xf numFmtId="0" fontId="29" fillId="0" borderId="11" xfId="0" applyFont="1" applyBorder="1" applyAlignment="1">
      <alignment horizontal="center" vertical="center"/>
    </xf>
    <xf numFmtId="0" fontId="29" fillId="0" borderId="20" xfId="0" applyFont="1" applyBorder="1" applyAlignment="1">
      <alignment horizontal="center" vertical="center"/>
    </xf>
    <xf numFmtId="0" fontId="39" fillId="0" borderId="8"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3" xfId="0" applyFont="1" applyBorder="1" applyAlignment="1">
      <alignment horizontal="center" vertical="center" wrapText="1"/>
    </xf>
    <xf numFmtId="0" fontId="40" fillId="0" borderId="8" xfId="0" applyFont="1" applyBorder="1" applyAlignment="1">
      <alignment horizontal="left" vertical="center" wrapText="1"/>
    </xf>
    <xf numFmtId="0" fontId="31" fillId="0" borderId="0" xfId="0" applyFont="1" applyAlignment="1">
      <alignment horizontal="center" vertical="center" wrapText="1"/>
    </xf>
    <xf numFmtId="0" fontId="29" fillId="0" borderId="20" xfId="0" applyFont="1" applyBorder="1" applyAlignment="1">
      <alignment horizontal="center" vertical="center" wrapText="1"/>
    </xf>
    <xf numFmtId="0" fontId="30" fillId="0" borderId="0" xfId="0" applyFont="1" applyAlignment="1">
      <alignment horizontal="center" vertical="center" wrapText="1"/>
    </xf>
    <xf numFmtId="0" fontId="37" fillId="0" borderId="8" xfId="0" applyFont="1" applyBorder="1" applyAlignment="1">
      <alignment horizontal="left" vertical="top"/>
    </xf>
    <xf numFmtId="0" fontId="37" fillId="0" borderId="8" xfId="0" applyFont="1" applyBorder="1" applyAlignment="1">
      <alignment horizontal="left" vertical="center"/>
    </xf>
    <xf numFmtId="0" fontId="36" fillId="0" borderId="8" xfId="0" applyFont="1" applyBorder="1" applyAlignment="1">
      <alignment horizontal="center" vertical="center" wrapText="1"/>
    </xf>
    <xf numFmtId="0" fontId="35" fillId="0" borderId="0" xfId="0" applyFont="1" applyAlignment="1">
      <alignment horizontal="center" vertical="center"/>
    </xf>
    <xf numFmtId="0" fontId="36" fillId="0" borderId="11" xfId="0" applyFont="1" applyBorder="1" applyAlignment="1">
      <alignment horizontal="center" vertical="center"/>
    </xf>
    <xf numFmtId="0" fontId="36" fillId="0" borderId="13" xfId="0" applyFont="1" applyBorder="1" applyAlignment="1">
      <alignment horizontal="center" vertical="center"/>
    </xf>
    <xf numFmtId="0" fontId="0" fillId="0" borderId="8" xfId="0" applyBorder="1" applyAlignment="1">
      <alignment horizontal="center" vertical="center" wrapText="1"/>
    </xf>
    <xf numFmtId="0" fontId="36" fillId="0" borderId="22" xfId="0" applyFont="1" applyBorder="1" applyAlignment="1">
      <alignment horizontal="center" vertical="center" wrapText="1"/>
    </xf>
    <xf numFmtId="0" fontId="36" fillId="0" borderId="26"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6" xfId="0" applyFont="1" applyBorder="1" applyAlignment="1">
      <alignment horizontal="center" vertical="center" wrapText="1"/>
    </xf>
    <xf numFmtId="0" fontId="39" fillId="0" borderId="20" xfId="0" applyFont="1" applyBorder="1" applyAlignment="1">
      <alignment horizontal="center" vertical="center"/>
    </xf>
    <xf numFmtId="0" fontId="41" fillId="0" borderId="8" xfId="0" applyFont="1" applyBorder="1" applyAlignment="1">
      <alignment horizontal="left" vertical="top"/>
    </xf>
    <xf numFmtId="0" fontId="41" fillId="0" borderId="8" xfId="0" applyFont="1" applyBorder="1" applyAlignment="1">
      <alignment horizontal="left" vertical="center"/>
    </xf>
    <xf numFmtId="0" fontId="0" fillId="0" borderId="18" xfId="0" applyBorder="1" applyAlignment="1">
      <alignment horizontal="center" vertical="center" wrapText="1"/>
    </xf>
    <xf numFmtId="0" fontId="0" fillId="0" borderId="21" xfId="0"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11" xfId="0" applyBorder="1" applyAlignment="1">
      <alignment horizontal="center" vertical="center"/>
    </xf>
    <xf numFmtId="0" fontId="0" fillId="0" borderId="20" xfId="0" applyBorder="1" applyAlignment="1">
      <alignment horizontal="center" vertical="center"/>
    </xf>
    <xf numFmtId="0" fontId="0" fillId="0" borderId="13" xfId="0" applyBorder="1" applyAlignment="1">
      <alignment horizontal="center" vertical="center"/>
    </xf>
    <xf numFmtId="0" fontId="0" fillId="0" borderId="8" xfId="0" applyBorder="1" applyAlignment="1">
      <alignment horizontal="center" vertical="center"/>
    </xf>
    <xf numFmtId="0" fontId="41" fillId="0" borderId="8" xfId="0" applyFont="1" applyBorder="1" applyAlignment="1">
      <alignment horizontal="left" vertical="center" wrapText="1"/>
    </xf>
    <xf numFmtId="177" fontId="16" fillId="0" borderId="0" xfId="0" applyNumberFormat="1" applyFont="1" applyAlignment="1" applyProtection="1">
      <alignment horizontal="center" vertical="center"/>
      <protection locked="0"/>
    </xf>
    <xf numFmtId="14" fontId="17" fillId="0" borderId="0" xfId="0" applyNumberFormat="1" applyFont="1" applyAlignment="1" applyProtection="1">
      <alignment horizontal="center" vertical="center" shrinkToFit="1"/>
      <protection locked="0"/>
    </xf>
    <xf numFmtId="0" fontId="43" fillId="0" borderId="0" xfId="0" applyFont="1" applyAlignment="1">
      <alignment horizontal="left" vertical="center" wrapText="1"/>
    </xf>
    <xf numFmtId="0" fontId="39" fillId="0" borderId="0" xfId="0" applyFont="1" applyAlignment="1">
      <alignment horizontal="left" vertical="center" wrapText="1"/>
    </xf>
    <xf numFmtId="179" fontId="36" fillId="0" borderId="18" xfId="0" applyNumberFormat="1" applyFont="1" applyBorder="1" applyAlignment="1">
      <alignment horizontal="right" vertical="center"/>
    </xf>
    <xf numFmtId="179" fontId="36" fillId="0" borderId="19" xfId="0" applyNumberFormat="1" applyFont="1" applyBorder="1" applyAlignment="1">
      <alignment horizontal="right" vertical="center"/>
    </xf>
    <xf numFmtId="0" fontId="36" fillId="0" borderId="8" xfId="0" applyFont="1" applyBorder="1" applyAlignment="1">
      <alignment horizontal="left" vertical="center" wrapText="1"/>
    </xf>
    <xf numFmtId="180" fontId="36" fillId="0" borderId="18" xfId="0" applyNumberFormat="1" applyFont="1" applyBorder="1" applyAlignment="1">
      <alignment horizontal="center" vertical="center"/>
    </xf>
    <xf numFmtId="180" fontId="36" fillId="0" borderId="19" xfId="0" applyNumberFormat="1" applyFont="1" applyBorder="1" applyAlignment="1">
      <alignment horizontal="center" vertical="center"/>
    </xf>
    <xf numFmtId="0" fontId="36" fillId="0" borderId="18" xfId="0" applyFont="1" applyBorder="1" applyAlignment="1">
      <alignment horizontal="center" vertical="center" wrapText="1"/>
    </xf>
    <xf numFmtId="0" fontId="36" fillId="0" borderId="19" xfId="0" applyFont="1" applyBorder="1" applyAlignment="1">
      <alignment horizontal="center" vertical="center" wrapText="1"/>
    </xf>
    <xf numFmtId="0" fontId="36" fillId="0" borderId="18" xfId="0" applyFont="1" applyBorder="1" applyAlignment="1">
      <alignment horizontal="left" vertical="center" wrapText="1"/>
    </xf>
    <xf numFmtId="0" fontId="36" fillId="0" borderId="19" xfId="0" applyFont="1" applyBorder="1" applyAlignment="1">
      <alignment horizontal="left" vertical="center" wrapText="1"/>
    </xf>
    <xf numFmtId="0" fontId="29" fillId="0" borderId="23" xfId="0" applyFont="1" applyBorder="1" applyAlignment="1">
      <alignment horizontal="center" vertical="center" wrapText="1"/>
    </xf>
    <xf numFmtId="0" fontId="29" fillId="0" borderId="27" xfId="0" applyFont="1" applyBorder="1" applyAlignment="1">
      <alignment horizontal="center" vertical="center" wrapText="1"/>
    </xf>
    <xf numFmtId="0" fontId="33" fillId="0" borderId="0" xfId="0" applyFont="1" applyAlignment="1">
      <alignment horizontal="left" vertical="center"/>
    </xf>
    <xf numFmtId="0" fontId="40" fillId="0" borderId="0" xfId="0" applyFont="1" applyAlignment="1">
      <alignment horizontal="left" vertical="center"/>
    </xf>
    <xf numFmtId="0" fontId="38" fillId="0" borderId="0" xfId="0" applyFont="1" applyAlignment="1">
      <alignment horizontal="center" vertical="center"/>
    </xf>
    <xf numFmtId="0" fontId="36" fillId="0" borderId="23"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25" xfId="0" applyFont="1" applyBorder="1" applyAlignment="1">
      <alignment horizontal="center" vertical="center" wrapText="1"/>
    </xf>
    <xf numFmtId="0" fontId="36" fillId="0" borderId="21" xfId="0" applyFont="1" applyBorder="1" applyAlignment="1">
      <alignment horizontal="center" vertical="center" wrapText="1"/>
    </xf>
    <xf numFmtId="0" fontId="36" fillId="0" borderId="18" xfId="0" applyFont="1" applyBorder="1" applyAlignment="1">
      <alignment horizontal="center" vertical="center"/>
    </xf>
    <xf numFmtId="0" fontId="36" fillId="0" borderId="19" xfId="0" applyFont="1" applyBorder="1" applyAlignment="1">
      <alignment horizontal="center" vertical="center"/>
    </xf>
    <xf numFmtId="0" fontId="36" fillId="0" borderId="21" xfId="0" applyFont="1" applyBorder="1" applyAlignment="1">
      <alignment horizontal="center" vertical="center"/>
    </xf>
    <xf numFmtId="0" fontId="36" fillId="2" borderId="18" xfId="0" applyFont="1" applyFill="1" applyBorder="1" applyAlignment="1">
      <alignment horizontal="left" vertical="center" wrapText="1"/>
    </xf>
    <xf numFmtId="0" fontId="36" fillId="2" borderId="19" xfId="0" applyFont="1" applyFill="1" applyBorder="1" applyAlignment="1">
      <alignment horizontal="left" vertical="center" wrapText="1"/>
    </xf>
    <xf numFmtId="0" fontId="36" fillId="2" borderId="18" xfId="0" applyFont="1" applyFill="1" applyBorder="1" applyAlignment="1">
      <alignment horizontal="center" vertical="center" wrapText="1"/>
    </xf>
    <xf numFmtId="0" fontId="36" fillId="2" borderId="19" xfId="0" applyFont="1" applyFill="1" applyBorder="1" applyAlignment="1">
      <alignment horizontal="center" vertical="center" wrapText="1"/>
    </xf>
    <xf numFmtId="0" fontId="37" fillId="0" borderId="11" xfId="0" applyFont="1" applyBorder="1" applyAlignment="1">
      <alignment horizontal="center" vertical="center"/>
    </xf>
    <xf numFmtId="0" fontId="37" fillId="0" borderId="20" xfId="0" applyFont="1" applyBorder="1" applyAlignment="1">
      <alignment horizontal="center" vertical="center"/>
    </xf>
    <xf numFmtId="0" fontId="37" fillId="0" borderId="13" xfId="0" applyFont="1" applyBorder="1" applyAlignment="1">
      <alignment horizontal="center" vertical="center"/>
    </xf>
    <xf numFmtId="0" fontId="36" fillId="0" borderId="21" xfId="0" applyFont="1" applyBorder="1" applyAlignment="1">
      <alignment horizontal="left" vertical="center" wrapText="1"/>
    </xf>
    <xf numFmtId="0" fontId="36" fillId="0" borderId="0" xfId="0" applyFont="1" applyAlignment="1">
      <alignment horizontal="left" vertical="center" wrapText="1"/>
    </xf>
    <xf numFmtId="0" fontId="0" fillId="0" borderId="11" xfId="0" applyBorder="1" applyAlignment="1">
      <alignment horizontal="left" vertical="center" wrapText="1"/>
    </xf>
    <xf numFmtId="0" fontId="0" fillId="0" borderId="13" xfId="0" applyBorder="1" applyAlignment="1">
      <alignment horizontal="left" vertical="center"/>
    </xf>
    <xf numFmtId="0" fontId="0" fillId="0" borderId="0" xfId="0" applyAlignment="1">
      <alignment horizontal="left" vertical="center" wrapText="1"/>
    </xf>
    <xf numFmtId="0" fontId="32" fillId="0" borderId="18" xfId="0" applyFont="1" applyBorder="1" applyAlignment="1">
      <alignment horizontal="left" vertical="center" wrapText="1"/>
    </xf>
    <xf numFmtId="0" fontId="32" fillId="0" borderId="19" xfId="0" applyFont="1" applyBorder="1" applyAlignment="1">
      <alignment horizontal="left" vertical="center" wrapText="1"/>
    </xf>
    <xf numFmtId="0" fontId="32" fillId="0" borderId="18" xfId="0" applyFont="1" applyBorder="1" applyAlignment="1">
      <alignment horizontal="center" vertical="center" wrapText="1"/>
    </xf>
    <xf numFmtId="0" fontId="32" fillId="0" borderId="19" xfId="0" applyFont="1" applyBorder="1" applyAlignment="1">
      <alignment horizontal="center" vertical="center" wrapText="1"/>
    </xf>
    <xf numFmtId="0" fontId="33" fillId="0" borderId="11" xfId="0" applyFont="1" applyBorder="1" applyAlignment="1">
      <alignment horizontal="center" vertical="center"/>
    </xf>
    <xf numFmtId="0" fontId="33" fillId="0" borderId="20" xfId="0" applyFont="1" applyBorder="1" applyAlignment="1">
      <alignment horizontal="center" vertical="center"/>
    </xf>
    <xf numFmtId="0" fontId="33" fillId="0" borderId="13" xfId="0" applyFont="1" applyBorder="1" applyAlignment="1">
      <alignment horizontal="center" vertical="center"/>
    </xf>
    <xf numFmtId="179" fontId="31" fillId="0" borderId="0" xfId="0" applyNumberFormat="1" applyFont="1" applyAlignment="1">
      <alignment horizontal="center" vertical="center"/>
    </xf>
    <xf numFmtId="179" fontId="29" fillId="0" borderId="8" xfId="0" applyNumberFormat="1" applyFont="1" applyBorder="1" applyAlignment="1">
      <alignment horizontal="center" vertical="center" wrapText="1"/>
    </xf>
    <xf numFmtId="176" fontId="5" fillId="0" borderId="0" xfId="6" applyNumberFormat="1" applyFont="1" applyAlignment="1">
      <alignment horizontal="center" vertical="center" wrapText="1" shrinkToFit="1"/>
    </xf>
    <xf numFmtId="176" fontId="7" fillId="0" borderId="0" xfId="6" applyNumberFormat="1" applyFont="1" applyAlignment="1">
      <alignment horizontal="left" vertical="center" wrapText="1" shrinkToFit="1"/>
    </xf>
    <xf numFmtId="176" fontId="3" fillId="0" borderId="0" xfId="6" applyNumberFormat="1" applyFont="1" applyAlignment="1">
      <alignment horizontal="left" vertical="center" wrapText="1" shrinkToFit="1"/>
    </xf>
    <xf numFmtId="179" fontId="63" fillId="0" borderId="8" xfId="0" applyNumberFormat="1" applyFont="1" applyBorder="1" applyAlignment="1">
      <alignment horizontal="left" vertical="center" wrapText="1"/>
    </xf>
    <xf numFmtId="179" fontId="29" fillId="0" borderId="8" xfId="0" applyNumberFormat="1" applyFont="1" applyBorder="1" applyAlignment="1">
      <alignment horizontal="left" vertical="center" wrapText="1"/>
    </xf>
  </cellXfs>
  <cellStyles count="7">
    <cellStyle name="百分比" xfId="2" builtinId="5"/>
    <cellStyle name="常规" xfId="0" builtinId="0"/>
    <cellStyle name="常规_模拟报表(第二版)" xfId="6" xr:uid="{00000000-0005-0000-0000-000034000000}"/>
    <cellStyle name="常规_商品流通企业财务报表1_银行公式表" xfId="3" xr:uid="{00000000-0005-0000-0000-000031000000}"/>
    <cellStyle name="千位分隔" xfId="1" builtinId="3"/>
    <cellStyle name="千位分隔 3" xfId="4" xr:uid="{00000000-0005-0000-0000-000032000000}"/>
    <cellStyle name="千位分隔_模拟报表(第二版)"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ook/Desktop/&#26519;&#33437;&#24066;&#20892;&#19994;&#20892;&#26449;&#23616;&#25206;&#36139;&#36164;&#37329;&#39033;&#30446;&#30830;&#26435;/&#20065;&#20852;&#29287;&#19994;&#36164;&#20135;&#28165;&#26597;&#25991;&#20214;/&#36164;&#20135;&#21345;&#29255;&#36134;/2023.05&#22266;&#23450;&#36164;&#20135;&#25240;&#26087;&#26803;&#29702;&#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ook/Desktop/&#26519;&#33437;&#24066;&#20892;&#19994;&#20892;&#26449;&#23616;&#25206;&#36139;&#36164;&#37329;&#39033;&#30446;&#30830;&#26435;/&#20065;&#20852;&#29287;&#19994;&#36164;&#20135;&#28165;&#26597;&#25991;&#20214;/&#20313;&#39069;&#34920;&#21644;&#24207;&#26102;&#36134;/2023&#21457;&#29983;&#39069;&#21450;&#20313;&#39069;&#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book/Desktop/&#23459;&#27721;&#21439;&#22269;&#36164;&#23616;&#32463;&#33829;&#24615;&#25351;&#26631;&#23457;&#35745;/&#36130;&#21153;&#25253;&#34920;&#65288;&#19968;&#33324;&#20225;&#19994;&#20010;&#21035;&#27169;&#2649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生产部"/>
      <sheetName val="财务部"/>
      <sheetName val="办公室"/>
      <sheetName val="牛"/>
    </sheetNames>
    <sheetDataSet>
      <sheetData sheetId="0">
        <row r="249">
          <cell r="D249">
            <v>50722658.18</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Prn20230612115003"/>
    </sheetNames>
    <sheetDataSet>
      <sheetData sheetId="0">
        <row r="118">
          <cell r="H118">
            <v>29849296.140000001</v>
          </cell>
        </row>
        <row r="127">
          <cell r="I127">
            <v>728945.94</v>
          </cell>
        </row>
        <row r="139">
          <cell r="H139">
            <v>367383.48</v>
          </cell>
        </row>
        <row r="224">
          <cell r="I224">
            <v>2477600.96</v>
          </cell>
        </row>
        <row r="226">
          <cell r="H226">
            <v>636363.04</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0年年初数合并抵消分录"/>
      <sheetName val="X0年12月31日合并抵消分录"/>
      <sheetName val="X1年12月31日合并抵消分录"/>
      <sheetName val="2002年12月31日合并抵消分录"/>
      <sheetName val="合并抵消分录汇总表"/>
      <sheetName val="X0年年初数合并工作底稿"/>
      <sheetName val="X0年12月31日合并工作底稿"/>
      <sheetName val="X1年12月31日合并工作底稿"/>
      <sheetName val="2002年12月31日合并工作底稿"/>
      <sheetName val="资产表"/>
      <sheetName val="负债表"/>
      <sheetName val="利润表"/>
      <sheetName val="现金流量表"/>
      <sheetName val="所有者权益变动表"/>
      <sheetName val="所有者权益变动表（续）"/>
    </sheetNames>
    <sheetDataSet>
      <sheetData sheetId="0"/>
      <sheetData sheetId="1">
        <row r="2">
          <cell r="C2" t="str">
            <v>X0.12.31</v>
          </cell>
        </row>
      </sheetData>
      <sheetData sheetId="2">
        <row r="2">
          <cell r="C2" t="str">
            <v>X1.12.31</v>
          </cell>
        </row>
      </sheetData>
      <sheetData sheetId="3"/>
      <sheetData sheetId="4"/>
      <sheetData sheetId="5"/>
      <sheetData sheetId="6">
        <row r="9">
          <cell r="E9">
            <v>0</v>
          </cell>
        </row>
        <row r="12">
          <cell r="E12">
            <v>0</v>
          </cell>
        </row>
        <row r="16">
          <cell r="E16">
            <v>0</v>
          </cell>
        </row>
        <row r="17">
          <cell r="E17">
            <v>0</v>
          </cell>
        </row>
        <row r="22">
          <cell r="E22">
            <v>0</v>
          </cell>
        </row>
        <row r="23">
          <cell r="E23">
            <v>0</v>
          </cell>
        </row>
        <row r="33">
          <cell r="E33">
            <v>0</v>
          </cell>
        </row>
        <row r="35">
          <cell r="E35">
            <v>0</v>
          </cell>
        </row>
      </sheetData>
      <sheetData sheetId="7">
        <row r="9">
          <cell r="E9">
            <v>0</v>
          </cell>
        </row>
        <row r="12">
          <cell r="E12">
            <v>0</v>
          </cell>
        </row>
        <row r="16">
          <cell r="E16">
            <v>0</v>
          </cell>
        </row>
        <row r="17">
          <cell r="E17">
            <v>0</v>
          </cell>
        </row>
        <row r="22">
          <cell r="E22">
            <v>0</v>
          </cell>
        </row>
        <row r="23">
          <cell r="E23">
            <v>0</v>
          </cell>
        </row>
        <row r="33">
          <cell r="E33">
            <v>0</v>
          </cell>
        </row>
        <row r="35">
          <cell r="E35">
            <v>0</v>
          </cell>
        </row>
      </sheetData>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25"/>
  <sheetViews>
    <sheetView workbookViewId="0">
      <selection activeCell="A2" sqref="A2:AI2"/>
    </sheetView>
  </sheetViews>
  <sheetFormatPr defaultColWidth="9" defaultRowHeight="13.5" x14ac:dyDescent="0.15"/>
  <cols>
    <col min="1" max="1" width="25.375" customWidth="1"/>
    <col min="2" max="2" width="42.25" customWidth="1"/>
  </cols>
  <sheetData>
    <row r="2" spans="1:2" x14ac:dyDescent="0.15">
      <c r="A2" t="s">
        <v>0</v>
      </c>
    </row>
    <row r="3" spans="1:2" x14ac:dyDescent="0.15">
      <c r="A3" t="s">
        <v>1</v>
      </c>
    </row>
    <row r="4" spans="1:2" x14ac:dyDescent="0.15">
      <c r="A4" t="s">
        <v>2</v>
      </c>
      <c r="B4" t="s">
        <v>3</v>
      </c>
    </row>
    <row r="5" spans="1:2" x14ac:dyDescent="0.15">
      <c r="A5" t="s">
        <v>4</v>
      </c>
      <c r="B5" t="s">
        <v>5</v>
      </c>
    </row>
    <row r="6" spans="1:2" x14ac:dyDescent="0.15">
      <c r="A6" t="s">
        <v>6</v>
      </c>
      <c r="B6" t="s">
        <v>7</v>
      </c>
    </row>
    <row r="7" spans="1:2" x14ac:dyDescent="0.15">
      <c r="A7" t="s">
        <v>8</v>
      </c>
      <c r="B7" t="s">
        <v>9</v>
      </c>
    </row>
    <row r="8" spans="1:2" x14ac:dyDescent="0.15">
      <c r="A8" t="s">
        <v>10</v>
      </c>
      <c r="B8" t="s">
        <v>11</v>
      </c>
    </row>
    <row r="9" spans="1:2" x14ac:dyDescent="0.15">
      <c r="A9" t="s">
        <v>12</v>
      </c>
      <c r="B9" t="s">
        <v>13</v>
      </c>
    </row>
    <row r="10" spans="1:2" x14ac:dyDescent="0.15">
      <c r="A10" t="s">
        <v>14</v>
      </c>
      <c r="B10" t="s">
        <v>15</v>
      </c>
    </row>
    <row r="11" spans="1:2" x14ac:dyDescent="0.15">
      <c r="A11" t="s">
        <v>16</v>
      </c>
      <c r="B11" t="s">
        <v>17</v>
      </c>
    </row>
    <row r="12" spans="1:2" x14ac:dyDescent="0.15">
      <c r="A12" t="s">
        <v>18</v>
      </c>
      <c r="B12" t="s">
        <v>19</v>
      </c>
    </row>
    <row r="13" spans="1:2" x14ac:dyDescent="0.15">
      <c r="A13" t="s">
        <v>20</v>
      </c>
      <c r="B13" t="s">
        <v>21</v>
      </c>
    </row>
    <row r="14" spans="1:2" x14ac:dyDescent="0.15">
      <c r="A14" t="s">
        <v>22</v>
      </c>
      <c r="B14" t="s">
        <v>23</v>
      </c>
    </row>
    <row r="15" spans="1:2" x14ac:dyDescent="0.15">
      <c r="A15" t="s">
        <v>24</v>
      </c>
      <c r="B15" t="s">
        <v>25</v>
      </c>
    </row>
    <row r="16" spans="1:2" x14ac:dyDescent="0.15">
      <c r="A16" t="s">
        <v>26</v>
      </c>
      <c r="B16" t="s">
        <v>27</v>
      </c>
    </row>
    <row r="17" spans="1:2" x14ac:dyDescent="0.15">
      <c r="A17" t="s">
        <v>28</v>
      </c>
      <c r="B17" t="s">
        <v>29</v>
      </c>
    </row>
    <row r="18" spans="1:2" x14ac:dyDescent="0.15">
      <c r="A18" t="s">
        <v>30</v>
      </c>
      <c r="B18" t="s">
        <v>31</v>
      </c>
    </row>
    <row r="19" spans="1:2" x14ac:dyDescent="0.15">
      <c r="A19" t="s">
        <v>32</v>
      </c>
      <c r="B19" t="s">
        <v>33</v>
      </c>
    </row>
    <row r="20" spans="1:2" x14ac:dyDescent="0.15">
      <c r="A20" t="s">
        <v>34</v>
      </c>
      <c r="B20" t="s">
        <v>35</v>
      </c>
    </row>
    <row r="21" spans="1:2" x14ac:dyDescent="0.15">
      <c r="A21" t="s">
        <v>36</v>
      </c>
      <c r="B21" t="s">
        <v>37</v>
      </c>
    </row>
    <row r="22" spans="1:2" x14ac:dyDescent="0.15">
      <c r="A22" t="s">
        <v>38</v>
      </c>
      <c r="B22" t="s">
        <v>39</v>
      </c>
    </row>
    <row r="23" spans="1:2" x14ac:dyDescent="0.15">
      <c r="A23" t="s">
        <v>40</v>
      </c>
      <c r="B23" t="s">
        <v>41</v>
      </c>
    </row>
    <row r="24" spans="1:2" x14ac:dyDescent="0.15">
      <c r="A24" t="s">
        <v>42</v>
      </c>
    </row>
    <row r="25" spans="1:2" x14ac:dyDescent="0.15">
      <c r="A25" t="s">
        <v>43</v>
      </c>
      <c r="B25" t="s">
        <v>44</v>
      </c>
    </row>
  </sheetData>
  <phoneticPr fontId="61" type="noConversion"/>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A267"/>
  <sheetViews>
    <sheetView view="pageBreakPreview" zoomScaleNormal="100" workbookViewId="0">
      <selection activeCell="A2" sqref="A2:AI2"/>
    </sheetView>
  </sheetViews>
  <sheetFormatPr defaultColWidth="9" defaultRowHeight="15" x14ac:dyDescent="0.15"/>
  <cols>
    <col min="1" max="1" width="8.375" style="118" customWidth="1"/>
    <col min="2" max="2" width="14.875" style="118" customWidth="1"/>
    <col min="3" max="3" width="21.25" style="118" customWidth="1"/>
    <col min="4" max="5" width="9" style="118"/>
    <col min="6" max="6" width="26.5" style="118" customWidth="1"/>
    <col min="7" max="9" width="5.75" style="118" customWidth="1"/>
    <col min="10" max="12" width="4.5" style="118" customWidth="1"/>
    <col min="13" max="13" width="7.5" style="118" customWidth="1"/>
    <col min="14" max="14" width="13.875" style="118" customWidth="1"/>
    <col min="15" max="15" width="12.75" style="118" customWidth="1"/>
    <col min="16" max="16" width="13.875" style="118" customWidth="1"/>
    <col min="17" max="21" width="9" style="118"/>
    <col min="22" max="22" width="13.875" style="118" customWidth="1"/>
    <col min="23" max="23" width="9" style="118"/>
    <col min="24" max="24" width="9.875" style="118" customWidth="1"/>
    <col min="25" max="25" width="14.5" style="161" customWidth="1"/>
    <col min="26" max="26" width="13.25" style="161" customWidth="1"/>
    <col min="27" max="27" width="14.5" style="161" customWidth="1"/>
    <col min="28" max="16384" width="9" style="118"/>
  </cols>
  <sheetData>
    <row r="2" spans="1:27" ht="27" customHeight="1" x14ac:dyDescent="0.15">
      <c r="A2" s="229" t="s">
        <v>260</v>
      </c>
      <c r="B2" s="196"/>
      <c r="C2" s="196"/>
      <c r="D2" s="196"/>
      <c r="E2" s="196"/>
      <c r="F2" s="196"/>
      <c r="G2" s="196"/>
      <c r="H2" s="196"/>
      <c r="I2" s="196"/>
      <c r="J2" s="196"/>
      <c r="K2" s="196"/>
      <c r="L2" s="196"/>
      <c r="M2" s="196"/>
      <c r="N2" s="196"/>
      <c r="O2" s="196"/>
      <c r="P2" s="196"/>
      <c r="Q2" s="196"/>
      <c r="R2" s="196"/>
      <c r="S2" s="196"/>
      <c r="T2" s="196"/>
      <c r="U2" s="196"/>
      <c r="V2" s="196"/>
    </row>
    <row r="3" spans="1:27" x14ac:dyDescent="0.15">
      <c r="V3" s="101"/>
      <c r="W3" s="101" t="s">
        <v>261</v>
      </c>
    </row>
    <row r="4" spans="1:27" x14ac:dyDescent="0.15">
      <c r="A4" s="153" t="s">
        <v>142</v>
      </c>
    </row>
    <row r="5" spans="1:27" x14ac:dyDescent="0.15">
      <c r="A5" s="153" t="str">
        <f>货币资金!A5</f>
        <v>填报单位：林芝市乡兴牧业有限责任公司</v>
      </c>
    </row>
    <row r="6" spans="1:27" x14ac:dyDescent="0.15">
      <c r="A6" s="153" t="str">
        <f>货币资金!A6</f>
        <v>项目名称：700万林芝市高产奶牛养殖项目</v>
      </c>
      <c r="V6" s="152"/>
      <c r="W6" s="156" t="s">
        <v>262</v>
      </c>
    </row>
    <row r="7" spans="1:27" x14ac:dyDescent="0.15">
      <c r="A7" s="221" t="s">
        <v>202</v>
      </c>
      <c r="B7" s="221" t="s">
        <v>263</v>
      </c>
      <c r="C7" s="221" t="s">
        <v>264</v>
      </c>
      <c r="D7" s="221" t="s">
        <v>265</v>
      </c>
      <c r="E7" s="221" t="s">
        <v>266</v>
      </c>
      <c r="F7" s="221" t="s">
        <v>267</v>
      </c>
      <c r="G7" s="221" t="s">
        <v>268</v>
      </c>
      <c r="H7" s="221"/>
      <c r="I7" s="221"/>
      <c r="J7" s="221"/>
      <c r="K7" s="221"/>
      <c r="L7" s="221"/>
      <c r="M7" s="226" t="s">
        <v>207</v>
      </c>
      <c r="N7" s="230"/>
      <c r="O7" s="230"/>
      <c r="P7" s="227"/>
      <c r="Q7" s="221" t="s">
        <v>208</v>
      </c>
      <c r="R7" s="221"/>
      <c r="S7" s="221"/>
      <c r="T7" s="221"/>
      <c r="U7" s="226" t="s">
        <v>209</v>
      </c>
      <c r="V7" s="227"/>
      <c r="W7" s="225" t="s">
        <v>64</v>
      </c>
    </row>
    <row r="8" spans="1:27" x14ac:dyDescent="0.15">
      <c r="A8" s="221"/>
      <c r="B8" s="221"/>
      <c r="C8" s="221"/>
      <c r="D8" s="221"/>
      <c r="E8" s="221"/>
      <c r="F8" s="221"/>
      <c r="G8" s="221" t="s">
        <v>269</v>
      </c>
      <c r="H8" s="221"/>
      <c r="I8" s="221"/>
      <c r="J8" s="221" t="s">
        <v>270</v>
      </c>
      <c r="K8" s="221" t="s">
        <v>271</v>
      </c>
      <c r="L8" s="221" t="s">
        <v>272</v>
      </c>
      <c r="M8" s="221" t="s">
        <v>273</v>
      </c>
      <c r="N8" s="221" t="s">
        <v>274</v>
      </c>
      <c r="O8" s="221" t="s">
        <v>275</v>
      </c>
      <c r="P8" s="221" t="s">
        <v>276</v>
      </c>
      <c r="Q8" s="226" t="s">
        <v>149</v>
      </c>
      <c r="R8" s="227"/>
      <c r="S8" s="226" t="s">
        <v>150</v>
      </c>
      <c r="T8" s="227"/>
      <c r="U8" s="221" t="s">
        <v>273</v>
      </c>
      <c r="V8" s="221" t="s">
        <v>216</v>
      </c>
      <c r="W8" s="225"/>
    </row>
    <row r="9" spans="1:27" ht="24" x14ac:dyDescent="0.15">
      <c r="A9" s="221"/>
      <c r="B9" s="221"/>
      <c r="C9" s="221"/>
      <c r="D9" s="221"/>
      <c r="E9" s="221"/>
      <c r="F9" s="221"/>
      <c r="G9" s="87" t="s">
        <v>277</v>
      </c>
      <c r="H9" s="87" t="s">
        <v>278</v>
      </c>
      <c r="I9" s="87" t="s">
        <v>279</v>
      </c>
      <c r="J9" s="221"/>
      <c r="K9" s="221"/>
      <c r="L9" s="221"/>
      <c r="M9" s="221"/>
      <c r="N9" s="221"/>
      <c r="O9" s="221"/>
      <c r="P9" s="221"/>
      <c r="Q9" s="87" t="s">
        <v>273</v>
      </c>
      <c r="R9" s="87" t="s">
        <v>216</v>
      </c>
      <c r="S9" s="87" t="s">
        <v>273</v>
      </c>
      <c r="T9" s="87" t="s">
        <v>216</v>
      </c>
      <c r="U9" s="221"/>
      <c r="V9" s="221"/>
      <c r="W9" s="225"/>
    </row>
    <row r="10" spans="1:27" x14ac:dyDescent="0.15">
      <c r="A10" s="92"/>
      <c r="B10" s="88" t="s">
        <v>153</v>
      </c>
      <c r="C10" s="88" t="s">
        <v>154</v>
      </c>
      <c r="D10" s="88" t="s">
        <v>155</v>
      </c>
      <c r="E10" s="88" t="s">
        <v>156</v>
      </c>
      <c r="F10" s="88" t="s">
        <v>157</v>
      </c>
      <c r="G10" s="88" t="s">
        <v>158</v>
      </c>
      <c r="H10" s="88" t="s">
        <v>159</v>
      </c>
      <c r="I10" s="88" t="s">
        <v>160</v>
      </c>
      <c r="J10" s="88" t="s">
        <v>161</v>
      </c>
      <c r="K10" s="88" t="s">
        <v>162</v>
      </c>
      <c r="L10" s="149" t="s">
        <v>163</v>
      </c>
      <c r="M10" s="149" t="s">
        <v>164</v>
      </c>
      <c r="N10" s="149" t="s">
        <v>165</v>
      </c>
      <c r="O10" s="149" t="s">
        <v>166</v>
      </c>
      <c r="P10" s="149" t="s">
        <v>167</v>
      </c>
      <c r="Q10" s="149" t="s">
        <v>218</v>
      </c>
      <c r="R10" s="149" t="s">
        <v>219</v>
      </c>
      <c r="S10" s="149" t="s">
        <v>220</v>
      </c>
      <c r="T10" s="149" t="s">
        <v>221</v>
      </c>
      <c r="U10" s="149" t="s">
        <v>242</v>
      </c>
      <c r="V10" s="149" t="s">
        <v>243</v>
      </c>
      <c r="W10" s="149" t="s">
        <v>244</v>
      </c>
    </row>
    <row r="11" spans="1:27" x14ac:dyDescent="0.15">
      <c r="A11" s="92"/>
      <c r="B11" s="92" t="s">
        <v>280</v>
      </c>
      <c r="C11" s="92"/>
      <c r="D11" s="158"/>
      <c r="E11" s="92"/>
      <c r="F11" s="92"/>
      <c r="G11" s="92"/>
      <c r="H11" s="92"/>
      <c r="I11" s="92"/>
      <c r="J11" s="88"/>
      <c r="K11" s="88"/>
      <c r="L11" s="88"/>
      <c r="M11" s="88"/>
      <c r="N11" s="93">
        <f>SUM(N12:N104)</f>
        <v>38202682.920000009</v>
      </c>
      <c r="O11" s="93">
        <f>SUM(O12:O104)</f>
        <v>2609809.7399999998</v>
      </c>
      <c r="P11" s="93">
        <f>SUM(P12:P104)</f>
        <v>35592873.180000007</v>
      </c>
      <c r="Q11" s="88"/>
      <c r="R11" s="93"/>
      <c r="S11" s="88"/>
      <c r="T11" s="93"/>
      <c r="U11" s="88"/>
      <c r="V11" s="93">
        <f>P11+R11-T11</f>
        <v>35592873.180000007</v>
      </c>
      <c r="W11" s="135"/>
      <c r="X11" s="162" t="s">
        <v>281</v>
      </c>
      <c r="Y11" s="161">
        <f>N11+'固定资产-2'!K11</f>
        <v>39866282.920000009</v>
      </c>
      <c r="Z11" s="161">
        <f>O11+'固定资产-2'!L11</f>
        <v>2689662.5399999996</v>
      </c>
      <c r="AA11" s="161">
        <f>P11+'固定资产-2'!M11</f>
        <v>37176620.38000001</v>
      </c>
    </row>
    <row r="12" spans="1:27" x14ac:dyDescent="0.15">
      <c r="A12" s="178" t="s">
        <v>282</v>
      </c>
      <c r="B12" s="92"/>
      <c r="C12" s="178" t="s">
        <v>283</v>
      </c>
      <c r="D12" s="158"/>
      <c r="E12" s="88" t="s">
        <v>284</v>
      </c>
      <c r="F12" s="92"/>
      <c r="G12" s="92"/>
      <c r="H12" s="92"/>
      <c r="I12" s="92"/>
      <c r="J12" s="88" t="s">
        <v>285</v>
      </c>
      <c r="K12" s="88"/>
      <c r="L12" s="88"/>
      <c r="M12" s="88"/>
      <c r="N12" s="93">
        <v>1350</v>
      </c>
      <c r="O12" s="93">
        <v>383.94</v>
      </c>
      <c r="P12" s="93">
        <v>966.06</v>
      </c>
      <c r="Q12" s="88"/>
      <c r="R12" s="93"/>
      <c r="S12" s="88"/>
      <c r="T12" s="93"/>
      <c r="U12" s="88"/>
      <c r="V12" s="93">
        <f>P12+R12-T12</f>
        <v>966.06</v>
      </c>
      <c r="W12" s="135"/>
      <c r="X12" s="162" t="s">
        <v>286</v>
      </c>
      <c r="Y12" s="161">
        <v>10212651.08</v>
      </c>
      <c r="Z12" s="161">
        <v>1252915.8799999999</v>
      </c>
      <c r="AA12" s="161">
        <v>8959735.1999999993</v>
      </c>
    </row>
    <row r="13" spans="1:27" x14ac:dyDescent="0.15">
      <c r="A13" s="178" t="s">
        <v>287</v>
      </c>
      <c r="B13" s="92"/>
      <c r="C13" s="178" t="s">
        <v>288</v>
      </c>
      <c r="D13" s="158"/>
      <c r="E13" s="88" t="s">
        <v>284</v>
      </c>
      <c r="F13" s="178" t="s">
        <v>289</v>
      </c>
      <c r="G13" s="92"/>
      <c r="H13" s="92"/>
      <c r="I13" s="92"/>
      <c r="J13" s="88" t="s">
        <v>285</v>
      </c>
      <c r="K13" s="88"/>
      <c r="L13" s="88"/>
      <c r="M13" s="88">
        <v>131.57</v>
      </c>
      <c r="N13" s="93">
        <v>59200</v>
      </c>
      <c r="O13" s="93">
        <v>2841.6</v>
      </c>
      <c r="P13" s="93">
        <v>56358.400000000001</v>
      </c>
      <c r="Q13" s="88"/>
      <c r="R13" s="93"/>
      <c r="S13" s="88"/>
      <c r="T13" s="93"/>
      <c r="U13" s="88">
        <f t="shared" ref="U13:U44" si="0">M13+Q13-S13</f>
        <v>131.57</v>
      </c>
      <c r="V13" s="93">
        <f t="shared" ref="V13:V44" si="1">P13+R13-T13</f>
        <v>56358.400000000001</v>
      </c>
      <c r="W13" s="135"/>
      <c r="X13" s="162" t="s">
        <v>290</v>
      </c>
      <c r="Y13" s="161">
        <f>N179+'固定资产-2'!K20</f>
        <v>825576.14</v>
      </c>
      <c r="Z13" s="161">
        <f>O179+'固定资产-2'!L20</f>
        <v>231899.94000000021</v>
      </c>
      <c r="AA13" s="161">
        <f>P179+'固定资产-2'!M20</f>
        <v>457438.54000000044</v>
      </c>
    </row>
    <row r="14" spans="1:27" x14ac:dyDescent="0.15">
      <c r="A14" s="178" t="s">
        <v>291</v>
      </c>
      <c r="B14" s="92"/>
      <c r="C14" s="178" t="s">
        <v>292</v>
      </c>
      <c r="D14" s="158"/>
      <c r="E14" s="88" t="s">
        <v>284</v>
      </c>
      <c r="F14" s="178" t="s">
        <v>293</v>
      </c>
      <c r="G14" s="92"/>
      <c r="H14" s="92"/>
      <c r="I14" s="92"/>
      <c r="J14" s="88" t="s">
        <v>285</v>
      </c>
      <c r="K14" s="88"/>
      <c r="L14" s="88"/>
      <c r="M14" s="88">
        <v>595.59</v>
      </c>
      <c r="N14" s="93">
        <v>268000</v>
      </c>
      <c r="O14" s="93">
        <v>12864</v>
      </c>
      <c r="P14" s="93">
        <v>255136</v>
      </c>
      <c r="Q14" s="88"/>
      <c r="R14" s="93"/>
      <c r="S14" s="88"/>
      <c r="T14" s="93"/>
      <c r="U14" s="88">
        <f t="shared" si="0"/>
        <v>595.59</v>
      </c>
      <c r="V14" s="93">
        <f t="shared" si="1"/>
        <v>255136</v>
      </c>
      <c r="W14" s="135"/>
      <c r="Y14" s="161">
        <f>SUM(Y11:Y13)</f>
        <v>50904510.140000008</v>
      </c>
      <c r="Z14" s="161">
        <f>SUM(Z11:Z13)</f>
        <v>4174478.36</v>
      </c>
      <c r="AA14" s="161">
        <f>SUM(AA11:AA13)</f>
        <v>46593794.120000012</v>
      </c>
    </row>
    <row r="15" spans="1:27" x14ac:dyDescent="0.15">
      <c r="A15" s="178" t="s">
        <v>294</v>
      </c>
      <c r="B15" s="92"/>
      <c r="C15" s="178" t="s">
        <v>295</v>
      </c>
      <c r="D15" s="158"/>
      <c r="E15" s="88" t="s">
        <v>284</v>
      </c>
      <c r="F15" s="178" t="s">
        <v>296</v>
      </c>
      <c r="G15" s="92"/>
      <c r="H15" s="92"/>
      <c r="I15" s="92"/>
      <c r="J15" s="88" t="s">
        <v>285</v>
      </c>
      <c r="K15" s="88"/>
      <c r="L15" s="88"/>
      <c r="M15" s="88">
        <v>450.54</v>
      </c>
      <c r="N15" s="93">
        <v>788400</v>
      </c>
      <c r="O15" s="93">
        <v>37843.199999999997</v>
      </c>
      <c r="P15" s="93">
        <v>750556.8</v>
      </c>
      <c r="Q15" s="88"/>
      <c r="R15" s="93"/>
      <c r="S15" s="88"/>
      <c r="T15" s="93"/>
      <c r="U15" s="88">
        <f t="shared" si="0"/>
        <v>450.54</v>
      </c>
      <c r="V15" s="93">
        <f t="shared" si="1"/>
        <v>750556.8</v>
      </c>
      <c r="W15" s="135"/>
    </row>
    <row r="16" spans="1:27" x14ac:dyDescent="0.15">
      <c r="A16" s="178" t="s">
        <v>297</v>
      </c>
      <c r="B16" s="92"/>
      <c r="C16" s="178" t="s">
        <v>298</v>
      </c>
      <c r="D16" s="158"/>
      <c r="E16" s="88" t="s">
        <v>284</v>
      </c>
      <c r="F16" s="178" t="s">
        <v>299</v>
      </c>
      <c r="G16" s="92"/>
      <c r="H16" s="92"/>
      <c r="I16" s="92"/>
      <c r="J16" s="88" t="s">
        <v>285</v>
      </c>
      <c r="K16" s="88"/>
      <c r="L16" s="88"/>
      <c r="M16" s="88">
        <v>190.73</v>
      </c>
      <c r="N16" s="93">
        <v>286100</v>
      </c>
      <c r="O16" s="93">
        <v>13732.8</v>
      </c>
      <c r="P16" s="93">
        <v>272367.2</v>
      </c>
      <c r="Q16" s="88"/>
      <c r="R16" s="93"/>
      <c r="S16" s="88"/>
      <c r="T16" s="93"/>
      <c r="U16" s="88">
        <f t="shared" si="0"/>
        <v>190.73</v>
      </c>
      <c r="V16" s="93">
        <f t="shared" si="1"/>
        <v>272367.2</v>
      </c>
      <c r="W16" s="135"/>
    </row>
    <row r="17" spans="1:23" x14ac:dyDescent="0.15">
      <c r="A17" s="178" t="s">
        <v>300</v>
      </c>
      <c r="B17" s="92"/>
      <c r="C17" s="178" t="s">
        <v>301</v>
      </c>
      <c r="D17" s="158"/>
      <c r="E17" s="88" t="s">
        <v>284</v>
      </c>
      <c r="F17" s="178" t="s">
        <v>302</v>
      </c>
      <c r="G17" s="92"/>
      <c r="H17" s="92"/>
      <c r="I17" s="92"/>
      <c r="J17" s="88" t="s">
        <v>285</v>
      </c>
      <c r="K17" s="88"/>
      <c r="L17" s="88"/>
      <c r="M17" s="88">
        <v>73.8</v>
      </c>
      <c r="N17" s="93">
        <v>13300</v>
      </c>
      <c r="O17" s="93">
        <v>399</v>
      </c>
      <c r="P17" s="93">
        <v>12901</v>
      </c>
      <c r="Q17" s="88"/>
      <c r="R17" s="93"/>
      <c r="S17" s="88"/>
      <c r="T17" s="93"/>
      <c r="U17" s="88">
        <f t="shared" si="0"/>
        <v>73.8</v>
      </c>
      <c r="V17" s="93">
        <f t="shared" si="1"/>
        <v>12901</v>
      </c>
      <c r="W17" s="135"/>
    </row>
    <row r="18" spans="1:23" x14ac:dyDescent="0.15">
      <c r="A18" s="178" t="s">
        <v>303</v>
      </c>
      <c r="B18" s="92"/>
      <c r="C18" s="178" t="s">
        <v>304</v>
      </c>
      <c r="D18" s="158"/>
      <c r="E18" s="88" t="s">
        <v>284</v>
      </c>
      <c r="F18" s="178" t="s">
        <v>305</v>
      </c>
      <c r="G18" s="92"/>
      <c r="H18" s="92"/>
      <c r="I18" s="92"/>
      <c r="J18" s="88" t="s">
        <v>285</v>
      </c>
      <c r="K18" s="88"/>
      <c r="L18" s="88"/>
      <c r="M18" s="88">
        <v>56.36</v>
      </c>
      <c r="N18" s="93">
        <v>84500</v>
      </c>
      <c r="O18" s="93">
        <v>4056</v>
      </c>
      <c r="P18" s="93">
        <v>80444</v>
      </c>
      <c r="Q18" s="88"/>
      <c r="R18" s="93"/>
      <c r="S18" s="88"/>
      <c r="T18" s="93"/>
      <c r="U18" s="88">
        <f t="shared" si="0"/>
        <v>56.36</v>
      </c>
      <c r="V18" s="93">
        <f t="shared" si="1"/>
        <v>80444</v>
      </c>
      <c r="W18" s="135"/>
    </row>
    <row r="19" spans="1:23" x14ac:dyDescent="0.15">
      <c r="A19" s="178" t="s">
        <v>306</v>
      </c>
      <c r="B19" s="92"/>
      <c r="C19" s="178" t="s">
        <v>307</v>
      </c>
      <c r="D19" s="158"/>
      <c r="E19" s="88" t="s">
        <v>284</v>
      </c>
      <c r="F19" s="178" t="s">
        <v>308</v>
      </c>
      <c r="G19" s="92"/>
      <c r="H19" s="92"/>
      <c r="I19" s="92"/>
      <c r="J19" s="88" t="s">
        <v>285</v>
      </c>
      <c r="K19" s="88"/>
      <c r="L19" s="88"/>
      <c r="M19" s="88">
        <v>20.76</v>
      </c>
      <c r="N19" s="93">
        <v>2900</v>
      </c>
      <c r="O19" s="93">
        <v>918.72</v>
      </c>
      <c r="P19" s="93">
        <v>1981.28</v>
      </c>
      <c r="Q19" s="88"/>
      <c r="R19" s="93"/>
      <c r="S19" s="88"/>
      <c r="T19" s="93"/>
      <c r="U19" s="88">
        <f t="shared" si="0"/>
        <v>20.76</v>
      </c>
      <c r="V19" s="93">
        <f t="shared" si="1"/>
        <v>1981.28</v>
      </c>
      <c r="W19" s="135"/>
    </row>
    <row r="20" spans="1:23" x14ac:dyDescent="0.15">
      <c r="A20" s="178" t="s">
        <v>309</v>
      </c>
      <c r="B20" s="92"/>
      <c r="C20" s="178" t="s">
        <v>310</v>
      </c>
      <c r="D20" s="158"/>
      <c r="E20" s="88" t="s">
        <v>284</v>
      </c>
      <c r="F20" s="178" t="s">
        <v>311</v>
      </c>
      <c r="G20" s="92"/>
      <c r="H20" s="92"/>
      <c r="I20" s="92"/>
      <c r="J20" s="88" t="s">
        <v>285</v>
      </c>
      <c r="K20" s="88"/>
      <c r="L20" s="88"/>
      <c r="M20" s="88">
        <v>6.38</v>
      </c>
      <c r="N20" s="93">
        <v>2500</v>
      </c>
      <c r="O20" s="93">
        <v>792</v>
      </c>
      <c r="P20" s="93">
        <v>1708</v>
      </c>
      <c r="Q20" s="88"/>
      <c r="R20" s="93"/>
      <c r="S20" s="88"/>
      <c r="T20" s="93"/>
      <c r="U20" s="88">
        <f t="shared" si="0"/>
        <v>6.38</v>
      </c>
      <c r="V20" s="93">
        <f t="shared" si="1"/>
        <v>1708</v>
      </c>
      <c r="W20" s="135"/>
    </row>
    <row r="21" spans="1:23" x14ac:dyDescent="0.15">
      <c r="A21" s="178" t="s">
        <v>312</v>
      </c>
      <c r="B21" s="92"/>
      <c r="C21" s="178" t="s">
        <v>313</v>
      </c>
      <c r="D21" s="158"/>
      <c r="E21" s="88" t="s">
        <v>284</v>
      </c>
      <c r="F21" s="178" t="s">
        <v>311</v>
      </c>
      <c r="G21" s="92"/>
      <c r="H21" s="92"/>
      <c r="I21" s="92"/>
      <c r="J21" s="88" t="s">
        <v>285</v>
      </c>
      <c r="K21" s="88"/>
      <c r="L21" s="88"/>
      <c r="M21" s="88">
        <v>6.38</v>
      </c>
      <c r="N21" s="93">
        <v>2500</v>
      </c>
      <c r="O21" s="93">
        <v>792</v>
      </c>
      <c r="P21" s="93">
        <v>1708</v>
      </c>
      <c r="Q21" s="88"/>
      <c r="R21" s="93"/>
      <c r="S21" s="88"/>
      <c r="T21" s="93"/>
      <c r="U21" s="88">
        <f t="shared" si="0"/>
        <v>6.38</v>
      </c>
      <c r="V21" s="93">
        <f t="shared" si="1"/>
        <v>1708</v>
      </c>
      <c r="W21" s="135"/>
    </row>
    <row r="22" spans="1:23" x14ac:dyDescent="0.15">
      <c r="A22" s="178" t="s">
        <v>314</v>
      </c>
      <c r="B22" s="92"/>
      <c r="C22" s="178" t="s">
        <v>315</v>
      </c>
      <c r="D22" s="158"/>
      <c r="E22" s="88" t="s">
        <v>284</v>
      </c>
      <c r="F22" s="178" t="s">
        <v>316</v>
      </c>
      <c r="G22" s="92"/>
      <c r="H22" s="92"/>
      <c r="I22" s="92"/>
      <c r="J22" s="88" t="s">
        <v>285</v>
      </c>
      <c r="K22" s="88"/>
      <c r="L22" s="88"/>
      <c r="M22" s="88">
        <v>187.52</v>
      </c>
      <c r="N22" s="93">
        <v>281300</v>
      </c>
      <c r="O22" s="93">
        <v>13502.4</v>
      </c>
      <c r="P22" s="93">
        <v>267797.59999999998</v>
      </c>
      <c r="Q22" s="88"/>
      <c r="R22" s="93"/>
      <c r="S22" s="88"/>
      <c r="T22" s="93"/>
      <c r="U22" s="88">
        <f t="shared" si="0"/>
        <v>187.52</v>
      </c>
      <c r="V22" s="93">
        <f t="shared" si="1"/>
        <v>267797.59999999998</v>
      </c>
      <c r="W22" s="135"/>
    </row>
    <row r="23" spans="1:23" x14ac:dyDescent="0.15">
      <c r="A23" s="178" t="s">
        <v>317</v>
      </c>
      <c r="B23" s="92"/>
      <c r="C23" s="178" t="s">
        <v>318</v>
      </c>
      <c r="D23" s="158"/>
      <c r="E23" s="88" t="s">
        <v>284</v>
      </c>
      <c r="F23" s="178" t="s">
        <v>319</v>
      </c>
      <c r="G23" s="92"/>
      <c r="H23" s="92"/>
      <c r="I23" s="92"/>
      <c r="J23" s="88" t="s">
        <v>285</v>
      </c>
      <c r="K23" s="88"/>
      <c r="L23" s="88"/>
      <c r="M23" s="88">
        <v>317.61</v>
      </c>
      <c r="N23" s="93">
        <v>317600</v>
      </c>
      <c r="O23" s="93">
        <v>15244.8</v>
      </c>
      <c r="P23" s="93">
        <v>302355.20000000001</v>
      </c>
      <c r="Q23" s="88"/>
      <c r="R23" s="93"/>
      <c r="S23" s="88"/>
      <c r="T23" s="93"/>
      <c r="U23" s="88">
        <f t="shared" si="0"/>
        <v>317.61</v>
      </c>
      <c r="V23" s="93">
        <f t="shared" si="1"/>
        <v>302355.20000000001</v>
      </c>
      <c r="W23" s="135"/>
    </row>
    <row r="24" spans="1:23" x14ac:dyDescent="0.15">
      <c r="A24" s="178" t="s">
        <v>320</v>
      </c>
      <c r="B24" s="92"/>
      <c r="C24" s="178" t="s">
        <v>321</v>
      </c>
      <c r="D24" s="158"/>
      <c r="E24" s="88" t="s">
        <v>284</v>
      </c>
      <c r="F24" s="178" t="s">
        <v>322</v>
      </c>
      <c r="G24" s="92"/>
      <c r="H24" s="92"/>
      <c r="I24" s="92"/>
      <c r="J24" s="88" t="s">
        <v>285</v>
      </c>
      <c r="K24" s="88"/>
      <c r="L24" s="88"/>
      <c r="M24" s="88">
        <v>304.29000000000002</v>
      </c>
      <c r="N24" s="93">
        <v>304300</v>
      </c>
      <c r="O24" s="93">
        <v>14606.4</v>
      </c>
      <c r="P24" s="93">
        <v>289693.59999999998</v>
      </c>
      <c r="Q24" s="88"/>
      <c r="R24" s="93"/>
      <c r="S24" s="88"/>
      <c r="T24" s="93"/>
      <c r="U24" s="88">
        <f t="shared" si="0"/>
        <v>304.29000000000002</v>
      </c>
      <c r="V24" s="93">
        <f t="shared" si="1"/>
        <v>289693.59999999998</v>
      </c>
      <c r="W24" s="135"/>
    </row>
    <row r="25" spans="1:23" x14ac:dyDescent="0.15">
      <c r="A25" s="178" t="s">
        <v>323</v>
      </c>
      <c r="B25" s="92"/>
      <c r="C25" s="178" t="s">
        <v>324</v>
      </c>
      <c r="D25" s="158"/>
      <c r="E25" s="88" t="s">
        <v>284</v>
      </c>
      <c r="F25" s="178" t="s">
        <v>325</v>
      </c>
      <c r="G25" s="92"/>
      <c r="H25" s="92"/>
      <c r="I25" s="92"/>
      <c r="J25" s="88" t="s">
        <v>285</v>
      </c>
      <c r="K25" s="88"/>
      <c r="L25" s="88"/>
      <c r="M25" s="88">
        <v>205.7</v>
      </c>
      <c r="N25" s="93">
        <v>246800</v>
      </c>
      <c r="O25" s="93">
        <v>11846.4</v>
      </c>
      <c r="P25" s="93">
        <v>234953.60000000001</v>
      </c>
      <c r="Q25" s="88"/>
      <c r="R25" s="93"/>
      <c r="S25" s="88"/>
      <c r="T25" s="93"/>
      <c r="U25" s="88">
        <f t="shared" si="0"/>
        <v>205.7</v>
      </c>
      <c r="V25" s="93">
        <f t="shared" si="1"/>
        <v>234953.60000000001</v>
      </c>
      <c r="W25" s="135"/>
    </row>
    <row r="26" spans="1:23" x14ac:dyDescent="0.15">
      <c r="A26" s="178" t="s">
        <v>326</v>
      </c>
      <c r="B26" s="92"/>
      <c r="C26" s="178" t="s">
        <v>327</v>
      </c>
      <c r="D26" s="158"/>
      <c r="E26" s="88" t="s">
        <v>284</v>
      </c>
      <c r="F26" s="178" t="s">
        <v>328</v>
      </c>
      <c r="G26" s="92"/>
      <c r="H26" s="92"/>
      <c r="I26" s="92"/>
      <c r="J26" s="88" t="s">
        <v>285</v>
      </c>
      <c r="K26" s="88"/>
      <c r="L26" s="88"/>
      <c r="M26" s="88">
        <v>282.14</v>
      </c>
      <c r="N26" s="93">
        <v>70500</v>
      </c>
      <c r="O26" s="93">
        <v>3384</v>
      </c>
      <c r="P26" s="93">
        <v>67116</v>
      </c>
      <c r="Q26" s="88"/>
      <c r="R26" s="93"/>
      <c r="S26" s="88"/>
      <c r="T26" s="93"/>
      <c r="U26" s="88">
        <f t="shared" si="0"/>
        <v>282.14</v>
      </c>
      <c r="V26" s="93">
        <f t="shared" si="1"/>
        <v>67116</v>
      </c>
      <c r="W26" s="135"/>
    </row>
    <row r="27" spans="1:23" x14ac:dyDescent="0.15">
      <c r="A27" s="178" t="s">
        <v>329</v>
      </c>
      <c r="B27" s="92"/>
      <c r="C27" s="178" t="s">
        <v>330</v>
      </c>
      <c r="D27" s="158"/>
      <c r="E27" s="88" t="s">
        <v>284</v>
      </c>
      <c r="F27" s="178" t="s">
        <v>331</v>
      </c>
      <c r="G27" s="92"/>
      <c r="H27" s="92"/>
      <c r="I27" s="92"/>
      <c r="J27" s="88" t="s">
        <v>285</v>
      </c>
      <c r="K27" s="88"/>
      <c r="L27" s="88"/>
      <c r="M27" s="88">
        <v>227.57</v>
      </c>
      <c r="N27" s="93">
        <v>341400</v>
      </c>
      <c r="O27" s="93">
        <v>16387.2</v>
      </c>
      <c r="P27" s="93">
        <v>325012.8</v>
      </c>
      <c r="Q27" s="88"/>
      <c r="R27" s="93"/>
      <c r="S27" s="88"/>
      <c r="T27" s="93"/>
      <c r="U27" s="88">
        <f t="shared" si="0"/>
        <v>227.57</v>
      </c>
      <c r="V27" s="93">
        <f t="shared" si="1"/>
        <v>325012.8</v>
      </c>
      <c r="W27" s="135"/>
    </row>
    <row r="28" spans="1:23" x14ac:dyDescent="0.15">
      <c r="A28" s="178" t="s">
        <v>332</v>
      </c>
      <c r="B28" s="92"/>
      <c r="C28" s="178" t="s">
        <v>333</v>
      </c>
      <c r="D28" s="158"/>
      <c r="E28" s="88" t="s">
        <v>284</v>
      </c>
      <c r="F28" s="178" t="s">
        <v>334</v>
      </c>
      <c r="G28" s="92"/>
      <c r="H28" s="92"/>
      <c r="I28" s="92"/>
      <c r="J28" s="88" t="s">
        <v>285</v>
      </c>
      <c r="K28" s="88"/>
      <c r="L28" s="88"/>
      <c r="M28" s="88">
        <v>437.11</v>
      </c>
      <c r="N28" s="93">
        <v>1376900</v>
      </c>
      <c r="O28" s="93">
        <v>52872.959999999999</v>
      </c>
      <c r="P28" s="93">
        <v>1324027.04</v>
      </c>
      <c r="Q28" s="88"/>
      <c r="R28" s="93"/>
      <c r="S28" s="88"/>
      <c r="T28" s="93"/>
      <c r="U28" s="88">
        <f t="shared" si="0"/>
        <v>437.11</v>
      </c>
      <c r="V28" s="93">
        <f t="shared" si="1"/>
        <v>1324027.04</v>
      </c>
      <c r="W28" s="135"/>
    </row>
    <row r="29" spans="1:23" x14ac:dyDescent="0.15">
      <c r="A29" s="178" t="s">
        <v>335</v>
      </c>
      <c r="B29" s="92"/>
      <c r="C29" s="178" t="s">
        <v>336</v>
      </c>
      <c r="D29" s="158"/>
      <c r="E29" s="88" t="s">
        <v>284</v>
      </c>
      <c r="F29" s="178" t="s">
        <v>337</v>
      </c>
      <c r="G29" s="92"/>
      <c r="H29" s="92"/>
      <c r="I29" s="92"/>
      <c r="J29" s="88" t="s">
        <v>285</v>
      </c>
      <c r="K29" s="88"/>
      <c r="L29" s="88"/>
      <c r="M29" s="88">
        <v>737.56</v>
      </c>
      <c r="N29" s="93">
        <v>1991400</v>
      </c>
      <c r="O29" s="93">
        <v>95587.199999999997</v>
      </c>
      <c r="P29" s="93">
        <v>1895812.8</v>
      </c>
      <c r="Q29" s="88"/>
      <c r="R29" s="93"/>
      <c r="S29" s="88"/>
      <c r="T29" s="93"/>
      <c r="U29" s="88">
        <f t="shared" si="0"/>
        <v>737.56</v>
      </c>
      <c r="V29" s="93">
        <f t="shared" si="1"/>
        <v>1895812.8</v>
      </c>
      <c r="W29" s="135"/>
    </row>
    <row r="30" spans="1:23" x14ac:dyDescent="0.15">
      <c r="A30" s="178" t="s">
        <v>338</v>
      </c>
      <c r="B30" s="92"/>
      <c r="C30" s="178" t="s">
        <v>339</v>
      </c>
      <c r="D30" s="158"/>
      <c r="E30" s="88" t="s">
        <v>284</v>
      </c>
      <c r="F30" s="178" t="s">
        <v>340</v>
      </c>
      <c r="G30" s="92"/>
      <c r="H30" s="92"/>
      <c r="I30" s="92"/>
      <c r="J30" s="88" t="s">
        <v>285</v>
      </c>
      <c r="K30" s="88"/>
      <c r="L30" s="88"/>
      <c r="M30" s="88">
        <v>37.9</v>
      </c>
      <c r="N30" s="93">
        <v>61400</v>
      </c>
      <c r="O30" s="93">
        <v>2947.2</v>
      </c>
      <c r="P30" s="93">
        <v>58452.800000000003</v>
      </c>
      <c r="Q30" s="88"/>
      <c r="R30" s="93"/>
      <c r="S30" s="88"/>
      <c r="T30" s="93"/>
      <c r="U30" s="88">
        <f t="shared" si="0"/>
        <v>37.9</v>
      </c>
      <c r="V30" s="93">
        <f t="shared" si="1"/>
        <v>58452.800000000003</v>
      </c>
      <c r="W30" s="135"/>
    </row>
    <row r="31" spans="1:23" x14ac:dyDescent="0.15">
      <c r="A31" s="178" t="s">
        <v>341</v>
      </c>
      <c r="B31" s="92"/>
      <c r="C31" s="178" t="s">
        <v>342</v>
      </c>
      <c r="D31" s="158"/>
      <c r="E31" s="88" t="s">
        <v>284</v>
      </c>
      <c r="F31" s="178" t="s">
        <v>343</v>
      </c>
      <c r="G31" s="92"/>
      <c r="H31" s="92"/>
      <c r="I31" s="92"/>
      <c r="J31" s="88" t="s">
        <v>285</v>
      </c>
      <c r="K31" s="88"/>
      <c r="L31" s="88"/>
      <c r="M31" s="88">
        <v>863.2</v>
      </c>
      <c r="N31" s="93">
        <v>427300</v>
      </c>
      <c r="O31" s="93">
        <v>27176.28</v>
      </c>
      <c r="P31" s="93">
        <v>400123.72</v>
      </c>
      <c r="Q31" s="88"/>
      <c r="R31" s="93"/>
      <c r="S31" s="88"/>
      <c r="T31" s="93"/>
      <c r="U31" s="88">
        <f t="shared" si="0"/>
        <v>863.2</v>
      </c>
      <c r="V31" s="93">
        <f t="shared" si="1"/>
        <v>400123.72</v>
      </c>
      <c r="W31" s="135"/>
    </row>
    <row r="32" spans="1:23" x14ac:dyDescent="0.15">
      <c r="A32" s="178" t="s">
        <v>344</v>
      </c>
      <c r="B32" s="92"/>
      <c r="C32" s="178" t="s">
        <v>345</v>
      </c>
      <c r="D32" s="158"/>
      <c r="E32" s="88" t="s">
        <v>284</v>
      </c>
      <c r="F32" s="178" t="s">
        <v>343</v>
      </c>
      <c r="G32" s="92"/>
      <c r="H32" s="92"/>
      <c r="I32" s="92"/>
      <c r="J32" s="88" t="s">
        <v>285</v>
      </c>
      <c r="K32" s="88"/>
      <c r="L32" s="88"/>
      <c r="M32" s="88">
        <v>863.2</v>
      </c>
      <c r="N32" s="93">
        <v>427300</v>
      </c>
      <c r="O32" s="93">
        <v>27176.28</v>
      </c>
      <c r="P32" s="93">
        <v>400123.72</v>
      </c>
      <c r="Q32" s="88"/>
      <c r="R32" s="93"/>
      <c r="S32" s="88"/>
      <c r="T32" s="93"/>
      <c r="U32" s="88">
        <f t="shared" si="0"/>
        <v>863.2</v>
      </c>
      <c r="V32" s="93">
        <f t="shared" si="1"/>
        <v>400123.72</v>
      </c>
      <c r="W32" s="135"/>
    </row>
    <row r="33" spans="1:23" x14ac:dyDescent="0.15">
      <c r="A33" s="178" t="s">
        <v>346</v>
      </c>
      <c r="B33" s="92"/>
      <c r="C33" s="178" t="s">
        <v>347</v>
      </c>
      <c r="D33" s="158"/>
      <c r="E33" s="88" t="s">
        <v>284</v>
      </c>
      <c r="F33" s="178" t="s">
        <v>348</v>
      </c>
      <c r="G33" s="92"/>
      <c r="H33" s="92"/>
      <c r="I33" s="92"/>
      <c r="J33" s="88" t="s">
        <v>285</v>
      </c>
      <c r="K33" s="88"/>
      <c r="L33" s="88"/>
      <c r="M33" s="88">
        <v>52.07</v>
      </c>
      <c r="N33" s="93">
        <v>140600</v>
      </c>
      <c r="O33" s="93">
        <v>6748.8</v>
      </c>
      <c r="P33" s="93">
        <v>133851.20000000001</v>
      </c>
      <c r="Q33" s="88"/>
      <c r="R33" s="93"/>
      <c r="S33" s="88"/>
      <c r="T33" s="93"/>
      <c r="U33" s="88">
        <f t="shared" si="0"/>
        <v>52.07</v>
      </c>
      <c r="V33" s="93">
        <f t="shared" si="1"/>
        <v>133851.20000000001</v>
      </c>
      <c r="W33" s="135"/>
    </row>
    <row r="34" spans="1:23" x14ac:dyDescent="0.15">
      <c r="A34" s="178" t="s">
        <v>349</v>
      </c>
      <c r="B34" s="92"/>
      <c r="C34" s="178" t="s">
        <v>350</v>
      </c>
      <c r="D34" s="158"/>
      <c r="E34" s="88" t="s">
        <v>284</v>
      </c>
      <c r="F34" s="178" t="s">
        <v>351</v>
      </c>
      <c r="G34" s="92"/>
      <c r="H34" s="92"/>
      <c r="I34" s="92"/>
      <c r="J34" s="88" t="s">
        <v>285</v>
      </c>
      <c r="K34" s="88"/>
      <c r="L34" s="88"/>
      <c r="M34" s="88">
        <v>4026.56</v>
      </c>
      <c r="N34" s="93">
        <v>1993100</v>
      </c>
      <c r="O34" s="93">
        <v>126761.16</v>
      </c>
      <c r="P34" s="93">
        <v>1866338.84</v>
      </c>
      <c r="Q34" s="88"/>
      <c r="R34" s="93"/>
      <c r="S34" s="88"/>
      <c r="T34" s="93"/>
      <c r="U34" s="88">
        <f t="shared" si="0"/>
        <v>4026.56</v>
      </c>
      <c r="V34" s="93">
        <f t="shared" si="1"/>
        <v>1866338.84</v>
      </c>
      <c r="W34" s="135"/>
    </row>
    <row r="35" spans="1:23" x14ac:dyDescent="0.15">
      <c r="A35" s="178" t="s">
        <v>352</v>
      </c>
      <c r="B35" s="92"/>
      <c r="C35" s="178" t="s">
        <v>353</v>
      </c>
      <c r="D35" s="158"/>
      <c r="E35" s="88" t="s">
        <v>284</v>
      </c>
      <c r="F35" s="178" t="s">
        <v>354</v>
      </c>
      <c r="G35" s="92"/>
      <c r="H35" s="92"/>
      <c r="I35" s="92"/>
      <c r="J35" s="88" t="s">
        <v>285</v>
      </c>
      <c r="K35" s="88"/>
      <c r="L35" s="88"/>
      <c r="M35" s="88">
        <v>298.29000000000002</v>
      </c>
      <c r="N35" s="93">
        <v>939600</v>
      </c>
      <c r="O35" s="93">
        <v>45100.800000000003</v>
      </c>
      <c r="P35" s="93">
        <v>894499.2</v>
      </c>
      <c r="Q35" s="88"/>
      <c r="R35" s="93"/>
      <c r="S35" s="88"/>
      <c r="T35" s="93"/>
      <c r="U35" s="88">
        <f t="shared" si="0"/>
        <v>298.29000000000002</v>
      </c>
      <c r="V35" s="93">
        <f t="shared" si="1"/>
        <v>894499.2</v>
      </c>
      <c r="W35" s="135"/>
    </row>
    <row r="36" spans="1:23" x14ac:dyDescent="0.15">
      <c r="A36" s="178" t="s">
        <v>355</v>
      </c>
      <c r="B36" s="92"/>
      <c r="C36" s="178" t="s">
        <v>356</v>
      </c>
      <c r="D36" s="158"/>
      <c r="E36" s="88" t="s">
        <v>284</v>
      </c>
      <c r="F36" s="178" t="s">
        <v>357</v>
      </c>
      <c r="G36" s="92"/>
      <c r="H36" s="92"/>
      <c r="I36" s="92"/>
      <c r="J36" s="88" t="s">
        <v>285</v>
      </c>
      <c r="K36" s="88"/>
      <c r="L36" s="88"/>
      <c r="M36" s="88">
        <v>268.77</v>
      </c>
      <c r="N36" s="93">
        <v>725700</v>
      </c>
      <c r="O36" s="93">
        <v>34833.599999999999</v>
      </c>
      <c r="P36" s="93">
        <v>690866.4</v>
      </c>
      <c r="Q36" s="88"/>
      <c r="R36" s="93"/>
      <c r="S36" s="88"/>
      <c r="T36" s="93"/>
      <c r="U36" s="88">
        <f t="shared" si="0"/>
        <v>268.77</v>
      </c>
      <c r="V36" s="93">
        <f t="shared" si="1"/>
        <v>690866.4</v>
      </c>
      <c r="W36" s="135"/>
    </row>
    <row r="37" spans="1:23" x14ac:dyDescent="0.15">
      <c r="A37" s="178" t="s">
        <v>358</v>
      </c>
      <c r="B37" s="92"/>
      <c r="C37" s="178" t="s">
        <v>359</v>
      </c>
      <c r="D37" s="158"/>
      <c r="E37" s="88" t="s">
        <v>284</v>
      </c>
      <c r="F37" s="178" t="s">
        <v>360</v>
      </c>
      <c r="G37" s="92"/>
      <c r="H37" s="92"/>
      <c r="I37" s="92"/>
      <c r="J37" s="88" t="s">
        <v>285</v>
      </c>
      <c r="K37" s="88"/>
      <c r="L37" s="88"/>
      <c r="M37" s="88">
        <v>267.70999999999998</v>
      </c>
      <c r="N37" s="93">
        <v>132500</v>
      </c>
      <c r="O37" s="93">
        <v>8427</v>
      </c>
      <c r="P37" s="93">
        <v>124073</v>
      </c>
      <c r="Q37" s="88"/>
      <c r="R37" s="93"/>
      <c r="S37" s="88"/>
      <c r="T37" s="93"/>
      <c r="U37" s="88">
        <f t="shared" si="0"/>
        <v>267.70999999999998</v>
      </c>
      <c r="V37" s="93">
        <f t="shared" si="1"/>
        <v>124073</v>
      </c>
      <c r="W37" s="135"/>
    </row>
    <row r="38" spans="1:23" x14ac:dyDescent="0.15">
      <c r="A38" s="178" t="s">
        <v>361</v>
      </c>
      <c r="B38" s="92"/>
      <c r="C38" s="178" t="s">
        <v>362</v>
      </c>
      <c r="D38" s="158"/>
      <c r="E38" s="88" t="s">
        <v>284</v>
      </c>
      <c r="F38" s="178" t="s">
        <v>363</v>
      </c>
      <c r="G38" s="92"/>
      <c r="H38" s="92"/>
      <c r="I38" s="92"/>
      <c r="J38" s="88" t="s">
        <v>285</v>
      </c>
      <c r="K38" s="88"/>
      <c r="L38" s="88"/>
      <c r="M38" s="88">
        <v>1247.96</v>
      </c>
      <c r="N38" s="93">
        <v>617000</v>
      </c>
      <c r="O38" s="93">
        <v>39241.199999999997</v>
      </c>
      <c r="P38" s="93">
        <v>577758.80000000005</v>
      </c>
      <c r="Q38" s="88"/>
      <c r="R38" s="93"/>
      <c r="S38" s="88"/>
      <c r="T38" s="93"/>
      <c r="U38" s="88">
        <f t="shared" si="0"/>
        <v>1247.96</v>
      </c>
      <c r="V38" s="93">
        <f t="shared" si="1"/>
        <v>577758.80000000005</v>
      </c>
      <c r="W38" s="135"/>
    </row>
    <row r="39" spans="1:23" x14ac:dyDescent="0.15">
      <c r="A39" s="178" t="s">
        <v>364</v>
      </c>
      <c r="B39" s="92"/>
      <c r="C39" s="178" t="s">
        <v>365</v>
      </c>
      <c r="D39" s="158"/>
      <c r="E39" s="88" t="s">
        <v>284</v>
      </c>
      <c r="F39" s="178" t="s">
        <v>366</v>
      </c>
      <c r="G39" s="92"/>
      <c r="H39" s="92"/>
      <c r="I39" s="92"/>
      <c r="J39" s="88" t="s">
        <v>285</v>
      </c>
      <c r="K39" s="88"/>
      <c r="L39" s="88"/>
      <c r="M39" s="88">
        <v>441.43</v>
      </c>
      <c r="N39" s="93">
        <v>218500</v>
      </c>
      <c r="O39" s="93">
        <v>13896.6</v>
      </c>
      <c r="P39" s="93">
        <v>204603.4</v>
      </c>
      <c r="Q39" s="88"/>
      <c r="R39" s="93"/>
      <c r="S39" s="88"/>
      <c r="T39" s="93"/>
      <c r="U39" s="88">
        <f t="shared" si="0"/>
        <v>441.43</v>
      </c>
      <c r="V39" s="93">
        <f t="shared" si="1"/>
        <v>204603.4</v>
      </c>
      <c r="W39" s="135"/>
    </row>
    <row r="40" spans="1:23" x14ac:dyDescent="0.15">
      <c r="A40" s="178" t="s">
        <v>367</v>
      </c>
      <c r="B40" s="92"/>
      <c r="C40" s="178" t="s">
        <v>368</v>
      </c>
      <c r="D40" s="158"/>
      <c r="E40" s="88" t="s">
        <v>284</v>
      </c>
      <c r="F40" s="178" t="s">
        <v>369</v>
      </c>
      <c r="G40" s="92"/>
      <c r="H40" s="92"/>
      <c r="I40" s="92"/>
      <c r="J40" s="88" t="s">
        <v>285</v>
      </c>
      <c r="K40" s="88"/>
      <c r="L40" s="88"/>
      <c r="M40" s="88">
        <v>1071.43</v>
      </c>
      <c r="N40" s="93">
        <v>530400</v>
      </c>
      <c r="O40" s="93">
        <v>33733.440000000002</v>
      </c>
      <c r="P40" s="93">
        <v>496666.56</v>
      </c>
      <c r="Q40" s="88"/>
      <c r="R40" s="93"/>
      <c r="S40" s="88"/>
      <c r="T40" s="93"/>
      <c r="U40" s="88">
        <f t="shared" si="0"/>
        <v>1071.43</v>
      </c>
      <c r="V40" s="93">
        <f t="shared" si="1"/>
        <v>496666.56</v>
      </c>
      <c r="W40" s="135"/>
    </row>
    <row r="41" spans="1:23" x14ac:dyDescent="0.15">
      <c r="A41" s="178" t="s">
        <v>370</v>
      </c>
      <c r="B41" s="92"/>
      <c r="C41" s="178" t="s">
        <v>371</v>
      </c>
      <c r="D41" s="158"/>
      <c r="E41" s="88" t="s">
        <v>284</v>
      </c>
      <c r="F41" s="178" t="s">
        <v>372</v>
      </c>
      <c r="G41" s="92"/>
      <c r="H41" s="92"/>
      <c r="I41" s="92"/>
      <c r="J41" s="88" t="s">
        <v>285</v>
      </c>
      <c r="K41" s="88"/>
      <c r="L41" s="88"/>
      <c r="M41" s="88">
        <v>18.07</v>
      </c>
      <c r="N41" s="93">
        <v>48800</v>
      </c>
      <c r="O41" s="93">
        <v>2342.4</v>
      </c>
      <c r="P41" s="93">
        <v>46457.599999999999</v>
      </c>
      <c r="Q41" s="88"/>
      <c r="R41" s="93"/>
      <c r="S41" s="88"/>
      <c r="T41" s="93"/>
      <c r="U41" s="88">
        <f t="shared" si="0"/>
        <v>18.07</v>
      </c>
      <c r="V41" s="93">
        <f t="shared" si="1"/>
        <v>46457.599999999999</v>
      </c>
      <c r="W41" s="135"/>
    </row>
    <row r="42" spans="1:23" x14ac:dyDescent="0.15">
      <c r="A42" s="178" t="s">
        <v>373</v>
      </c>
      <c r="B42" s="92"/>
      <c r="C42" s="178" t="s">
        <v>374</v>
      </c>
      <c r="D42" s="158"/>
      <c r="E42" s="88" t="s">
        <v>284</v>
      </c>
      <c r="F42" s="178" t="s">
        <v>375</v>
      </c>
      <c r="G42" s="92"/>
      <c r="H42" s="92"/>
      <c r="I42" s="92"/>
      <c r="J42" s="88" t="s">
        <v>285</v>
      </c>
      <c r="K42" s="88"/>
      <c r="L42" s="88"/>
      <c r="M42" s="88">
        <v>1473.12</v>
      </c>
      <c r="N42" s="93">
        <v>662900</v>
      </c>
      <c r="O42" s="93">
        <v>31819.200000000001</v>
      </c>
      <c r="P42" s="93">
        <v>631080.80000000005</v>
      </c>
      <c r="Q42" s="88"/>
      <c r="R42" s="93"/>
      <c r="S42" s="88"/>
      <c r="T42" s="93"/>
      <c r="U42" s="88">
        <f t="shared" si="0"/>
        <v>1473.12</v>
      </c>
      <c r="V42" s="93">
        <f t="shared" si="1"/>
        <v>631080.80000000005</v>
      </c>
      <c r="W42" s="135"/>
    </row>
    <row r="43" spans="1:23" x14ac:dyDescent="0.15">
      <c r="A43" s="178" t="s">
        <v>376</v>
      </c>
      <c r="B43" s="92"/>
      <c r="C43" s="178" t="s">
        <v>377</v>
      </c>
      <c r="D43" s="158"/>
      <c r="E43" s="88" t="s">
        <v>284</v>
      </c>
      <c r="F43" s="178" t="s">
        <v>378</v>
      </c>
      <c r="G43" s="92"/>
      <c r="H43" s="92"/>
      <c r="I43" s="92"/>
      <c r="J43" s="88" t="s">
        <v>285</v>
      </c>
      <c r="K43" s="88"/>
      <c r="L43" s="88"/>
      <c r="M43" s="88">
        <v>179.27</v>
      </c>
      <c r="N43" s="93">
        <v>88700</v>
      </c>
      <c r="O43" s="93">
        <v>5641.32</v>
      </c>
      <c r="P43" s="93">
        <v>83058.679999999993</v>
      </c>
      <c r="Q43" s="88"/>
      <c r="R43" s="93"/>
      <c r="S43" s="88"/>
      <c r="T43" s="93"/>
      <c r="U43" s="88">
        <f t="shared" si="0"/>
        <v>179.27</v>
      </c>
      <c r="V43" s="93">
        <f t="shared" si="1"/>
        <v>83058.679999999993</v>
      </c>
      <c r="W43" s="135"/>
    </row>
    <row r="44" spans="1:23" x14ac:dyDescent="0.15">
      <c r="A44" s="178" t="s">
        <v>379</v>
      </c>
      <c r="B44" s="92"/>
      <c r="C44" s="178" t="s">
        <v>380</v>
      </c>
      <c r="D44" s="158"/>
      <c r="E44" s="88" t="s">
        <v>284</v>
      </c>
      <c r="F44" s="178" t="s">
        <v>381</v>
      </c>
      <c r="G44" s="92"/>
      <c r="H44" s="92"/>
      <c r="I44" s="92"/>
      <c r="J44" s="88" t="s">
        <v>285</v>
      </c>
      <c r="K44" s="88"/>
      <c r="L44" s="88"/>
      <c r="M44" s="88">
        <v>88.59</v>
      </c>
      <c r="N44" s="93">
        <v>132900</v>
      </c>
      <c r="O44" s="93">
        <v>6379.2</v>
      </c>
      <c r="P44" s="93">
        <v>126520.8</v>
      </c>
      <c r="Q44" s="88"/>
      <c r="R44" s="93"/>
      <c r="S44" s="88"/>
      <c r="T44" s="93"/>
      <c r="U44" s="88">
        <f t="shared" si="0"/>
        <v>88.59</v>
      </c>
      <c r="V44" s="93">
        <f t="shared" si="1"/>
        <v>126520.8</v>
      </c>
      <c r="W44" s="135"/>
    </row>
    <row r="45" spans="1:23" x14ac:dyDescent="0.15">
      <c r="A45" s="178" t="s">
        <v>382</v>
      </c>
      <c r="B45" s="92"/>
      <c r="C45" s="178" t="s">
        <v>383</v>
      </c>
      <c r="D45" s="158"/>
      <c r="E45" s="88" t="s">
        <v>284</v>
      </c>
      <c r="F45" s="178" t="s">
        <v>384</v>
      </c>
      <c r="G45" s="92"/>
      <c r="H45" s="92"/>
      <c r="I45" s="92"/>
      <c r="J45" s="88" t="s">
        <v>285</v>
      </c>
      <c r="K45" s="88"/>
      <c r="L45" s="88"/>
      <c r="M45" s="88">
        <v>136.59</v>
      </c>
      <c r="N45" s="93">
        <v>368800</v>
      </c>
      <c r="O45" s="93">
        <v>17702.400000000001</v>
      </c>
      <c r="P45" s="93">
        <v>351097.59999999998</v>
      </c>
      <c r="Q45" s="88"/>
      <c r="R45" s="93"/>
      <c r="S45" s="88"/>
      <c r="T45" s="93"/>
      <c r="U45" s="88">
        <f t="shared" ref="U45:U76" si="2">M45+Q45-S45</f>
        <v>136.59</v>
      </c>
      <c r="V45" s="93">
        <f t="shared" ref="V45:V76" si="3">P45+R45-T45</f>
        <v>351097.59999999998</v>
      </c>
      <c r="W45" s="135"/>
    </row>
    <row r="46" spans="1:23" x14ac:dyDescent="0.15">
      <c r="A46" s="178" t="s">
        <v>385</v>
      </c>
      <c r="B46" s="92"/>
      <c r="C46" s="178" t="s">
        <v>386</v>
      </c>
      <c r="D46" s="158"/>
      <c r="E46" s="88" t="s">
        <v>284</v>
      </c>
      <c r="F46" s="178" t="s">
        <v>387</v>
      </c>
      <c r="G46" s="92"/>
      <c r="H46" s="92"/>
      <c r="I46" s="92"/>
      <c r="J46" s="88" t="s">
        <v>285</v>
      </c>
      <c r="K46" s="88"/>
      <c r="L46" s="88"/>
      <c r="M46" s="88"/>
      <c r="N46" s="93">
        <v>723200</v>
      </c>
      <c r="O46" s="93">
        <v>45995.519999999997</v>
      </c>
      <c r="P46" s="93">
        <v>677204.47999999998</v>
      </c>
      <c r="Q46" s="88"/>
      <c r="R46" s="93"/>
      <c r="S46" s="88"/>
      <c r="T46" s="93"/>
      <c r="U46" s="88"/>
      <c r="V46" s="93">
        <f t="shared" si="3"/>
        <v>677204.47999999998</v>
      </c>
      <c r="W46" s="135"/>
    </row>
    <row r="47" spans="1:23" x14ac:dyDescent="0.15">
      <c r="A47" s="178" t="s">
        <v>388</v>
      </c>
      <c r="B47" s="92"/>
      <c r="C47" s="178" t="s">
        <v>389</v>
      </c>
      <c r="D47" s="158"/>
      <c r="E47" s="88" t="s">
        <v>284</v>
      </c>
      <c r="F47" s="178" t="s">
        <v>390</v>
      </c>
      <c r="G47" s="92"/>
      <c r="H47" s="92"/>
      <c r="I47" s="92"/>
      <c r="J47" s="88" t="s">
        <v>285</v>
      </c>
      <c r="K47" s="88"/>
      <c r="L47" s="88"/>
      <c r="M47" s="88"/>
      <c r="N47" s="93">
        <v>173300</v>
      </c>
      <c r="O47" s="93">
        <v>11021.88</v>
      </c>
      <c r="P47" s="93">
        <v>162278.12</v>
      </c>
      <c r="Q47" s="88"/>
      <c r="R47" s="93"/>
      <c r="S47" s="88"/>
      <c r="T47" s="93"/>
      <c r="U47" s="88"/>
      <c r="V47" s="93">
        <f t="shared" si="3"/>
        <v>162278.12</v>
      </c>
      <c r="W47" s="135"/>
    </row>
    <row r="48" spans="1:23" x14ac:dyDescent="0.15">
      <c r="A48" s="178" t="s">
        <v>391</v>
      </c>
      <c r="B48" s="92"/>
      <c r="C48" s="178" t="s">
        <v>392</v>
      </c>
      <c r="D48" s="158"/>
      <c r="E48" s="88" t="s">
        <v>284</v>
      </c>
      <c r="F48" s="178" t="s">
        <v>393</v>
      </c>
      <c r="G48" s="92"/>
      <c r="H48" s="92"/>
      <c r="I48" s="92"/>
      <c r="J48" s="88" t="s">
        <v>285</v>
      </c>
      <c r="K48" s="88"/>
      <c r="L48" s="88"/>
      <c r="M48" s="88"/>
      <c r="N48" s="93">
        <v>51900</v>
      </c>
      <c r="O48" s="93">
        <v>16441.919999999998</v>
      </c>
      <c r="P48" s="93">
        <v>35458.080000000002</v>
      </c>
      <c r="Q48" s="88"/>
      <c r="R48" s="93"/>
      <c r="S48" s="88"/>
      <c r="T48" s="93"/>
      <c r="U48" s="88"/>
      <c r="V48" s="93">
        <f t="shared" si="3"/>
        <v>35458.080000000002</v>
      </c>
      <c r="W48" s="135"/>
    </row>
    <row r="49" spans="1:23" x14ac:dyDescent="0.15">
      <c r="A49" s="178" t="s">
        <v>394</v>
      </c>
      <c r="B49" s="92"/>
      <c r="C49" s="178" t="s">
        <v>395</v>
      </c>
      <c r="D49" s="158"/>
      <c r="E49" s="88" t="s">
        <v>284</v>
      </c>
      <c r="F49" s="178" t="s">
        <v>396</v>
      </c>
      <c r="G49" s="92"/>
      <c r="H49" s="92"/>
      <c r="I49" s="92"/>
      <c r="J49" s="88" t="s">
        <v>285</v>
      </c>
      <c r="K49" s="88"/>
      <c r="L49" s="88"/>
      <c r="M49" s="88"/>
      <c r="N49" s="93">
        <v>83700</v>
      </c>
      <c r="O49" s="93">
        <v>4017.6</v>
      </c>
      <c r="P49" s="93">
        <v>79682.399999999994</v>
      </c>
      <c r="Q49" s="88"/>
      <c r="R49" s="93"/>
      <c r="S49" s="88"/>
      <c r="T49" s="93"/>
      <c r="U49" s="88"/>
      <c r="V49" s="93">
        <f t="shared" si="3"/>
        <v>79682.399999999994</v>
      </c>
      <c r="W49" s="135"/>
    </row>
    <row r="50" spans="1:23" x14ac:dyDescent="0.15">
      <c r="A50" s="178" t="s">
        <v>397</v>
      </c>
      <c r="B50" s="92"/>
      <c r="C50" s="178" t="s">
        <v>398</v>
      </c>
      <c r="D50" s="158"/>
      <c r="E50" s="88" t="s">
        <v>284</v>
      </c>
      <c r="F50" s="178" t="s">
        <v>399</v>
      </c>
      <c r="G50" s="92"/>
      <c r="H50" s="92"/>
      <c r="I50" s="92"/>
      <c r="J50" s="88" t="s">
        <v>285</v>
      </c>
      <c r="K50" s="88"/>
      <c r="L50" s="88"/>
      <c r="M50" s="88"/>
      <c r="N50" s="93">
        <v>928700</v>
      </c>
      <c r="O50" s="93">
        <v>44577.599999999999</v>
      </c>
      <c r="P50" s="93">
        <v>884122.4</v>
      </c>
      <c r="Q50" s="88"/>
      <c r="R50" s="93"/>
      <c r="S50" s="88"/>
      <c r="T50" s="93"/>
      <c r="U50" s="88"/>
      <c r="V50" s="93">
        <f t="shared" si="3"/>
        <v>884122.4</v>
      </c>
      <c r="W50" s="135"/>
    </row>
    <row r="51" spans="1:23" x14ac:dyDescent="0.15">
      <c r="A51" s="178" t="s">
        <v>400</v>
      </c>
      <c r="B51" s="92"/>
      <c r="C51" s="178" t="s">
        <v>401</v>
      </c>
      <c r="D51" s="158"/>
      <c r="E51" s="88" t="s">
        <v>284</v>
      </c>
      <c r="F51" s="178" t="s">
        <v>402</v>
      </c>
      <c r="G51" s="92"/>
      <c r="H51" s="92"/>
      <c r="I51" s="92"/>
      <c r="J51" s="88" t="s">
        <v>285</v>
      </c>
      <c r="K51" s="88"/>
      <c r="L51" s="88"/>
      <c r="M51" s="88"/>
      <c r="N51" s="93">
        <v>3500</v>
      </c>
      <c r="O51" s="93">
        <v>663.6</v>
      </c>
      <c r="P51" s="93">
        <v>2836.4</v>
      </c>
      <c r="Q51" s="88"/>
      <c r="R51" s="93"/>
      <c r="S51" s="88"/>
      <c r="T51" s="93"/>
      <c r="U51" s="88"/>
      <c r="V51" s="93">
        <f t="shared" si="3"/>
        <v>2836.4</v>
      </c>
      <c r="W51" s="135"/>
    </row>
    <row r="52" spans="1:23" x14ac:dyDescent="0.15">
      <c r="A52" s="178" t="s">
        <v>403</v>
      </c>
      <c r="B52" s="92"/>
      <c r="C52" s="178" t="s">
        <v>404</v>
      </c>
      <c r="D52" s="158"/>
      <c r="E52" s="88" t="s">
        <v>284</v>
      </c>
      <c r="F52" s="178" t="s">
        <v>405</v>
      </c>
      <c r="G52" s="92"/>
      <c r="H52" s="92"/>
      <c r="I52" s="92"/>
      <c r="J52" s="88" t="s">
        <v>285</v>
      </c>
      <c r="K52" s="88"/>
      <c r="L52" s="88"/>
      <c r="M52" s="88">
        <v>356.52</v>
      </c>
      <c r="N52" s="93">
        <v>13500</v>
      </c>
      <c r="O52" s="93">
        <v>12825</v>
      </c>
      <c r="P52" s="93">
        <v>675</v>
      </c>
      <c r="Q52" s="88"/>
      <c r="R52" s="93"/>
      <c r="S52" s="88"/>
      <c r="T52" s="93"/>
      <c r="U52" s="88">
        <f t="shared" si="2"/>
        <v>356.52</v>
      </c>
      <c r="V52" s="93">
        <f t="shared" si="3"/>
        <v>675</v>
      </c>
      <c r="W52" s="135"/>
    </row>
    <row r="53" spans="1:23" x14ac:dyDescent="0.15">
      <c r="A53" s="178" t="s">
        <v>406</v>
      </c>
      <c r="B53" s="92"/>
      <c r="C53" s="178" t="s">
        <v>407</v>
      </c>
      <c r="D53" s="158"/>
      <c r="E53" s="88" t="s">
        <v>284</v>
      </c>
      <c r="F53" s="178" t="s">
        <v>408</v>
      </c>
      <c r="G53" s="92"/>
      <c r="H53" s="92"/>
      <c r="I53" s="92"/>
      <c r="J53" s="88" t="s">
        <v>285</v>
      </c>
      <c r="K53" s="88"/>
      <c r="L53" s="88"/>
      <c r="M53" s="88">
        <v>534.25</v>
      </c>
      <c r="N53" s="93">
        <v>279100</v>
      </c>
      <c r="O53" s="93">
        <v>52917.36</v>
      </c>
      <c r="P53" s="93">
        <v>226182.64</v>
      </c>
      <c r="Q53" s="88"/>
      <c r="R53" s="93"/>
      <c r="S53" s="88"/>
      <c r="T53" s="93"/>
      <c r="U53" s="88">
        <f t="shared" si="2"/>
        <v>534.25</v>
      </c>
      <c r="V53" s="93">
        <f t="shared" si="3"/>
        <v>226182.64</v>
      </c>
      <c r="W53" s="135"/>
    </row>
    <row r="54" spans="1:23" x14ac:dyDescent="0.15">
      <c r="A54" s="178" t="s">
        <v>409</v>
      </c>
      <c r="B54" s="92"/>
      <c r="C54" s="178" t="s">
        <v>410</v>
      </c>
      <c r="D54" s="158"/>
      <c r="E54" s="88" t="s">
        <v>284</v>
      </c>
      <c r="F54" s="178" t="s">
        <v>411</v>
      </c>
      <c r="G54" s="92"/>
      <c r="H54" s="92"/>
      <c r="I54" s="92"/>
      <c r="J54" s="88" t="s">
        <v>285</v>
      </c>
      <c r="K54" s="88"/>
      <c r="L54" s="88"/>
      <c r="M54" s="88">
        <v>381.08</v>
      </c>
      <c r="N54" s="93">
        <v>181000</v>
      </c>
      <c r="O54" s="93">
        <v>34317.599999999999</v>
      </c>
      <c r="P54" s="93">
        <v>146682.4</v>
      </c>
      <c r="Q54" s="88"/>
      <c r="R54" s="93"/>
      <c r="S54" s="88"/>
      <c r="T54" s="93"/>
      <c r="U54" s="88">
        <f t="shared" si="2"/>
        <v>381.08</v>
      </c>
      <c r="V54" s="93">
        <f t="shared" si="3"/>
        <v>146682.4</v>
      </c>
      <c r="W54" s="135"/>
    </row>
    <row r="55" spans="1:23" x14ac:dyDescent="0.15">
      <c r="A55" s="178" t="s">
        <v>412</v>
      </c>
      <c r="B55" s="92"/>
      <c r="C55" s="178" t="s">
        <v>413</v>
      </c>
      <c r="D55" s="158"/>
      <c r="E55" s="88" t="s">
        <v>284</v>
      </c>
      <c r="F55" s="178" t="s">
        <v>414</v>
      </c>
      <c r="G55" s="92"/>
      <c r="H55" s="92"/>
      <c r="I55" s="92"/>
      <c r="J55" s="88" t="s">
        <v>285</v>
      </c>
      <c r="K55" s="88"/>
      <c r="L55" s="88"/>
      <c r="M55" s="88">
        <v>597.75</v>
      </c>
      <c r="N55" s="93">
        <v>312300</v>
      </c>
      <c r="O55" s="93">
        <v>59212.08</v>
      </c>
      <c r="P55" s="93">
        <v>253087.92</v>
      </c>
      <c r="Q55" s="88"/>
      <c r="R55" s="93"/>
      <c r="S55" s="88"/>
      <c r="T55" s="93"/>
      <c r="U55" s="88">
        <f t="shared" si="2"/>
        <v>597.75</v>
      </c>
      <c r="V55" s="93">
        <f t="shared" si="3"/>
        <v>253087.92</v>
      </c>
      <c r="W55" s="135"/>
    </row>
    <row r="56" spans="1:23" x14ac:dyDescent="0.15">
      <c r="A56" s="178" t="s">
        <v>415</v>
      </c>
      <c r="B56" s="92"/>
      <c r="C56" s="178" t="s">
        <v>416</v>
      </c>
      <c r="D56" s="158"/>
      <c r="E56" s="88" t="s">
        <v>284</v>
      </c>
      <c r="F56" s="178" t="s">
        <v>417</v>
      </c>
      <c r="G56" s="92"/>
      <c r="H56" s="92"/>
      <c r="I56" s="92"/>
      <c r="J56" s="88" t="s">
        <v>285</v>
      </c>
      <c r="K56" s="88"/>
      <c r="L56" s="88"/>
      <c r="M56" s="88">
        <v>133.66</v>
      </c>
      <c r="N56" s="93">
        <v>69800</v>
      </c>
      <c r="O56" s="93">
        <v>13234.08</v>
      </c>
      <c r="P56" s="93">
        <v>56565.919999999998</v>
      </c>
      <c r="Q56" s="88"/>
      <c r="R56" s="93"/>
      <c r="S56" s="88"/>
      <c r="T56" s="93"/>
      <c r="U56" s="88">
        <f t="shared" si="2"/>
        <v>133.66</v>
      </c>
      <c r="V56" s="93">
        <f t="shared" si="3"/>
        <v>56565.919999999998</v>
      </c>
      <c r="W56" s="135"/>
    </row>
    <row r="57" spans="1:23" x14ac:dyDescent="0.15">
      <c r="A57" s="178" t="s">
        <v>418</v>
      </c>
      <c r="B57" s="92"/>
      <c r="C57" s="178" t="s">
        <v>419</v>
      </c>
      <c r="D57" s="158"/>
      <c r="E57" s="88" t="s">
        <v>284</v>
      </c>
      <c r="F57" s="178" t="s">
        <v>420</v>
      </c>
      <c r="G57" s="92"/>
      <c r="H57" s="92"/>
      <c r="I57" s="92"/>
      <c r="J57" s="88" t="s">
        <v>285</v>
      </c>
      <c r="K57" s="88"/>
      <c r="L57" s="88"/>
      <c r="M57" s="88">
        <v>1904.68</v>
      </c>
      <c r="N57" s="93">
        <v>995200</v>
      </c>
      <c r="O57" s="93">
        <v>188689.92000000001</v>
      </c>
      <c r="P57" s="93">
        <v>806510.07999999996</v>
      </c>
      <c r="Q57" s="88"/>
      <c r="R57" s="93"/>
      <c r="S57" s="88"/>
      <c r="T57" s="93"/>
      <c r="U57" s="88">
        <f t="shared" si="2"/>
        <v>1904.68</v>
      </c>
      <c r="V57" s="93">
        <f t="shared" si="3"/>
        <v>806510.07999999996</v>
      </c>
      <c r="W57" s="135"/>
    </row>
    <row r="58" spans="1:23" x14ac:dyDescent="0.15">
      <c r="A58" s="178" t="s">
        <v>421</v>
      </c>
      <c r="B58" s="92"/>
      <c r="C58" s="178" t="s">
        <v>422</v>
      </c>
      <c r="D58" s="158"/>
      <c r="E58" s="88" t="s">
        <v>284</v>
      </c>
      <c r="F58" s="178" t="s">
        <v>423</v>
      </c>
      <c r="G58" s="92"/>
      <c r="H58" s="92"/>
      <c r="I58" s="92"/>
      <c r="J58" s="88" t="s">
        <v>285</v>
      </c>
      <c r="K58" s="88"/>
      <c r="L58" s="88"/>
      <c r="M58" s="88">
        <v>484.28</v>
      </c>
      <c r="N58" s="93">
        <v>253000</v>
      </c>
      <c r="O58" s="93">
        <v>47968.800000000003</v>
      </c>
      <c r="P58" s="93">
        <v>205031.2</v>
      </c>
      <c r="Q58" s="88"/>
      <c r="R58" s="93"/>
      <c r="S58" s="88"/>
      <c r="T58" s="93"/>
      <c r="U58" s="88">
        <f t="shared" si="2"/>
        <v>484.28</v>
      </c>
      <c r="V58" s="93">
        <f t="shared" si="3"/>
        <v>205031.2</v>
      </c>
      <c r="W58" s="135"/>
    </row>
    <row r="59" spans="1:23" x14ac:dyDescent="0.15">
      <c r="A59" s="178" t="s">
        <v>424</v>
      </c>
      <c r="B59" s="92"/>
      <c r="C59" s="178" t="s">
        <v>425</v>
      </c>
      <c r="D59" s="158"/>
      <c r="E59" s="88" t="s">
        <v>284</v>
      </c>
      <c r="F59" s="178" t="s">
        <v>426</v>
      </c>
      <c r="G59" s="92"/>
      <c r="H59" s="92"/>
      <c r="I59" s="92"/>
      <c r="J59" s="88" t="s">
        <v>285</v>
      </c>
      <c r="K59" s="88"/>
      <c r="L59" s="88"/>
      <c r="M59" s="88">
        <v>2098.36</v>
      </c>
      <c r="N59" s="93">
        <v>1096400</v>
      </c>
      <c r="O59" s="93">
        <v>207877.44</v>
      </c>
      <c r="P59" s="93">
        <v>888522.56</v>
      </c>
      <c r="Q59" s="88"/>
      <c r="R59" s="93"/>
      <c r="S59" s="88"/>
      <c r="T59" s="93"/>
      <c r="U59" s="88">
        <f t="shared" si="2"/>
        <v>2098.36</v>
      </c>
      <c r="V59" s="93">
        <f t="shared" si="3"/>
        <v>888522.56</v>
      </c>
      <c r="W59" s="135"/>
    </row>
    <row r="60" spans="1:23" x14ac:dyDescent="0.15">
      <c r="A60" s="178" t="s">
        <v>427</v>
      </c>
      <c r="B60" s="92"/>
      <c r="C60" s="178" t="s">
        <v>428</v>
      </c>
      <c r="D60" s="158"/>
      <c r="E60" s="88" t="s">
        <v>284</v>
      </c>
      <c r="F60" s="178" t="s">
        <v>429</v>
      </c>
      <c r="G60" s="92"/>
      <c r="H60" s="92"/>
      <c r="I60" s="92"/>
      <c r="J60" s="88" t="s">
        <v>285</v>
      </c>
      <c r="K60" s="88"/>
      <c r="L60" s="88"/>
      <c r="M60" s="88">
        <v>454.43</v>
      </c>
      <c r="N60" s="93">
        <v>237400</v>
      </c>
      <c r="O60" s="93">
        <v>45011.040000000001</v>
      </c>
      <c r="P60" s="93">
        <v>192388.96</v>
      </c>
      <c r="Q60" s="88"/>
      <c r="R60" s="93"/>
      <c r="S60" s="88"/>
      <c r="T60" s="93"/>
      <c r="U60" s="88">
        <f t="shared" si="2"/>
        <v>454.43</v>
      </c>
      <c r="V60" s="93">
        <f t="shared" si="3"/>
        <v>192388.96</v>
      </c>
      <c r="W60" s="135"/>
    </row>
    <row r="61" spans="1:23" x14ac:dyDescent="0.15">
      <c r="A61" s="178" t="s">
        <v>430</v>
      </c>
      <c r="B61" s="92"/>
      <c r="C61" s="178" t="s">
        <v>431</v>
      </c>
      <c r="D61" s="158"/>
      <c r="E61" s="88" t="s">
        <v>284</v>
      </c>
      <c r="F61" s="178" t="s">
        <v>432</v>
      </c>
      <c r="G61" s="92"/>
      <c r="H61" s="92"/>
      <c r="I61" s="92"/>
      <c r="J61" s="88" t="s">
        <v>285</v>
      </c>
      <c r="K61" s="88"/>
      <c r="L61" s="88"/>
      <c r="M61" s="88">
        <v>2919.8</v>
      </c>
      <c r="N61" s="93">
        <v>1525600</v>
      </c>
      <c r="O61" s="93">
        <v>289253.76000000001</v>
      </c>
      <c r="P61" s="93">
        <v>1236346.24</v>
      </c>
      <c r="Q61" s="88"/>
      <c r="R61" s="93"/>
      <c r="S61" s="88"/>
      <c r="T61" s="93"/>
      <c r="U61" s="88">
        <f t="shared" si="2"/>
        <v>2919.8</v>
      </c>
      <c r="V61" s="93">
        <f t="shared" si="3"/>
        <v>1236346.24</v>
      </c>
      <c r="W61" s="135"/>
    </row>
    <row r="62" spans="1:23" x14ac:dyDescent="0.15">
      <c r="A62" s="178" t="s">
        <v>433</v>
      </c>
      <c r="B62" s="92"/>
      <c r="C62" s="178" t="s">
        <v>434</v>
      </c>
      <c r="D62" s="158"/>
      <c r="E62" s="88" t="s">
        <v>284</v>
      </c>
      <c r="F62" s="178" t="s">
        <v>435</v>
      </c>
      <c r="G62" s="92"/>
      <c r="H62" s="92"/>
      <c r="I62" s="92"/>
      <c r="J62" s="88" t="s">
        <v>285</v>
      </c>
      <c r="K62" s="88"/>
      <c r="L62" s="88"/>
      <c r="M62" s="88">
        <v>651.15099999999995</v>
      </c>
      <c r="N62" s="93">
        <v>309300</v>
      </c>
      <c r="O62" s="93">
        <v>58643.28</v>
      </c>
      <c r="P62" s="93">
        <v>250656.72</v>
      </c>
      <c r="Q62" s="88"/>
      <c r="R62" s="93"/>
      <c r="S62" s="88"/>
      <c r="T62" s="93"/>
      <c r="U62" s="88">
        <f t="shared" si="2"/>
        <v>651.15099999999995</v>
      </c>
      <c r="V62" s="93">
        <f t="shared" si="3"/>
        <v>250656.72</v>
      </c>
      <c r="W62" s="135"/>
    </row>
    <row r="63" spans="1:23" x14ac:dyDescent="0.15">
      <c r="A63" s="178" t="s">
        <v>436</v>
      </c>
      <c r="B63" s="92"/>
      <c r="C63" s="178" t="s">
        <v>437</v>
      </c>
      <c r="D63" s="158"/>
      <c r="E63" s="88" t="s">
        <v>284</v>
      </c>
      <c r="F63" s="178" t="s">
        <v>438</v>
      </c>
      <c r="G63" s="92"/>
      <c r="H63" s="92"/>
      <c r="I63" s="92"/>
      <c r="J63" s="88" t="s">
        <v>285</v>
      </c>
      <c r="K63" s="88"/>
      <c r="L63" s="88"/>
      <c r="M63" s="88">
        <v>247.64</v>
      </c>
      <c r="N63" s="93">
        <v>152900</v>
      </c>
      <c r="O63" s="93">
        <v>28989.84</v>
      </c>
      <c r="P63" s="93">
        <v>123910.16</v>
      </c>
      <c r="Q63" s="88"/>
      <c r="R63" s="93"/>
      <c r="S63" s="88"/>
      <c r="T63" s="93"/>
      <c r="U63" s="88">
        <f t="shared" si="2"/>
        <v>247.64</v>
      </c>
      <c r="V63" s="93">
        <f t="shared" si="3"/>
        <v>123910.16</v>
      </c>
      <c r="W63" s="135"/>
    </row>
    <row r="64" spans="1:23" x14ac:dyDescent="0.15">
      <c r="A64" s="178" t="s">
        <v>439</v>
      </c>
      <c r="B64" s="92"/>
      <c r="C64" s="178" t="s">
        <v>440</v>
      </c>
      <c r="D64" s="158"/>
      <c r="E64" s="88" t="s">
        <v>284</v>
      </c>
      <c r="F64" s="178" t="s">
        <v>441</v>
      </c>
      <c r="G64" s="92"/>
      <c r="H64" s="92"/>
      <c r="I64" s="92"/>
      <c r="J64" s="88" t="s">
        <v>285</v>
      </c>
      <c r="K64" s="88"/>
      <c r="L64" s="88"/>
      <c r="M64" s="88">
        <v>1697.68</v>
      </c>
      <c r="N64" s="93">
        <v>887000</v>
      </c>
      <c r="O64" s="93">
        <v>168175.2</v>
      </c>
      <c r="P64" s="93">
        <v>718824.8</v>
      </c>
      <c r="Q64" s="88"/>
      <c r="R64" s="93"/>
      <c r="S64" s="88"/>
      <c r="T64" s="93"/>
      <c r="U64" s="88">
        <f t="shared" si="2"/>
        <v>1697.68</v>
      </c>
      <c r="V64" s="93">
        <f t="shared" si="3"/>
        <v>718824.8</v>
      </c>
      <c r="W64" s="135"/>
    </row>
    <row r="65" spans="1:23" x14ac:dyDescent="0.15">
      <c r="A65" s="178" t="s">
        <v>442</v>
      </c>
      <c r="B65" s="92"/>
      <c r="C65" s="178" t="s">
        <v>443</v>
      </c>
      <c r="D65" s="158"/>
      <c r="E65" s="88" t="s">
        <v>284</v>
      </c>
      <c r="F65" s="178" t="s">
        <v>444</v>
      </c>
      <c r="G65" s="92"/>
      <c r="H65" s="92"/>
      <c r="I65" s="92"/>
      <c r="J65" s="88" t="s">
        <v>285</v>
      </c>
      <c r="K65" s="88"/>
      <c r="L65" s="88"/>
      <c r="M65" s="88">
        <v>84.56</v>
      </c>
      <c r="N65" s="93">
        <v>20100</v>
      </c>
      <c r="O65" s="93">
        <v>6367.68</v>
      </c>
      <c r="P65" s="93">
        <v>13732.32</v>
      </c>
      <c r="Q65" s="88"/>
      <c r="R65" s="93"/>
      <c r="S65" s="88"/>
      <c r="T65" s="93"/>
      <c r="U65" s="88">
        <f t="shared" si="2"/>
        <v>84.56</v>
      </c>
      <c r="V65" s="93">
        <f t="shared" si="3"/>
        <v>13732.32</v>
      </c>
      <c r="W65" s="135"/>
    </row>
    <row r="66" spans="1:23" x14ac:dyDescent="0.15">
      <c r="A66" s="178" t="s">
        <v>445</v>
      </c>
      <c r="B66" s="92"/>
      <c r="C66" s="178" t="s">
        <v>446</v>
      </c>
      <c r="D66" s="158"/>
      <c r="E66" s="88" t="s">
        <v>284</v>
      </c>
      <c r="F66" s="178" t="s">
        <v>447</v>
      </c>
      <c r="G66" s="92"/>
      <c r="H66" s="92"/>
      <c r="I66" s="92"/>
      <c r="J66" s="88" t="s">
        <v>285</v>
      </c>
      <c r="K66" s="88"/>
      <c r="L66" s="88"/>
      <c r="M66" s="88">
        <v>25.5</v>
      </c>
      <c r="N66" s="93">
        <v>6100</v>
      </c>
      <c r="O66" s="93">
        <v>1932.48</v>
      </c>
      <c r="P66" s="93">
        <v>4167.5200000000004</v>
      </c>
      <c r="Q66" s="88"/>
      <c r="R66" s="93"/>
      <c r="S66" s="88"/>
      <c r="T66" s="93"/>
      <c r="U66" s="88">
        <f t="shared" si="2"/>
        <v>25.5</v>
      </c>
      <c r="V66" s="93">
        <f t="shared" si="3"/>
        <v>4167.5200000000004</v>
      </c>
      <c r="W66" s="135"/>
    </row>
    <row r="67" spans="1:23" x14ac:dyDescent="0.15">
      <c r="A67" s="178" t="s">
        <v>448</v>
      </c>
      <c r="B67" s="92"/>
      <c r="C67" s="178" t="s">
        <v>449</v>
      </c>
      <c r="D67" s="158"/>
      <c r="E67" s="88" t="s">
        <v>284</v>
      </c>
      <c r="F67" s="178" t="s">
        <v>450</v>
      </c>
      <c r="G67" s="92"/>
      <c r="H67" s="92"/>
      <c r="I67" s="92"/>
      <c r="J67" s="88" t="s">
        <v>285</v>
      </c>
      <c r="K67" s="88"/>
      <c r="L67" s="88"/>
      <c r="M67" s="88">
        <v>3</v>
      </c>
      <c r="N67" s="93">
        <v>700</v>
      </c>
      <c r="O67" s="93">
        <v>221.76</v>
      </c>
      <c r="P67" s="93">
        <v>478.24</v>
      </c>
      <c r="Q67" s="88"/>
      <c r="R67" s="93"/>
      <c r="S67" s="88"/>
      <c r="T67" s="93"/>
      <c r="U67" s="88">
        <f t="shared" si="2"/>
        <v>3</v>
      </c>
      <c r="V67" s="93">
        <f t="shared" si="3"/>
        <v>478.24</v>
      </c>
      <c r="W67" s="135"/>
    </row>
    <row r="68" spans="1:23" x14ac:dyDescent="0.15">
      <c r="A68" s="178" t="s">
        <v>451</v>
      </c>
      <c r="B68" s="92"/>
      <c r="C68" s="178" t="s">
        <v>452</v>
      </c>
      <c r="D68" s="158"/>
      <c r="E68" s="88" t="s">
        <v>284</v>
      </c>
      <c r="F68" s="178" t="s">
        <v>453</v>
      </c>
      <c r="G68" s="92"/>
      <c r="H68" s="92"/>
      <c r="I68" s="92"/>
      <c r="J68" s="88" t="s">
        <v>285</v>
      </c>
      <c r="K68" s="88"/>
      <c r="L68" s="88"/>
      <c r="M68" s="179" t="s">
        <v>454</v>
      </c>
      <c r="N68" s="93">
        <v>1900</v>
      </c>
      <c r="O68" s="93">
        <v>601.91999999999996</v>
      </c>
      <c r="P68" s="93">
        <v>1298.08</v>
      </c>
      <c r="Q68" s="88"/>
      <c r="R68" s="93"/>
      <c r="S68" s="88"/>
      <c r="T68" s="93"/>
      <c r="U68" s="88" t="e">
        <f t="shared" si="2"/>
        <v>#VALUE!</v>
      </c>
      <c r="V68" s="93">
        <f t="shared" si="3"/>
        <v>1298.08</v>
      </c>
      <c r="W68" s="135"/>
    </row>
    <row r="69" spans="1:23" x14ac:dyDescent="0.15">
      <c r="A69" s="178" t="s">
        <v>455</v>
      </c>
      <c r="B69" s="92"/>
      <c r="C69" s="178" t="s">
        <v>456</v>
      </c>
      <c r="D69" s="158"/>
      <c r="E69" s="88" t="s">
        <v>284</v>
      </c>
      <c r="F69" s="178" t="s">
        <v>457</v>
      </c>
      <c r="G69" s="92"/>
      <c r="H69" s="92"/>
      <c r="I69" s="92"/>
      <c r="J69" s="88" t="s">
        <v>285</v>
      </c>
      <c r="K69" s="88"/>
      <c r="L69" s="88"/>
      <c r="M69" s="88">
        <v>90.84</v>
      </c>
      <c r="N69" s="93">
        <v>17300</v>
      </c>
      <c r="O69" s="93">
        <v>5480.64</v>
      </c>
      <c r="P69" s="93">
        <v>11819.36</v>
      </c>
      <c r="Q69" s="88"/>
      <c r="R69" s="93"/>
      <c r="S69" s="88"/>
      <c r="T69" s="93"/>
      <c r="U69" s="88">
        <f t="shared" si="2"/>
        <v>90.84</v>
      </c>
      <c r="V69" s="93">
        <f t="shared" si="3"/>
        <v>11819.36</v>
      </c>
      <c r="W69" s="135"/>
    </row>
    <row r="70" spans="1:23" x14ac:dyDescent="0.15">
      <c r="A70" s="178" t="s">
        <v>458</v>
      </c>
      <c r="B70" s="92"/>
      <c r="C70" s="178" t="s">
        <v>459</v>
      </c>
      <c r="D70" s="158"/>
      <c r="E70" s="88" t="s">
        <v>284</v>
      </c>
      <c r="F70" s="178" t="s">
        <v>460</v>
      </c>
      <c r="G70" s="92"/>
      <c r="H70" s="92"/>
      <c r="I70" s="92"/>
      <c r="J70" s="88" t="s">
        <v>285</v>
      </c>
      <c r="K70" s="88"/>
      <c r="L70" s="88"/>
      <c r="M70" s="88">
        <v>1</v>
      </c>
      <c r="N70" s="93">
        <v>1400</v>
      </c>
      <c r="O70" s="93">
        <v>443.52</v>
      </c>
      <c r="P70" s="93">
        <v>956.48</v>
      </c>
      <c r="Q70" s="88"/>
      <c r="R70" s="93"/>
      <c r="S70" s="88"/>
      <c r="T70" s="93"/>
      <c r="U70" s="88">
        <f t="shared" si="2"/>
        <v>1</v>
      </c>
      <c r="V70" s="93">
        <f t="shared" si="3"/>
        <v>956.48</v>
      </c>
      <c r="W70" s="135"/>
    </row>
    <row r="71" spans="1:23" x14ac:dyDescent="0.15">
      <c r="A71" s="178" t="s">
        <v>461</v>
      </c>
      <c r="B71" s="92"/>
      <c r="C71" s="178" t="s">
        <v>462</v>
      </c>
      <c r="D71" s="158"/>
      <c r="E71" s="88" t="s">
        <v>284</v>
      </c>
      <c r="F71" s="178" t="s">
        <v>460</v>
      </c>
      <c r="G71" s="92"/>
      <c r="H71" s="92"/>
      <c r="I71" s="92"/>
      <c r="J71" s="88" t="s">
        <v>285</v>
      </c>
      <c r="K71" s="88"/>
      <c r="L71" s="88"/>
      <c r="M71" s="88">
        <v>1</v>
      </c>
      <c r="N71" s="93">
        <v>1400</v>
      </c>
      <c r="O71" s="93">
        <v>443.52</v>
      </c>
      <c r="P71" s="93">
        <v>956.48</v>
      </c>
      <c r="Q71" s="88"/>
      <c r="R71" s="93"/>
      <c r="S71" s="88"/>
      <c r="T71" s="93"/>
      <c r="U71" s="88">
        <f t="shared" si="2"/>
        <v>1</v>
      </c>
      <c r="V71" s="93">
        <f t="shared" si="3"/>
        <v>956.48</v>
      </c>
      <c r="W71" s="135"/>
    </row>
    <row r="72" spans="1:23" x14ac:dyDescent="0.15">
      <c r="A72" s="178" t="s">
        <v>463</v>
      </c>
      <c r="B72" s="92"/>
      <c r="C72" s="178" t="s">
        <v>464</v>
      </c>
      <c r="D72" s="158"/>
      <c r="E72" s="88" t="s">
        <v>284</v>
      </c>
      <c r="F72" s="178" t="s">
        <v>465</v>
      </c>
      <c r="G72" s="92"/>
      <c r="H72" s="92"/>
      <c r="I72" s="92"/>
      <c r="J72" s="88" t="s">
        <v>285</v>
      </c>
      <c r="K72" s="88"/>
      <c r="L72" s="88"/>
      <c r="M72" s="88">
        <v>49</v>
      </c>
      <c r="N72" s="93">
        <v>9300</v>
      </c>
      <c r="O72" s="93">
        <v>2946.24</v>
      </c>
      <c r="P72" s="93">
        <v>6353.76</v>
      </c>
      <c r="Q72" s="88"/>
      <c r="R72" s="93"/>
      <c r="S72" s="88"/>
      <c r="T72" s="93"/>
      <c r="U72" s="88">
        <f t="shared" si="2"/>
        <v>49</v>
      </c>
      <c r="V72" s="93">
        <f t="shared" si="3"/>
        <v>6353.76</v>
      </c>
      <c r="W72" s="135"/>
    </row>
    <row r="73" spans="1:23" x14ac:dyDescent="0.15">
      <c r="A73" s="178" t="s">
        <v>466</v>
      </c>
      <c r="B73" s="92"/>
      <c r="C73" s="178" t="s">
        <v>467</v>
      </c>
      <c r="D73" s="158"/>
      <c r="E73" s="88" t="s">
        <v>284</v>
      </c>
      <c r="F73" s="178" t="s">
        <v>468</v>
      </c>
      <c r="G73" s="92"/>
      <c r="H73" s="92"/>
      <c r="I73" s="92"/>
      <c r="J73" s="88" t="s">
        <v>285</v>
      </c>
      <c r="K73" s="88"/>
      <c r="L73" s="88"/>
      <c r="M73" s="88">
        <v>21.2</v>
      </c>
      <c r="N73" s="93">
        <v>300</v>
      </c>
      <c r="O73" s="93">
        <v>95.04</v>
      </c>
      <c r="P73" s="93">
        <v>204.96</v>
      </c>
      <c r="Q73" s="88"/>
      <c r="R73" s="93"/>
      <c r="S73" s="88"/>
      <c r="T73" s="93"/>
      <c r="U73" s="88">
        <f t="shared" si="2"/>
        <v>21.2</v>
      </c>
      <c r="V73" s="93">
        <f t="shared" si="3"/>
        <v>204.96</v>
      </c>
      <c r="W73" s="135"/>
    </row>
    <row r="74" spans="1:23" x14ac:dyDescent="0.15">
      <c r="A74" s="178" t="s">
        <v>469</v>
      </c>
      <c r="B74" s="92"/>
      <c r="C74" s="178" t="s">
        <v>470</v>
      </c>
      <c r="D74" s="158"/>
      <c r="E74" s="88" t="s">
        <v>284</v>
      </c>
      <c r="F74" s="178" t="s">
        <v>471</v>
      </c>
      <c r="G74" s="92"/>
      <c r="H74" s="92"/>
      <c r="I74" s="92"/>
      <c r="J74" s="88" t="s">
        <v>285</v>
      </c>
      <c r="K74" s="88"/>
      <c r="L74" s="88"/>
      <c r="M74" s="88">
        <v>31.7</v>
      </c>
      <c r="N74" s="93">
        <v>3600</v>
      </c>
      <c r="O74" s="93">
        <v>1140.48</v>
      </c>
      <c r="P74" s="93">
        <v>2459.52</v>
      </c>
      <c r="Q74" s="88"/>
      <c r="R74" s="93"/>
      <c r="S74" s="88"/>
      <c r="T74" s="93"/>
      <c r="U74" s="88">
        <f t="shared" si="2"/>
        <v>31.7</v>
      </c>
      <c r="V74" s="93">
        <f t="shared" si="3"/>
        <v>2459.52</v>
      </c>
      <c r="W74" s="135"/>
    </row>
    <row r="75" spans="1:23" x14ac:dyDescent="0.15">
      <c r="A75" s="178" t="s">
        <v>472</v>
      </c>
      <c r="B75" s="92"/>
      <c r="C75" s="178" t="s">
        <v>473</v>
      </c>
      <c r="D75" s="158"/>
      <c r="E75" s="88" t="s">
        <v>284</v>
      </c>
      <c r="F75" s="178" t="s">
        <v>460</v>
      </c>
      <c r="G75" s="92"/>
      <c r="H75" s="92"/>
      <c r="I75" s="92"/>
      <c r="J75" s="88" t="s">
        <v>285</v>
      </c>
      <c r="K75" s="88"/>
      <c r="L75" s="88"/>
      <c r="M75" s="88">
        <v>1</v>
      </c>
      <c r="N75" s="93">
        <v>5100</v>
      </c>
      <c r="O75" s="93">
        <v>1615.68</v>
      </c>
      <c r="P75" s="93">
        <v>3484.32</v>
      </c>
      <c r="Q75" s="88"/>
      <c r="R75" s="93"/>
      <c r="S75" s="88"/>
      <c r="T75" s="93"/>
      <c r="U75" s="88">
        <f t="shared" si="2"/>
        <v>1</v>
      </c>
      <c r="V75" s="93">
        <f t="shared" si="3"/>
        <v>3484.32</v>
      </c>
      <c r="W75" s="135"/>
    </row>
    <row r="76" spans="1:23" x14ac:dyDescent="0.15">
      <c r="A76" s="178" t="s">
        <v>474</v>
      </c>
      <c r="B76" s="92"/>
      <c r="C76" s="178" t="s">
        <v>475</v>
      </c>
      <c r="D76" s="158"/>
      <c r="E76" s="88" t="s">
        <v>284</v>
      </c>
      <c r="F76" s="178" t="s">
        <v>460</v>
      </c>
      <c r="G76" s="92"/>
      <c r="H76" s="92"/>
      <c r="I76" s="92"/>
      <c r="J76" s="88" t="s">
        <v>285</v>
      </c>
      <c r="K76" s="88"/>
      <c r="L76" s="88"/>
      <c r="M76" s="88">
        <v>1</v>
      </c>
      <c r="N76" s="93">
        <v>1400</v>
      </c>
      <c r="O76" s="93">
        <v>443.52</v>
      </c>
      <c r="P76" s="93">
        <v>956.48</v>
      </c>
      <c r="Q76" s="88"/>
      <c r="R76" s="93"/>
      <c r="S76" s="88"/>
      <c r="T76" s="93"/>
      <c r="U76" s="88">
        <f t="shared" si="2"/>
        <v>1</v>
      </c>
      <c r="V76" s="93">
        <f t="shared" si="3"/>
        <v>956.48</v>
      </c>
      <c r="W76" s="135"/>
    </row>
    <row r="77" spans="1:23" x14ac:dyDescent="0.15">
      <c r="A77" s="178" t="s">
        <v>476</v>
      </c>
      <c r="B77" s="92"/>
      <c r="C77" s="178" t="s">
        <v>477</v>
      </c>
      <c r="D77" s="158"/>
      <c r="E77" s="88" t="s">
        <v>284</v>
      </c>
      <c r="F77" s="178" t="s">
        <v>460</v>
      </c>
      <c r="G77" s="92"/>
      <c r="H77" s="92"/>
      <c r="I77" s="92"/>
      <c r="J77" s="88" t="s">
        <v>285</v>
      </c>
      <c r="K77" s="88"/>
      <c r="L77" s="88"/>
      <c r="M77" s="88">
        <v>1</v>
      </c>
      <c r="N77" s="93">
        <v>20700</v>
      </c>
      <c r="O77" s="93">
        <v>4918.32</v>
      </c>
      <c r="P77" s="93">
        <v>15781.68</v>
      </c>
      <c r="Q77" s="88"/>
      <c r="R77" s="93"/>
      <c r="S77" s="88"/>
      <c r="T77" s="93"/>
      <c r="U77" s="88">
        <f t="shared" ref="U77:U103" si="4">M77+Q77-S77</f>
        <v>1</v>
      </c>
      <c r="V77" s="93">
        <f t="shared" ref="V77:V103" si="5">P77+R77-T77</f>
        <v>15781.68</v>
      </c>
      <c r="W77" s="135"/>
    </row>
    <row r="78" spans="1:23" x14ac:dyDescent="0.15">
      <c r="A78" s="178" t="s">
        <v>478</v>
      </c>
      <c r="B78" s="92"/>
      <c r="C78" s="178" t="s">
        <v>479</v>
      </c>
      <c r="D78" s="158"/>
      <c r="E78" s="88" t="s">
        <v>284</v>
      </c>
      <c r="F78" s="178" t="s">
        <v>480</v>
      </c>
      <c r="G78" s="92"/>
      <c r="H78" s="92"/>
      <c r="I78" s="92"/>
      <c r="J78" s="88" t="s">
        <v>285</v>
      </c>
      <c r="K78" s="88"/>
      <c r="L78" s="88"/>
      <c r="M78" s="88">
        <v>46.7</v>
      </c>
      <c r="N78" s="93">
        <v>35500</v>
      </c>
      <c r="O78" s="93">
        <v>11246.4</v>
      </c>
      <c r="P78" s="93">
        <v>24253.599999999999</v>
      </c>
      <c r="Q78" s="88"/>
      <c r="R78" s="93"/>
      <c r="S78" s="88"/>
      <c r="T78" s="93"/>
      <c r="U78" s="88">
        <f t="shared" si="4"/>
        <v>46.7</v>
      </c>
      <c r="V78" s="93">
        <f t="shared" si="5"/>
        <v>24253.599999999999</v>
      </c>
      <c r="W78" s="135"/>
    </row>
    <row r="79" spans="1:23" x14ac:dyDescent="0.15">
      <c r="A79" s="178" t="s">
        <v>481</v>
      </c>
      <c r="B79" s="92"/>
      <c r="C79" s="178" t="s">
        <v>482</v>
      </c>
      <c r="D79" s="158"/>
      <c r="E79" s="88" t="s">
        <v>284</v>
      </c>
      <c r="F79" s="178" t="s">
        <v>483</v>
      </c>
      <c r="G79" s="92"/>
      <c r="H79" s="92"/>
      <c r="I79" s="92"/>
      <c r="J79" s="88" t="s">
        <v>285</v>
      </c>
      <c r="K79" s="88"/>
      <c r="L79" s="88"/>
      <c r="M79" s="88">
        <v>83</v>
      </c>
      <c r="N79" s="93">
        <v>15800</v>
      </c>
      <c r="O79" s="93">
        <v>5005.4399999999996</v>
      </c>
      <c r="P79" s="93">
        <v>10794.56</v>
      </c>
      <c r="Q79" s="88"/>
      <c r="R79" s="93"/>
      <c r="S79" s="88"/>
      <c r="T79" s="93"/>
      <c r="U79" s="88">
        <f t="shared" si="4"/>
        <v>83</v>
      </c>
      <c r="V79" s="93">
        <f t="shared" si="5"/>
        <v>10794.56</v>
      </c>
      <c r="W79" s="135"/>
    </row>
    <row r="80" spans="1:23" x14ac:dyDescent="0.15">
      <c r="A80" s="178" t="s">
        <v>484</v>
      </c>
      <c r="B80" s="92"/>
      <c r="C80" s="178" t="s">
        <v>485</v>
      </c>
      <c r="D80" s="158"/>
      <c r="E80" s="88" t="s">
        <v>284</v>
      </c>
      <c r="F80" s="178" t="s">
        <v>486</v>
      </c>
      <c r="G80" s="92"/>
      <c r="H80" s="92"/>
      <c r="I80" s="92"/>
      <c r="J80" s="88" t="s">
        <v>285</v>
      </c>
      <c r="K80" s="88"/>
      <c r="L80" s="88"/>
      <c r="M80" s="88">
        <v>16.2</v>
      </c>
      <c r="N80" s="93">
        <v>3100</v>
      </c>
      <c r="O80" s="93">
        <v>982.08</v>
      </c>
      <c r="P80" s="93">
        <v>2117.92</v>
      </c>
      <c r="Q80" s="88"/>
      <c r="R80" s="93"/>
      <c r="S80" s="88"/>
      <c r="T80" s="93"/>
      <c r="U80" s="88">
        <f t="shared" si="4"/>
        <v>16.2</v>
      </c>
      <c r="V80" s="93">
        <f t="shared" si="5"/>
        <v>2117.92</v>
      </c>
      <c r="W80" s="135"/>
    </row>
    <row r="81" spans="1:23" x14ac:dyDescent="0.15">
      <c r="A81" s="178" t="s">
        <v>487</v>
      </c>
      <c r="B81" s="92"/>
      <c r="C81" s="178" t="s">
        <v>488</v>
      </c>
      <c r="D81" s="158"/>
      <c r="E81" s="88" t="s">
        <v>284</v>
      </c>
      <c r="F81" s="178" t="s">
        <v>460</v>
      </c>
      <c r="G81" s="92"/>
      <c r="H81" s="92"/>
      <c r="I81" s="92"/>
      <c r="J81" s="88" t="s">
        <v>285</v>
      </c>
      <c r="K81" s="88"/>
      <c r="L81" s="88"/>
      <c r="M81" s="88">
        <v>1</v>
      </c>
      <c r="N81" s="93">
        <v>1400</v>
      </c>
      <c r="O81" s="93">
        <v>443.52</v>
      </c>
      <c r="P81" s="93">
        <v>956.48</v>
      </c>
      <c r="Q81" s="88"/>
      <c r="R81" s="93"/>
      <c r="S81" s="88"/>
      <c r="T81" s="93"/>
      <c r="U81" s="88">
        <f t="shared" si="4"/>
        <v>1</v>
      </c>
      <c r="V81" s="93">
        <f t="shared" si="5"/>
        <v>956.48</v>
      </c>
      <c r="W81" s="135"/>
    </row>
    <row r="82" spans="1:23" x14ac:dyDescent="0.15">
      <c r="A82" s="178" t="s">
        <v>489</v>
      </c>
      <c r="B82" s="92"/>
      <c r="C82" s="178" t="s">
        <v>490</v>
      </c>
      <c r="D82" s="158"/>
      <c r="E82" s="88" t="s">
        <v>284</v>
      </c>
      <c r="F82" s="178" t="s">
        <v>460</v>
      </c>
      <c r="G82" s="92"/>
      <c r="H82" s="92"/>
      <c r="I82" s="92"/>
      <c r="J82" s="88" t="s">
        <v>285</v>
      </c>
      <c r="K82" s="88"/>
      <c r="L82" s="88"/>
      <c r="M82" s="88">
        <v>1</v>
      </c>
      <c r="N82" s="93">
        <v>3700</v>
      </c>
      <c r="O82" s="93">
        <v>879.12</v>
      </c>
      <c r="P82" s="93">
        <v>2820.88</v>
      </c>
      <c r="Q82" s="88"/>
      <c r="R82" s="93"/>
      <c r="S82" s="88"/>
      <c r="T82" s="93"/>
      <c r="U82" s="88">
        <f t="shared" si="4"/>
        <v>1</v>
      </c>
      <c r="V82" s="93">
        <f t="shared" si="5"/>
        <v>2820.88</v>
      </c>
      <c r="W82" s="135"/>
    </row>
    <row r="83" spans="1:23" x14ac:dyDescent="0.15">
      <c r="A83" s="178" t="s">
        <v>491</v>
      </c>
      <c r="B83" s="92"/>
      <c r="C83" s="178" t="s">
        <v>492</v>
      </c>
      <c r="D83" s="158"/>
      <c r="E83" s="88" t="s">
        <v>284</v>
      </c>
      <c r="F83" s="178" t="s">
        <v>460</v>
      </c>
      <c r="G83" s="92"/>
      <c r="H83" s="92"/>
      <c r="I83" s="92"/>
      <c r="J83" s="88" t="s">
        <v>285</v>
      </c>
      <c r="K83" s="88"/>
      <c r="L83" s="88"/>
      <c r="M83" s="88">
        <v>1</v>
      </c>
      <c r="N83" s="93">
        <v>5100</v>
      </c>
      <c r="O83" s="93">
        <v>1211.76</v>
      </c>
      <c r="P83" s="93">
        <v>3888.24</v>
      </c>
      <c r="Q83" s="88"/>
      <c r="R83" s="93"/>
      <c r="S83" s="88"/>
      <c r="T83" s="93"/>
      <c r="U83" s="88">
        <f t="shared" si="4"/>
        <v>1</v>
      </c>
      <c r="V83" s="93">
        <f t="shared" si="5"/>
        <v>3888.24</v>
      </c>
      <c r="W83" s="135"/>
    </row>
    <row r="84" spans="1:23" x14ac:dyDescent="0.15">
      <c r="A84" s="178" t="s">
        <v>493</v>
      </c>
      <c r="B84" s="92"/>
      <c r="C84" s="178" t="s">
        <v>494</v>
      </c>
      <c r="D84" s="158"/>
      <c r="E84" s="88" t="s">
        <v>284</v>
      </c>
      <c r="F84" s="178" t="s">
        <v>495</v>
      </c>
      <c r="G84" s="92"/>
      <c r="H84" s="92"/>
      <c r="I84" s="92"/>
      <c r="J84" s="88" t="s">
        <v>285</v>
      </c>
      <c r="K84" s="88"/>
      <c r="L84" s="88"/>
      <c r="M84" s="88">
        <v>62</v>
      </c>
      <c r="N84" s="93">
        <v>11800</v>
      </c>
      <c r="O84" s="93">
        <v>3738.24</v>
      </c>
      <c r="P84" s="93">
        <v>8061.76</v>
      </c>
      <c r="Q84" s="88"/>
      <c r="R84" s="93"/>
      <c r="S84" s="88"/>
      <c r="T84" s="93"/>
      <c r="U84" s="88">
        <f t="shared" si="4"/>
        <v>62</v>
      </c>
      <c r="V84" s="93">
        <f t="shared" si="5"/>
        <v>8061.76</v>
      </c>
      <c r="W84" s="135"/>
    </row>
    <row r="85" spans="1:23" x14ac:dyDescent="0.15">
      <c r="A85" s="178" t="s">
        <v>496</v>
      </c>
      <c r="B85" s="92"/>
      <c r="C85" s="178" t="s">
        <v>497</v>
      </c>
      <c r="D85" s="158"/>
      <c r="E85" s="88" t="s">
        <v>284</v>
      </c>
      <c r="F85" s="178" t="s">
        <v>498</v>
      </c>
      <c r="G85" s="92"/>
      <c r="H85" s="92"/>
      <c r="I85" s="92"/>
      <c r="J85" s="88" t="s">
        <v>285</v>
      </c>
      <c r="K85" s="88"/>
      <c r="L85" s="88"/>
      <c r="M85" s="88">
        <v>78.540000000000006</v>
      </c>
      <c r="N85" s="93">
        <v>18700</v>
      </c>
      <c r="O85" s="93">
        <v>5924.16</v>
      </c>
      <c r="P85" s="93">
        <v>12775.84</v>
      </c>
      <c r="Q85" s="88"/>
      <c r="R85" s="93"/>
      <c r="S85" s="88"/>
      <c r="T85" s="93"/>
      <c r="U85" s="88">
        <f t="shared" si="4"/>
        <v>78.540000000000006</v>
      </c>
      <c r="V85" s="93">
        <f t="shared" si="5"/>
        <v>12775.84</v>
      </c>
      <c r="W85" s="135"/>
    </row>
    <row r="86" spans="1:23" x14ac:dyDescent="0.15">
      <c r="A86" s="178" t="s">
        <v>499</v>
      </c>
      <c r="B86" s="92"/>
      <c r="C86" s="178" t="s">
        <v>500</v>
      </c>
      <c r="D86" s="158"/>
      <c r="E86" s="88" t="s">
        <v>284</v>
      </c>
      <c r="F86" s="178" t="s">
        <v>460</v>
      </c>
      <c r="G86" s="92"/>
      <c r="H86" s="92"/>
      <c r="I86" s="92"/>
      <c r="J86" s="88" t="s">
        <v>285</v>
      </c>
      <c r="K86" s="88"/>
      <c r="L86" s="88"/>
      <c r="M86" s="88">
        <v>1</v>
      </c>
      <c r="N86" s="93">
        <v>11100</v>
      </c>
      <c r="O86" s="93">
        <v>2637.36</v>
      </c>
      <c r="P86" s="93">
        <v>8462.64</v>
      </c>
      <c r="Q86" s="88"/>
      <c r="R86" s="93"/>
      <c r="S86" s="88"/>
      <c r="T86" s="93"/>
      <c r="U86" s="88">
        <f t="shared" si="4"/>
        <v>1</v>
      </c>
      <c r="V86" s="93">
        <f t="shared" si="5"/>
        <v>8462.64</v>
      </c>
      <c r="W86" s="135"/>
    </row>
    <row r="87" spans="1:23" x14ac:dyDescent="0.15">
      <c r="A87" s="178" t="s">
        <v>501</v>
      </c>
      <c r="B87" s="92"/>
      <c r="C87" s="178" t="s">
        <v>502</v>
      </c>
      <c r="D87" s="158"/>
      <c r="E87" s="88" t="s">
        <v>284</v>
      </c>
      <c r="F87" s="178" t="s">
        <v>503</v>
      </c>
      <c r="G87" s="92"/>
      <c r="H87" s="92"/>
      <c r="I87" s="92"/>
      <c r="J87" s="88" t="s">
        <v>285</v>
      </c>
      <c r="K87" s="88"/>
      <c r="L87" s="88"/>
      <c r="M87" s="88">
        <v>46</v>
      </c>
      <c r="N87" s="93">
        <v>8700</v>
      </c>
      <c r="O87" s="93">
        <v>2756.16</v>
      </c>
      <c r="P87" s="93">
        <v>5943.84</v>
      </c>
      <c r="Q87" s="88"/>
      <c r="R87" s="93"/>
      <c r="S87" s="88"/>
      <c r="T87" s="93"/>
      <c r="U87" s="88">
        <f t="shared" si="4"/>
        <v>46</v>
      </c>
      <c r="V87" s="93">
        <f t="shared" si="5"/>
        <v>5943.84</v>
      </c>
      <c r="W87" s="135"/>
    </row>
    <row r="88" spans="1:23" x14ac:dyDescent="0.15">
      <c r="A88" s="178" t="s">
        <v>504</v>
      </c>
      <c r="B88" s="92"/>
      <c r="C88" s="178" t="s">
        <v>505</v>
      </c>
      <c r="D88" s="158"/>
      <c r="E88" s="88" t="s">
        <v>284</v>
      </c>
      <c r="F88" s="178" t="s">
        <v>506</v>
      </c>
      <c r="G88" s="92"/>
      <c r="H88" s="92"/>
      <c r="I88" s="92"/>
      <c r="J88" s="88" t="s">
        <v>285</v>
      </c>
      <c r="K88" s="88"/>
      <c r="L88" s="88"/>
      <c r="M88" s="88">
        <v>43.24</v>
      </c>
      <c r="N88" s="93">
        <v>3300</v>
      </c>
      <c r="O88" s="93">
        <v>1568.16</v>
      </c>
      <c r="P88" s="93">
        <v>1731.84</v>
      </c>
      <c r="Q88" s="88"/>
      <c r="R88" s="93"/>
      <c r="S88" s="88"/>
      <c r="T88" s="93"/>
      <c r="U88" s="88">
        <f t="shared" si="4"/>
        <v>43.24</v>
      </c>
      <c r="V88" s="93">
        <f t="shared" si="5"/>
        <v>1731.84</v>
      </c>
      <c r="W88" s="135"/>
    </row>
    <row r="89" spans="1:23" x14ac:dyDescent="0.15">
      <c r="A89" s="178" t="s">
        <v>507</v>
      </c>
      <c r="B89" s="92"/>
      <c r="C89" s="178" t="s">
        <v>508</v>
      </c>
      <c r="D89" s="158"/>
      <c r="E89" s="88" t="s">
        <v>284</v>
      </c>
      <c r="F89" s="178" t="s">
        <v>509</v>
      </c>
      <c r="G89" s="92"/>
      <c r="H89" s="92"/>
      <c r="I89" s="92"/>
      <c r="J89" s="88" t="s">
        <v>285</v>
      </c>
      <c r="K89" s="88"/>
      <c r="L89" s="88"/>
      <c r="M89" s="88">
        <v>1809.32</v>
      </c>
      <c r="N89" s="93">
        <v>206300</v>
      </c>
      <c r="O89" s="93">
        <v>9902.4</v>
      </c>
      <c r="P89" s="93">
        <v>196397.6</v>
      </c>
      <c r="Q89" s="88"/>
      <c r="R89" s="93"/>
      <c r="S89" s="88"/>
      <c r="T89" s="93"/>
      <c r="U89" s="88">
        <f t="shared" si="4"/>
        <v>1809.32</v>
      </c>
      <c r="V89" s="93">
        <f t="shared" si="5"/>
        <v>196397.6</v>
      </c>
      <c r="W89" s="135"/>
    </row>
    <row r="90" spans="1:23" x14ac:dyDescent="0.15">
      <c r="A90" s="178" t="s">
        <v>510</v>
      </c>
      <c r="B90" s="92"/>
      <c r="C90" s="178" t="s">
        <v>511</v>
      </c>
      <c r="D90" s="158"/>
      <c r="E90" s="88" t="s">
        <v>284</v>
      </c>
      <c r="F90" s="178" t="s">
        <v>512</v>
      </c>
      <c r="G90" s="92"/>
      <c r="H90" s="92"/>
      <c r="I90" s="92"/>
      <c r="J90" s="88" t="s">
        <v>285</v>
      </c>
      <c r="K90" s="88"/>
      <c r="L90" s="88"/>
      <c r="M90" s="88">
        <v>311.35000000000002</v>
      </c>
      <c r="N90" s="93">
        <v>59200</v>
      </c>
      <c r="O90" s="93">
        <v>18754.560000000001</v>
      </c>
      <c r="P90" s="93">
        <v>40445.440000000002</v>
      </c>
      <c r="Q90" s="88"/>
      <c r="R90" s="93"/>
      <c r="S90" s="88"/>
      <c r="T90" s="93"/>
      <c r="U90" s="88">
        <f t="shared" si="4"/>
        <v>311.35000000000002</v>
      </c>
      <c r="V90" s="93">
        <f t="shared" si="5"/>
        <v>40445.440000000002</v>
      </c>
      <c r="W90" s="135"/>
    </row>
    <row r="91" spans="1:23" x14ac:dyDescent="0.15">
      <c r="A91" s="178" t="s">
        <v>513</v>
      </c>
      <c r="B91" s="92"/>
      <c r="C91" s="178" t="s">
        <v>514</v>
      </c>
      <c r="D91" s="158"/>
      <c r="E91" s="88" t="s">
        <v>284</v>
      </c>
      <c r="F91" s="178" t="s">
        <v>515</v>
      </c>
      <c r="G91" s="92"/>
      <c r="H91" s="92"/>
      <c r="I91" s="92"/>
      <c r="J91" s="88" t="s">
        <v>285</v>
      </c>
      <c r="K91" s="88"/>
      <c r="L91" s="88"/>
      <c r="M91" s="88">
        <v>1069.21</v>
      </c>
      <c r="N91" s="93">
        <v>115500</v>
      </c>
      <c r="O91" s="93">
        <v>5544</v>
      </c>
      <c r="P91" s="93">
        <v>109956</v>
      </c>
      <c r="Q91" s="88"/>
      <c r="R91" s="93"/>
      <c r="S91" s="88"/>
      <c r="T91" s="93"/>
      <c r="U91" s="88">
        <f t="shared" si="4"/>
        <v>1069.21</v>
      </c>
      <c r="V91" s="93">
        <f t="shared" si="5"/>
        <v>109956</v>
      </c>
      <c r="W91" s="135"/>
    </row>
    <row r="92" spans="1:23" x14ac:dyDescent="0.15">
      <c r="A92" s="178" t="s">
        <v>516</v>
      </c>
      <c r="B92" s="92"/>
      <c r="C92" s="178" t="s">
        <v>517</v>
      </c>
      <c r="D92" s="158"/>
      <c r="E92" s="88" t="s">
        <v>284</v>
      </c>
      <c r="F92" s="178" t="s">
        <v>518</v>
      </c>
      <c r="G92" s="92"/>
      <c r="H92" s="92"/>
      <c r="I92" s="92"/>
      <c r="J92" s="88" t="s">
        <v>285</v>
      </c>
      <c r="K92" s="88"/>
      <c r="L92" s="88"/>
      <c r="M92" s="88">
        <v>2295</v>
      </c>
      <c r="N92" s="93">
        <v>2188154.14</v>
      </c>
      <c r="O92" s="93">
        <v>52515.72</v>
      </c>
      <c r="P92" s="93">
        <v>2135638.42</v>
      </c>
      <c r="Q92" s="88"/>
      <c r="R92" s="93"/>
      <c r="S92" s="88"/>
      <c r="T92" s="93"/>
      <c r="U92" s="88">
        <f t="shared" si="4"/>
        <v>2295</v>
      </c>
      <c r="V92" s="93">
        <f t="shared" si="5"/>
        <v>2135638.42</v>
      </c>
      <c r="W92" s="135"/>
    </row>
    <row r="93" spans="1:23" x14ac:dyDescent="0.15">
      <c r="A93" s="178" t="s">
        <v>519</v>
      </c>
      <c r="B93" s="92"/>
      <c r="C93" s="178" t="s">
        <v>520</v>
      </c>
      <c r="D93" s="158"/>
      <c r="E93" s="88" t="s">
        <v>284</v>
      </c>
      <c r="F93" s="178" t="s">
        <v>518</v>
      </c>
      <c r="G93" s="92"/>
      <c r="H93" s="92"/>
      <c r="I93" s="92"/>
      <c r="J93" s="88" t="s">
        <v>285</v>
      </c>
      <c r="K93" s="88"/>
      <c r="L93" s="88"/>
      <c r="M93" s="88">
        <v>2295</v>
      </c>
      <c r="N93" s="93">
        <v>2193619.4500000002</v>
      </c>
      <c r="O93" s="93">
        <v>52646.879999999997</v>
      </c>
      <c r="P93" s="93">
        <v>2140972.5699999998</v>
      </c>
      <c r="Q93" s="88"/>
      <c r="R93" s="93"/>
      <c r="S93" s="88"/>
      <c r="T93" s="93"/>
      <c r="U93" s="88">
        <f t="shared" si="4"/>
        <v>2295</v>
      </c>
      <c r="V93" s="93">
        <f t="shared" si="5"/>
        <v>2140972.5699999998</v>
      </c>
      <c r="W93" s="135"/>
    </row>
    <row r="94" spans="1:23" x14ac:dyDescent="0.15">
      <c r="A94" s="178" t="s">
        <v>521</v>
      </c>
      <c r="B94" s="92"/>
      <c r="C94" s="178" t="s">
        <v>522</v>
      </c>
      <c r="D94" s="158"/>
      <c r="E94" s="88" t="s">
        <v>284</v>
      </c>
      <c r="F94" s="178" t="s">
        <v>518</v>
      </c>
      <c r="G94" s="92"/>
      <c r="H94" s="92"/>
      <c r="I94" s="92"/>
      <c r="J94" s="88" t="s">
        <v>285</v>
      </c>
      <c r="K94" s="88"/>
      <c r="L94" s="88"/>
      <c r="M94" s="88">
        <v>2295</v>
      </c>
      <c r="N94" s="93">
        <v>2259285.38</v>
      </c>
      <c r="O94" s="93">
        <v>54222.84</v>
      </c>
      <c r="P94" s="93">
        <v>2205062.54</v>
      </c>
      <c r="Q94" s="88"/>
      <c r="R94" s="93"/>
      <c r="S94" s="88"/>
      <c r="T94" s="93"/>
      <c r="U94" s="88">
        <f t="shared" si="4"/>
        <v>2295</v>
      </c>
      <c r="V94" s="93">
        <f t="shared" si="5"/>
        <v>2205062.54</v>
      </c>
      <c r="W94" s="135"/>
    </row>
    <row r="95" spans="1:23" x14ac:dyDescent="0.15">
      <c r="A95" s="178" t="s">
        <v>523</v>
      </c>
      <c r="B95" s="92"/>
      <c r="C95" s="178" t="s">
        <v>524</v>
      </c>
      <c r="D95" s="158"/>
      <c r="E95" s="88" t="s">
        <v>284</v>
      </c>
      <c r="F95" s="178" t="s">
        <v>525</v>
      </c>
      <c r="G95" s="92"/>
      <c r="H95" s="92"/>
      <c r="I95" s="92"/>
      <c r="J95" s="88" t="s">
        <v>285</v>
      </c>
      <c r="K95" s="88"/>
      <c r="L95" s="88"/>
      <c r="M95" s="88">
        <v>589.29999999999995</v>
      </c>
      <c r="N95" s="93">
        <v>578449.53</v>
      </c>
      <c r="O95" s="93">
        <v>13882.8</v>
      </c>
      <c r="P95" s="93">
        <v>564566.73</v>
      </c>
      <c r="Q95" s="88"/>
      <c r="R95" s="93"/>
      <c r="S95" s="88"/>
      <c r="T95" s="93"/>
      <c r="U95" s="88">
        <f t="shared" si="4"/>
        <v>589.29999999999995</v>
      </c>
      <c r="V95" s="93">
        <f t="shared" si="5"/>
        <v>564566.73</v>
      </c>
      <c r="W95" s="135"/>
    </row>
    <row r="96" spans="1:23" x14ac:dyDescent="0.15">
      <c r="A96" s="178" t="s">
        <v>526</v>
      </c>
      <c r="B96" s="92"/>
      <c r="C96" s="178" t="s">
        <v>527</v>
      </c>
      <c r="D96" s="158"/>
      <c r="E96" s="88" t="s">
        <v>284</v>
      </c>
      <c r="F96" s="178" t="s">
        <v>528</v>
      </c>
      <c r="G96" s="92"/>
      <c r="H96" s="92"/>
      <c r="I96" s="92"/>
      <c r="J96" s="88" t="s">
        <v>285</v>
      </c>
      <c r="K96" s="88"/>
      <c r="L96" s="88"/>
      <c r="M96" s="88">
        <v>1911</v>
      </c>
      <c r="N96" s="93">
        <v>3304113.79</v>
      </c>
      <c r="O96" s="93">
        <v>79298.759999999995</v>
      </c>
      <c r="P96" s="93">
        <v>3224815.03</v>
      </c>
      <c r="Q96" s="88"/>
      <c r="R96" s="93"/>
      <c r="S96" s="88"/>
      <c r="T96" s="93"/>
      <c r="U96" s="88">
        <f t="shared" si="4"/>
        <v>1911</v>
      </c>
      <c r="V96" s="93">
        <f t="shared" si="5"/>
        <v>3224815.03</v>
      </c>
      <c r="W96" s="135"/>
    </row>
    <row r="97" spans="1:23" x14ac:dyDescent="0.15">
      <c r="A97" s="178" t="s">
        <v>529</v>
      </c>
      <c r="B97" s="92"/>
      <c r="C97" s="178" t="s">
        <v>530</v>
      </c>
      <c r="D97" s="158"/>
      <c r="E97" s="88" t="s">
        <v>284</v>
      </c>
      <c r="F97" s="178" t="s">
        <v>531</v>
      </c>
      <c r="G97" s="92"/>
      <c r="H97" s="92"/>
      <c r="I97" s="92"/>
      <c r="J97" s="88" t="s">
        <v>285</v>
      </c>
      <c r="K97" s="88"/>
      <c r="L97" s="88"/>
      <c r="M97" s="88">
        <v>369.1</v>
      </c>
      <c r="N97" s="93">
        <v>355619.77</v>
      </c>
      <c r="O97" s="93">
        <v>11308.68</v>
      </c>
      <c r="P97" s="93">
        <v>344311.09</v>
      </c>
      <c r="Q97" s="88"/>
      <c r="R97" s="93"/>
      <c r="S97" s="88"/>
      <c r="T97" s="93"/>
      <c r="U97" s="88">
        <f t="shared" si="4"/>
        <v>369.1</v>
      </c>
      <c r="V97" s="93">
        <f t="shared" si="5"/>
        <v>344311.09</v>
      </c>
      <c r="W97" s="135"/>
    </row>
    <row r="98" spans="1:23" x14ac:dyDescent="0.15">
      <c r="A98" s="178" t="s">
        <v>532</v>
      </c>
      <c r="B98" s="92"/>
      <c r="C98" s="178" t="s">
        <v>533</v>
      </c>
      <c r="D98" s="158"/>
      <c r="E98" s="88" t="s">
        <v>284</v>
      </c>
      <c r="F98" s="178" t="s">
        <v>534</v>
      </c>
      <c r="G98" s="92"/>
      <c r="H98" s="92"/>
      <c r="I98" s="92"/>
      <c r="J98" s="88" t="s">
        <v>285</v>
      </c>
      <c r="K98" s="88"/>
      <c r="L98" s="88"/>
      <c r="M98" s="88">
        <v>3557</v>
      </c>
      <c r="N98" s="93">
        <v>3525547.02</v>
      </c>
      <c r="O98" s="93">
        <v>167110.92000000001</v>
      </c>
      <c r="P98" s="93">
        <v>3358436.1</v>
      </c>
      <c r="Q98" s="88"/>
      <c r="R98" s="93"/>
      <c r="S98" s="88"/>
      <c r="T98" s="93"/>
      <c r="U98" s="88">
        <f t="shared" si="4"/>
        <v>3557</v>
      </c>
      <c r="V98" s="93">
        <f t="shared" si="5"/>
        <v>3358436.1</v>
      </c>
      <c r="W98" s="135"/>
    </row>
    <row r="99" spans="1:23" x14ac:dyDescent="0.15">
      <c r="A99" s="178" t="s">
        <v>535</v>
      </c>
      <c r="B99" s="92"/>
      <c r="C99" s="178" t="s">
        <v>536</v>
      </c>
      <c r="D99" s="158"/>
      <c r="E99" s="88" t="s">
        <v>284</v>
      </c>
      <c r="F99" s="178" t="s">
        <v>537</v>
      </c>
      <c r="G99" s="92"/>
      <c r="H99" s="92"/>
      <c r="I99" s="92"/>
      <c r="J99" s="88" t="s">
        <v>285</v>
      </c>
      <c r="K99" s="88"/>
      <c r="L99" s="88"/>
      <c r="M99" s="88">
        <v>34.840000000000003</v>
      </c>
      <c r="N99" s="93">
        <v>185941.72</v>
      </c>
      <c r="O99" s="93">
        <v>4462.62</v>
      </c>
      <c r="P99" s="93">
        <v>181479.1</v>
      </c>
      <c r="Q99" s="88"/>
      <c r="R99" s="93"/>
      <c r="S99" s="88"/>
      <c r="T99" s="93"/>
      <c r="U99" s="88">
        <f t="shared" si="4"/>
        <v>34.840000000000003</v>
      </c>
      <c r="V99" s="93">
        <f t="shared" si="5"/>
        <v>181479.1</v>
      </c>
      <c r="W99" s="135"/>
    </row>
    <row r="100" spans="1:23" x14ac:dyDescent="0.15">
      <c r="A100" s="178" t="s">
        <v>538</v>
      </c>
      <c r="B100" s="92"/>
      <c r="C100" s="178" t="s">
        <v>539</v>
      </c>
      <c r="D100" s="158"/>
      <c r="E100" s="88" t="s">
        <v>284</v>
      </c>
      <c r="F100" s="178" t="s">
        <v>540</v>
      </c>
      <c r="G100" s="92"/>
      <c r="H100" s="92"/>
      <c r="I100" s="92"/>
      <c r="J100" s="88" t="s">
        <v>285</v>
      </c>
      <c r="K100" s="88"/>
      <c r="L100" s="88"/>
      <c r="M100" s="88">
        <v>12.39</v>
      </c>
      <c r="N100" s="93">
        <v>54018.6</v>
      </c>
      <c r="O100" s="93">
        <v>1296.42</v>
      </c>
      <c r="P100" s="93">
        <v>52722.18</v>
      </c>
      <c r="Q100" s="88"/>
      <c r="R100" s="93"/>
      <c r="S100" s="88"/>
      <c r="T100" s="93"/>
      <c r="U100" s="88">
        <f t="shared" si="4"/>
        <v>12.39</v>
      </c>
      <c r="V100" s="93">
        <f t="shared" si="5"/>
        <v>52722.18</v>
      </c>
      <c r="W100" s="135"/>
    </row>
    <row r="101" spans="1:23" x14ac:dyDescent="0.15">
      <c r="A101" s="178" t="s">
        <v>541</v>
      </c>
      <c r="B101" s="92"/>
      <c r="C101" s="178" t="s">
        <v>542</v>
      </c>
      <c r="D101" s="158"/>
      <c r="E101" s="88" t="s">
        <v>284</v>
      </c>
      <c r="F101" s="178" t="s">
        <v>543</v>
      </c>
      <c r="G101" s="92"/>
      <c r="H101" s="92"/>
      <c r="I101" s="92"/>
      <c r="J101" s="88" t="s">
        <v>285</v>
      </c>
      <c r="K101" s="88"/>
      <c r="L101" s="88"/>
      <c r="M101" s="88">
        <v>1</v>
      </c>
      <c r="N101" s="93">
        <v>5227.5200000000004</v>
      </c>
      <c r="O101" s="93">
        <v>414</v>
      </c>
      <c r="P101" s="93">
        <v>4813.5200000000004</v>
      </c>
      <c r="Q101" s="88"/>
      <c r="R101" s="93"/>
      <c r="S101" s="88"/>
      <c r="T101" s="93"/>
      <c r="U101" s="88">
        <f t="shared" si="4"/>
        <v>1</v>
      </c>
      <c r="V101" s="93">
        <f t="shared" si="5"/>
        <v>4813.5200000000004</v>
      </c>
      <c r="W101" s="135"/>
    </row>
    <row r="102" spans="1:23" x14ac:dyDescent="0.15">
      <c r="A102" s="178" t="s">
        <v>544</v>
      </c>
      <c r="B102" s="92"/>
      <c r="C102" s="178" t="s">
        <v>545</v>
      </c>
      <c r="D102" s="158"/>
      <c r="E102" s="88" t="s">
        <v>284</v>
      </c>
      <c r="F102" s="178" t="s">
        <v>546</v>
      </c>
      <c r="G102" s="92"/>
      <c r="H102" s="92"/>
      <c r="I102" s="92"/>
      <c r="J102" s="88" t="s">
        <v>285</v>
      </c>
      <c r="K102" s="88"/>
      <c r="L102" s="88"/>
      <c r="M102" s="88">
        <v>93</v>
      </c>
      <c r="N102" s="93">
        <v>142956</v>
      </c>
      <c r="O102" s="93">
        <v>3430.92</v>
      </c>
      <c r="P102" s="93">
        <v>139525.07999999999</v>
      </c>
      <c r="Q102" s="88"/>
      <c r="R102" s="93"/>
      <c r="S102" s="88"/>
      <c r="T102" s="93"/>
      <c r="U102" s="88">
        <f t="shared" si="4"/>
        <v>93</v>
      </c>
      <c r="V102" s="93">
        <f t="shared" si="5"/>
        <v>139525.07999999999</v>
      </c>
      <c r="W102" s="135"/>
    </row>
    <row r="103" spans="1:23" x14ac:dyDescent="0.15">
      <c r="A103" s="178" t="s">
        <v>547</v>
      </c>
      <c r="B103" s="92"/>
      <c r="C103" s="178" t="s">
        <v>548</v>
      </c>
      <c r="D103" s="158"/>
      <c r="E103" s="88" t="s">
        <v>284</v>
      </c>
      <c r="F103" s="178" t="s">
        <v>549</v>
      </c>
      <c r="G103" s="92"/>
      <c r="H103" s="92"/>
      <c r="I103" s="92"/>
      <c r="J103" s="88" t="s">
        <v>285</v>
      </c>
      <c r="K103" s="88"/>
      <c r="L103" s="88"/>
      <c r="M103" s="88"/>
      <c r="N103" s="93">
        <v>590000</v>
      </c>
      <c r="O103" s="93">
        <v>14160</v>
      </c>
      <c r="P103" s="93">
        <v>575840</v>
      </c>
      <c r="Q103" s="88"/>
      <c r="R103" s="93"/>
      <c r="S103" s="88"/>
      <c r="T103" s="93"/>
      <c r="U103" s="88">
        <f t="shared" si="4"/>
        <v>0</v>
      </c>
      <c r="V103" s="93">
        <f t="shared" si="5"/>
        <v>575840</v>
      </c>
      <c r="W103" s="135"/>
    </row>
    <row r="104" spans="1:23" x14ac:dyDescent="0.15">
      <c r="A104" s="92"/>
      <c r="B104" s="92"/>
      <c r="C104" s="92"/>
      <c r="D104" s="158"/>
      <c r="E104" s="92"/>
      <c r="F104" s="92"/>
      <c r="G104" s="92"/>
      <c r="H104" s="92"/>
      <c r="I104" s="92"/>
      <c r="J104" s="88"/>
      <c r="K104" s="88"/>
      <c r="L104" s="88"/>
      <c r="M104" s="88"/>
      <c r="N104" s="93"/>
      <c r="O104" s="93"/>
      <c r="P104" s="93"/>
      <c r="Q104" s="88"/>
      <c r="R104" s="93"/>
      <c r="S104" s="88"/>
      <c r="T104" s="93"/>
      <c r="U104" s="88"/>
      <c r="V104" s="93"/>
      <c r="W104" s="135"/>
    </row>
    <row r="105" spans="1:23" x14ac:dyDescent="0.15">
      <c r="A105" s="92"/>
      <c r="B105" s="92" t="s">
        <v>550</v>
      </c>
      <c r="C105" s="92"/>
      <c r="D105" s="158"/>
      <c r="E105" s="92"/>
      <c r="F105" s="92"/>
      <c r="G105" s="92"/>
      <c r="H105" s="92"/>
      <c r="I105" s="92"/>
      <c r="J105" s="88"/>
      <c r="K105" s="88"/>
      <c r="L105" s="88"/>
      <c r="M105" s="88"/>
      <c r="N105" s="93">
        <f>SUM(N106:N178)</f>
        <v>10212651.08</v>
      </c>
      <c r="O105" s="93">
        <f>SUM(O106:O178)</f>
        <v>1252915.8799999999</v>
      </c>
      <c r="P105" s="93">
        <f>SUM(P106:P178)</f>
        <v>8959735.1999999993</v>
      </c>
      <c r="Q105" s="88"/>
      <c r="R105" s="93"/>
      <c r="S105" s="88"/>
      <c r="T105" s="93"/>
      <c r="U105" s="88"/>
      <c r="V105" s="93">
        <f>P105+R105-T105</f>
        <v>8959735.1999999993</v>
      </c>
      <c r="W105" s="135"/>
    </row>
    <row r="106" spans="1:23" x14ac:dyDescent="0.15">
      <c r="A106" s="178" t="s">
        <v>551</v>
      </c>
      <c r="B106" s="92"/>
      <c r="C106" s="178" t="s">
        <v>552</v>
      </c>
      <c r="D106" s="158"/>
      <c r="E106" s="88" t="s">
        <v>284</v>
      </c>
      <c r="F106" s="178" t="s">
        <v>553</v>
      </c>
      <c r="G106" s="92"/>
      <c r="H106" s="92"/>
      <c r="I106" s="92"/>
      <c r="J106" s="88" t="s">
        <v>285</v>
      </c>
      <c r="K106" s="88"/>
      <c r="L106" s="88"/>
      <c r="M106" s="88">
        <v>1</v>
      </c>
      <c r="N106" s="93">
        <v>5714.29</v>
      </c>
      <c r="O106" s="93">
        <v>3017.2</v>
      </c>
      <c r="P106" s="93">
        <v>2697.09</v>
      </c>
      <c r="Q106" s="88"/>
      <c r="R106" s="93"/>
      <c r="S106" s="88"/>
      <c r="T106" s="93"/>
      <c r="U106" s="88">
        <f>M106+Q106-S106</f>
        <v>1</v>
      </c>
      <c r="V106" s="93">
        <f>P106+R106-T106</f>
        <v>2697.09</v>
      </c>
      <c r="W106" s="135"/>
    </row>
    <row r="107" spans="1:23" x14ac:dyDescent="0.15">
      <c r="A107" s="178" t="s">
        <v>554</v>
      </c>
      <c r="B107" s="92"/>
      <c r="C107" s="178" t="s">
        <v>555</v>
      </c>
      <c r="D107" s="158"/>
      <c r="E107" s="88" t="s">
        <v>284</v>
      </c>
      <c r="F107" s="178" t="s">
        <v>556</v>
      </c>
      <c r="G107" s="92"/>
      <c r="H107" s="92"/>
      <c r="I107" s="92"/>
      <c r="J107" s="88" t="s">
        <v>285</v>
      </c>
      <c r="K107" s="88"/>
      <c r="L107" s="88"/>
      <c r="M107" s="88">
        <v>1</v>
      </c>
      <c r="N107" s="93">
        <v>62000</v>
      </c>
      <c r="O107" s="93">
        <v>9306.2000000000007</v>
      </c>
      <c r="P107" s="93">
        <v>52693.8</v>
      </c>
      <c r="Q107" s="88"/>
      <c r="R107" s="93"/>
      <c r="S107" s="88"/>
      <c r="T107" s="93"/>
      <c r="U107" s="88">
        <f t="shared" ref="U107:U138" si="6">M107+Q107-S107</f>
        <v>1</v>
      </c>
      <c r="V107" s="93">
        <f t="shared" ref="V107:V138" si="7">P107+R107-T107</f>
        <v>52693.8</v>
      </c>
      <c r="W107" s="135"/>
    </row>
    <row r="108" spans="1:23" x14ac:dyDescent="0.15">
      <c r="A108" s="178" t="s">
        <v>557</v>
      </c>
      <c r="B108" s="92"/>
      <c r="C108" s="178" t="s">
        <v>558</v>
      </c>
      <c r="D108" s="158"/>
      <c r="E108" s="88" t="s">
        <v>284</v>
      </c>
      <c r="F108" s="178" t="s">
        <v>559</v>
      </c>
      <c r="G108" s="92"/>
      <c r="H108" s="92"/>
      <c r="I108" s="92"/>
      <c r="J108" s="88" t="s">
        <v>285</v>
      </c>
      <c r="K108" s="88"/>
      <c r="L108" s="88"/>
      <c r="M108" s="88">
        <v>1</v>
      </c>
      <c r="N108" s="93">
        <v>1450</v>
      </c>
      <c r="O108" s="93">
        <v>412.38</v>
      </c>
      <c r="P108" s="93">
        <v>1037.6199999999999</v>
      </c>
      <c r="Q108" s="88"/>
      <c r="R108" s="93"/>
      <c r="S108" s="88"/>
      <c r="T108" s="93"/>
      <c r="U108" s="88">
        <f t="shared" si="6"/>
        <v>1</v>
      </c>
      <c r="V108" s="93">
        <f t="shared" si="7"/>
        <v>1037.6199999999999</v>
      </c>
      <c r="W108" s="135"/>
    </row>
    <row r="109" spans="1:23" x14ac:dyDescent="0.15">
      <c r="A109" s="178" t="s">
        <v>560</v>
      </c>
      <c r="B109" s="92"/>
      <c r="C109" s="178" t="s">
        <v>561</v>
      </c>
      <c r="D109" s="158"/>
      <c r="E109" s="88" t="s">
        <v>284</v>
      </c>
      <c r="F109" s="178" t="s">
        <v>559</v>
      </c>
      <c r="G109" s="92"/>
      <c r="H109" s="92"/>
      <c r="I109" s="92"/>
      <c r="J109" s="88" t="s">
        <v>285</v>
      </c>
      <c r="K109" s="88"/>
      <c r="L109" s="88"/>
      <c r="M109" s="88">
        <v>1</v>
      </c>
      <c r="N109" s="93">
        <v>1450</v>
      </c>
      <c r="O109" s="93">
        <v>412.38</v>
      </c>
      <c r="P109" s="93">
        <v>1037.6199999999999</v>
      </c>
      <c r="Q109" s="88"/>
      <c r="R109" s="93"/>
      <c r="S109" s="88"/>
      <c r="T109" s="93"/>
      <c r="U109" s="88">
        <f t="shared" si="6"/>
        <v>1</v>
      </c>
      <c r="V109" s="93">
        <f t="shared" si="7"/>
        <v>1037.6199999999999</v>
      </c>
      <c r="W109" s="135"/>
    </row>
    <row r="110" spans="1:23" x14ac:dyDescent="0.15">
      <c r="A110" s="178" t="s">
        <v>562</v>
      </c>
      <c r="B110" s="92"/>
      <c r="C110" s="178" t="s">
        <v>563</v>
      </c>
      <c r="D110" s="158"/>
      <c r="E110" s="88" t="s">
        <v>284</v>
      </c>
      <c r="F110" s="92"/>
      <c r="G110" s="92"/>
      <c r="H110" s="92"/>
      <c r="I110" s="92"/>
      <c r="J110" s="88" t="s">
        <v>285</v>
      </c>
      <c r="K110" s="88"/>
      <c r="L110" s="88"/>
      <c r="M110" s="88">
        <v>1</v>
      </c>
      <c r="N110" s="93">
        <v>1780</v>
      </c>
      <c r="O110" s="93">
        <v>506.16</v>
      </c>
      <c r="P110" s="93">
        <v>1273.8399999999999</v>
      </c>
      <c r="Q110" s="88"/>
      <c r="R110" s="93"/>
      <c r="S110" s="88"/>
      <c r="T110" s="93"/>
      <c r="U110" s="88">
        <f t="shared" si="6"/>
        <v>1</v>
      </c>
      <c r="V110" s="93">
        <f t="shared" si="7"/>
        <v>1273.8399999999999</v>
      </c>
      <c r="W110" s="135"/>
    </row>
    <row r="111" spans="1:23" x14ac:dyDescent="0.15">
      <c r="A111" s="178" t="s">
        <v>564</v>
      </c>
      <c r="B111" s="92"/>
      <c r="C111" s="178" t="s">
        <v>565</v>
      </c>
      <c r="D111" s="158"/>
      <c r="E111" s="88" t="s">
        <v>284</v>
      </c>
      <c r="F111" s="178" t="s">
        <v>566</v>
      </c>
      <c r="G111" s="92"/>
      <c r="H111" s="92"/>
      <c r="I111" s="92"/>
      <c r="J111" s="88" t="s">
        <v>285</v>
      </c>
      <c r="K111" s="88"/>
      <c r="L111" s="88"/>
      <c r="M111" s="88">
        <v>1</v>
      </c>
      <c r="N111" s="93">
        <v>450</v>
      </c>
      <c r="O111" s="93">
        <v>127.98</v>
      </c>
      <c r="P111" s="93">
        <v>322.02</v>
      </c>
      <c r="Q111" s="88"/>
      <c r="R111" s="93"/>
      <c r="S111" s="88"/>
      <c r="T111" s="93"/>
      <c r="U111" s="88">
        <f t="shared" si="6"/>
        <v>1</v>
      </c>
      <c r="V111" s="93">
        <f t="shared" si="7"/>
        <v>322.02</v>
      </c>
      <c r="W111" s="135"/>
    </row>
    <row r="112" spans="1:23" x14ac:dyDescent="0.15">
      <c r="A112" s="178" t="s">
        <v>567</v>
      </c>
      <c r="B112" s="92"/>
      <c r="C112" s="178" t="s">
        <v>568</v>
      </c>
      <c r="D112" s="158"/>
      <c r="E112" s="88" t="s">
        <v>284</v>
      </c>
      <c r="F112" s="178" t="s">
        <v>566</v>
      </c>
      <c r="G112" s="92"/>
      <c r="H112" s="92"/>
      <c r="I112" s="92"/>
      <c r="J112" s="88" t="s">
        <v>285</v>
      </c>
      <c r="K112" s="88"/>
      <c r="L112" s="88"/>
      <c r="M112" s="88">
        <v>1</v>
      </c>
      <c r="N112" s="93">
        <v>450</v>
      </c>
      <c r="O112" s="93">
        <v>127.98</v>
      </c>
      <c r="P112" s="93">
        <v>322.02</v>
      </c>
      <c r="Q112" s="88"/>
      <c r="R112" s="93"/>
      <c r="S112" s="88"/>
      <c r="T112" s="93"/>
      <c r="U112" s="88">
        <f t="shared" si="6"/>
        <v>1</v>
      </c>
      <c r="V112" s="93">
        <f t="shared" si="7"/>
        <v>322.02</v>
      </c>
      <c r="W112" s="135"/>
    </row>
    <row r="113" spans="1:23" x14ac:dyDescent="0.15">
      <c r="A113" s="178" t="s">
        <v>569</v>
      </c>
      <c r="B113" s="92"/>
      <c r="C113" s="178" t="s">
        <v>570</v>
      </c>
      <c r="D113" s="158"/>
      <c r="E113" s="88" t="s">
        <v>284</v>
      </c>
      <c r="F113" s="178" t="s">
        <v>566</v>
      </c>
      <c r="G113" s="92"/>
      <c r="H113" s="92"/>
      <c r="I113" s="92"/>
      <c r="J113" s="88" t="s">
        <v>285</v>
      </c>
      <c r="K113" s="88"/>
      <c r="L113" s="88"/>
      <c r="M113" s="88">
        <v>1</v>
      </c>
      <c r="N113" s="93">
        <v>450</v>
      </c>
      <c r="O113" s="93">
        <v>127.98</v>
      </c>
      <c r="P113" s="93">
        <v>322.02</v>
      </c>
      <c r="Q113" s="88"/>
      <c r="R113" s="93"/>
      <c r="S113" s="88"/>
      <c r="T113" s="93"/>
      <c r="U113" s="88">
        <f t="shared" si="6"/>
        <v>1</v>
      </c>
      <c r="V113" s="93">
        <f t="shared" si="7"/>
        <v>322.02</v>
      </c>
      <c r="W113" s="135"/>
    </row>
    <row r="114" spans="1:23" x14ac:dyDescent="0.15">
      <c r="A114" s="178" t="s">
        <v>571</v>
      </c>
      <c r="B114" s="92"/>
      <c r="C114" s="178" t="s">
        <v>572</v>
      </c>
      <c r="D114" s="158"/>
      <c r="E114" s="88" t="s">
        <v>284</v>
      </c>
      <c r="F114" s="178" t="s">
        <v>566</v>
      </c>
      <c r="G114" s="92"/>
      <c r="H114" s="92"/>
      <c r="I114" s="92"/>
      <c r="J114" s="88" t="s">
        <v>285</v>
      </c>
      <c r="K114" s="88"/>
      <c r="L114" s="88"/>
      <c r="M114" s="88">
        <v>1</v>
      </c>
      <c r="N114" s="93">
        <v>450</v>
      </c>
      <c r="O114" s="93">
        <v>127.98</v>
      </c>
      <c r="P114" s="93">
        <v>322.02</v>
      </c>
      <c r="Q114" s="88"/>
      <c r="R114" s="93"/>
      <c r="S114" s="88"/>
      <c r="T114" s="93"/>
      <c r="U114" s="88">
        <f t="shared" si="6"/>
        <v>1</v>
      </c>
      <c r="V114" s="93">
        <f t="shared" si="7"/>
        <v>322.02</v>
      </c>
      <c r="W114" s="135"/>
    </row>
    <row r="115" spans="1:23" x14ac:dyDescent="0.15">
      <c r="A115" s="178" t="s">
        <v>573</v>
      </c>
      <c r="B115" s="92"/>
      <c r="C115" s="178" t="s">
        <v>574</v>
      </c>
      <c r="D115" s="158"/>
      <c r="E115" s="88" t="s">
        <v>284</v>
      </c>
      <c r="F115" s="178" t="s">
        <v>566</v>
      </c>
      <c r="G115" s="92"/>
      <c r="H115" s="92"/>
      <c r="I115" s="92"/>
      <c r="J115" s="88" t="s">
        <v>285</v>
      </c>
      <c r="K115" s="88"/>
      <c r="L115" s="88"/>
      <c r="M115" s="88">
        <v>1</v>
      </c>
      <c r="N115" s="93">
        <v>450</v>
      </c>
      <c r="O115" s="93">
        <v>127.98</v>
      </c>
      <c r="P115" s="93">
        <v>322.02</v>
      </c>
      <c r="Q115" s="88"/>
      <c r="R115" s="93"/>
      <c r="S115" s="88"/>
      <c r="T115" s="93"/>
      <c r="U115" s="88">
        <f t="shared" si="6"/>
        <v>1</v>
      </c>
      <c r="V115" s="93">
        <f t="shared" si="7"/>
        <v>322.02</v>
      </c>
      <c r="W115" s="135"/>
    </row>
    <row r="116" spans="1:23" x14ac:dyDescent="0.15">
      <c r="A116" s="178" t="s">
        <v>575</v>
      </c>
      <c r="B116" s="92"/>
      <c r="C116" s="178" t="s">
        <v>576</v>
      </c>
      <c r="D116" s="158"/>
      <c r="E116" s="88" t="s">
        <v>284</v>
      </c>
      <c r="F116" s="178" t="s">
        <v>577</v>
      </c>
      <c r="G116" s="92"/>
      <c r="H116" s="92"/>
      <c r="I116" s="92"/>
      <c r="J116" s="88" t="s">
        <v>285</v>
      </c>
      <c r="K116" s="88"/>
      <c r="L116" s="88"/>
      <c r="M116" s="88">
        <v>1</v>
      </c>
      <c r="N116" s="93">
        <v>3600</v>
      </c>
      <c r="O116" s="93">
        <v>1140.48</v>
      </c>
      <c r="P116" s="93">
        <v>2459.52</v>
      </c>
      <c r="Q116" s="88"/>
      <c r="R116" s="93"/>
      <c r="S116" s="88"/>
      <c r="T116" s="93"/>
      <c r="U116" s="88">
        <f t="shared" si="6"/>
        <v>1</v>
      </c>
      <c r="V116" s="93">
        <f t="shared" si="7"/>
        <v>2459.52</v>
      </c>
      <c r="W116" s="135"/>
    </row>
    <row r="117" spans="1:23" x14ac:dyDescent="0.15">
      <c r="A117" s="178" t="s">
        <v>578</v>
      </c>
      <c r="B117" s="92"/>
      <c r="C117" s="178" t="s">
        <v>579</v>
      </c>
      <c r="D117" s="158"/>
      <c r="E117" s="88" t="s">
        <v>284</v>
      </c>
      <c r="F117" s="178" t="s">
        <v>577</v>
      </c>
      <c r="G117" s="92"/>
      <c r="H117" s="92"/>
      <c r="I117" s="92"/>
      <c r="J117" s="88" t="s">
        <v>285</v>
      </c>
      <c r="K117" s="88"/>
      <c r="L117" s="88"/>
      <c r="M117" s="88">
        <v>1</v>
      </c>
      <c r="N117" s="93">
        <v>323000</v>
      </c>
      <c r="O117" s="93">
        <v>61240.800000000003</v>
      </c>
      <c r="P117" s="93">
        <v>261759.2</v>
      </c>
      <c r="Q117" s="88"/>
      <c r="R117" s="93"/>
      <c r="S117" s="88"/>
      <c r="T117" s="93"/>
      <c r="U117" s="88">
        <f t="shared" si="6"/>
        <v>1</v>
      </c>
      <c r="V117" s="93">
        <f t="shared" si="7"/>
        <v>261759.2</v>
      </c>
      <c r="W117" s="135"/>
    </row>
    <row r="118" spans="1:23" x14ac:dyDescent="0.15">
      <c r="A118" s="178" t="s">
        <v>580</v>
      </c>
      <c r="B118" s="92"/>
      <c r="C118" s="178" t="s">
        <v>581</v>
      </c>
      <c r="D118" s="158"/>
      <c r="E118" s="88" t="s">
        <v>284</v>
      </c>
      <c r="F118" s="178" t="s">
        <v>577</v>
      </c>
      <c r="G118" s="92"/>
      <c r="H118" s="92"/>
      <c r="I118" s="92"/>
      <c r="J118" s="88" t="s">
        <v>285</v>
      </c>
      <c r="K118" s="88"/>
      <c r="L118" s="88"/>
      <c r="M118" s="88">
        <v>1</v>
      </c>
      <c r="N118" s="93">
        <v>85500</v>
      </c>
      <c r="O118" s="93">
        <v>16210.8</v>
      </c>
      <c r="P118" s="93">
        <v>69289.2</v>
      </c>
      <c r="Q118" s="88"/>
      <c r="R118" s="93"/>
      <c r="S118" s="88"/>
      <c r="T118" s="93"/>
      <c r="U118" s="88">
        <f t="shared" si="6"/>
        <v>1</v>
      </c>
      <c r="V118" s="93">
        <f t="shared" si="7"/>
        <v>69289.2</v>
      </c>
      <c r="W118" s="135"/>
    </row>
    <row r="119" spans="1:23" x14ac:dyDescent="0.15">
      <c r="A119" s="178" t="s">
        <v>582</v>
      </c>
      <c r="B119" s="92"/>
      <c r="C119" s="178" t="s">
        <v>583</v>
      </c>
      <c r="D119" s="158"/>
      <c r="E119" s="88" t="s">
        <v>284</v>
      </c>
      <c r="F119" s="178" t="s">
        <v>577</v>
      </c>
      <c r="G119" s="92"/>
      <c r="H119" s="92"/>
      <c r="I119" s="92"/>
      <c r="J119" s="88" t="s">
        <v>285</v>
      </c>
      <c r="K119" s="88"/>
      <c r="L119" s="88"/>
      <c r="M119" s="88">
        <v>1</v>
      </c>
      <c r="N119" s="93">
        <v>7500</v>
      </c>
      <c r="O119" s="93">
        <v>2376</v>
      </c>
      <c r="P119" s="93">
        <v>5124</v>
      </c>
      <c r="Q119" s="88"/>
      <c r="R119" s="93"/>
      <c r="S119" s="88"/>
      <c r="T119" s="93"/>
      <c r="U119" s="88">
        <f t="shared" si="6"/>
        <v>1</v>
      </c>
      <c r="V119" s="93">
        <f t="shared" si="7"/>
        <v>5124</v>
      </c>
      <c r="W119" s="135"/>
    </row>
    <row r="120" spans="1:23" x14ac:dyDescent="0.15">
      <c r="A120" s="178" t="s">
        <v>584</v>
      </c>
      <c r="B120" s="92"/>
      <c r="C120" s="178" t="s">
        <v>585</v>
      </c>
      <c r="D120" s="158"/>
      <c r="E120" s="88" t="s">
        <v>284</v>
      </c>
      <c r="F120" s="178" t="s">
        <v>586</v>
      </c>
      <c r="G120" s="92"/>
      <c r="H120" s="92"/>
      <c r="I120" s="92"/>
      <c r="J120" s="88" t="s">
        <v>285</v>
      </c>
      <c r="K120" s="88"/>
      <c r="L120" s="88"/>
      <c r="M120" s="88">
        <v>1</v>
      </c>
      <c r="N120" s="93">
        <v>8000</v>
      </c>
      <c r="O120" s="93">
        <v>2534.4</v>
      </c>
      <c r="P120" s="93">
        <v>5465.6</v>
      </c>
      <c r="Q120" s="88"/>
      <c r="R120" s="93"/>
      <c r="S120" s="88"/>
      <c r="T120" s="93"/>
      <c r="U120" s="88">
        <f t="shared" si="6"/>
        <v>1</v>
      </c>
      <c r="V120" s="93">
        <f t="shared" si="7"/>
        <v>5465.6</v>
      </c>
      <c r="W120" s="135"/>
    </row>
    <row r="121" spans="1:23" x14ac:dyDescent="0.15">
      <c r="A121" s="178" t="s">
        <v>587</v>
      </c>
      <c r="B121" s="92"/>
      <c r="C121" s="178" t="s">
        <v>588</v>
      </c>
      <c r="D121" s="158"/>
      <c r="E121" s="88" t="s">
        <v>284</v>
      </c>
      <c r="F121" s="178" t="s">
        <v>577</v>
      </c>
      <c r="G121" s="92"/>
      <c r="H121" s="92"/>
      <c r="I121" s="92"/>
      <c r="J121" s="88" t="s">
        <v>285</v>
      </c>
      <c r="K121" s="88"/>
      <c r="L121" s="88"/>
      <c r="M121" s="88">
        <v>1</v>
      </c>
      <c r="N121" s="93">
        <v>807500</v>
      </c>
      <c r="O121" s="93">
        <v>76551</v>
      </c>
      <c r="P121" s="93">
        <v>730949</v>
      </c>
      <c r="Q121" s="88"/>
      <c r="R121" s="93"/>
      <c r="S121" s="88"/>
      <c r="T121" s="93"/>
      <c r="U121" s="88">
        <f t="shared" si="6"/>
        <v>1</v>
      </c>
      <c r="V121" s="93">
        <f t="shared" si="7"/>
        <v>730949</v>
      </c>
      <c r="W121" s="135"/>
    </row>
    <row r="122" spans="1:23" x14ac:dyDescent="0.15">
      <c r="A122" s="178" t="s">
        <v>589</v>
      </c>
      <c r="B122" s="92"/>
      <c r="C122" s="178" t="s">
        <v>590</v>
      </c>
      <c r="D122" s="158"/>
      <c r="E122" s="88" t="s">
        <v>284</v>
      </c>
      <c r="F122" s="178" t="s">
        <v>577</v>
      </c>
      <c r="G122" s="92"/>
      <c r="H122" s="92"/>
      <c r="I122" s="92"/>
      <c r="J122" s="88" t="s">
        <v>285</v>
      </c>
      <c r="K122" s="88"/>
      <c r="L122" s="88"/>
      <c r="M122" s="88">
        <v>1</v>
      </c>
      <c r="N122" s="93">
        <v>693400</v>
      </c>
      <c r="O122" s="93">
        <v>65734.320000000007</v>
      </c>
      <c r="P122" s="93">
        <v>627665.68000000005</v>
      </c>
      <c r="Q122" s="88"/>
      <c r="R122" s="93"/>
      <c r="S122" s="88"/>
      <c r="T122" s="93"/>
      <c r="U122" s="88">
        <f t="shared" si="6"/>
        <v>1</v>
      </c>
      <c r="V122" s="93">
        <f t="shared" si="7"/>
        <v>627665.68000000005</v>
      </c>
      <c r="W122" s="135"/>
    </row>
    <row r="123" spans="1:23" x14ac:dyDescent="0.15">
      <c r="A123" s="178" t="s">
        <v>591</v>
      </c>
      <c r="B123" s="92"/>
      <c r="C123" s="178" t="s">
        <v>592</v>
      </c>
      <c r="D123" s="158"/>
      <c r="E123" s="88" t="s">
        <v>284</v>
      </c>
      <c r="F123" s="178" t="s">
        <v>577</v>
      </c>
      <c r="G123" s="92"/>
      <c r="H123" s="92"/>
      <c r="I123" s="92"/>
      <c r="J123" s="88" t="s">
        <v>285</v>
      </c>
      <c r="K123" s="88"/>
      <c r="L123" s="88"/>
      <c r="M123" s="88">
        <v>1</v>
      </c>
      <c r="N123" s="93">
        <v>12800</v>
      </c>
      <c r="O123" s="93">
        <v>2426.88</v>
      </c>
      <c r="P123" s="93">
        <v>10373.120000000001</v>
      </c>
      <c r="Q123" s="88"/>
      <c r="R123" s="93"/>
      <c r="S123" s="88"/>
      <c r="T123" s="93"/>
      <c r="U123" s="88">
        <f t="shared" si="6"/>
        <v>1</v>
      </c>
      <c r="V123" s="93">
        <f t="shared" si="7"/>
        <v>10373.120000000001</v>
      </c>
      <c r="W123" s="135"/>
    </row>
    <row r="124" spans="1:23" x14ac:dyDescent="0.15">
      <c r="A124" s="178" t="s">
        <v>593</v>
      </c>
      <c r="B124" s="92"/>
      <c r="C124" s="178" t="s">
        <v>594</v>
      </c>
      <c r="D124" s="158"/>
      <c r="E124" s="88" t="s">
        <v>284</v>
      </c>
      <c r="F124" s="178" t="s">
        <v>577</v>
      </c>
      <c r="G124" s="92"/>
      <c r="H124" s="92"/>
      <c r="I124" s="92"/>
      <c r="J124" s="88" t="s">
        <v>285</v>
      </c>
      <c r="K124" s="88"/>
      <c r="L124" s="88"/>
      <c r="M124" s="88">
        <v>1</v>
      </c>
      <c r="N124" s="93">
        <v>28000</v>
      </c>
      <c r="O124" s="93">
        <v>5308.8</v>
      </c>
      <c r="P124" s="93">
        <v>22691.200000000001</v>
      </c>
      <c r="Q124" s="88"/>
      <c r="R124" s="93"/>
      <c r="S124" s="88"/>
      <c r="T124" s="93"/>
      <c r="U124" s="88">
        <f t="shared" si="6"/>
        <v>1</v>
      </c>
      <c r="V124" s="93">
        <f t="shared" si="7"/>
        <v>22691.200000000001</v>
      </c>
      <c r="W124" s="135"/>
    </row>
    <row r="125" spans="1:23" x14ac:dyDescent="0.15">
      <c r="A125" s="178" t="s">
        <v>595</v>
      </c>
      <c r="B125" s="92"/>
      <c r="C125" s="178" t="s">
        <v>596</v>
      </c>
      <c r="D125" s="158"/>
      <c r="E125" s="88" t="s">
        <v>284</v>
      </c>
      <c r="F125" s="178" t="s">
        <v>577</v>
      </c>
      <c r="G125" s="92"/>
      <c r="H125" s="92"/>
      <c r="I125" s="92"/>
      <c r="J125" s="88" t="s">
        <v>285</v>
      </c>
      <c r="K125" s="88"/>
      <c r="L125" s="88"/>
      <c r="M125" s="88">
        <v>1</v>
      </c>
      <c r="N125" s="93">
        <v>118200</v>
      </c>
      <c r="O125" s="93">
        <v>11205.36</v>
      </c>
      <c r="P125" s="93">
        <v>106994.64</v>
      </c>
      <c r="Q125" s="88"/>
      <c r="R125" s="93"/>
      <c r="S125" s="88"/>
      <c r="T125" s="93"/>
      <c r="U125" s="88">
        <f t="shared" si="6"/>
        <v>1</v>
      </c>
      <c r="V125" s="93">
        <f t="shared" si="7"/>
        <v>106994.64</v>
      </c>
      <c r="W125" s="135"/>
    </row>
    <row r="126" spans="1:23" x14ac:dyDescent="0.15">
      <c r="A126" s="178" t="s">
        <v>597</v>
      </c>
      <c r="B126" s="92"/>
      <c r="C126" s="178" t="s">
        <v>598</v>
      </c>
      <c r="D126" s="158"/>
      <c r="E126" s="88" t="s">
        <v>284</v>
      </c>
      <c r="F126" s="178" t="s">
        <v>599</v>
      </c>
      <c r="G126" s="92"/>
      <c r="H126" s="92"/>
      <c r="I126" s="92"/>
      <c r="J126" s="88" t="s">
        <v>285</v>
      </c>
      <c r="K126" s="88"/>
      <c r="L126" s="88"/>
      <c r="M126" s="88">
        <v>1</v>
      </c>
      <c r="N126" s="93">
        <v>2900</v>
      </c>
      <c r="O126" s="93">
        <v>918.72</v>
      </c>
      <c r="P126" s="93">
        <v>1981.28</v>
      </c>
      <c r="Q126" s="88"/>
      <c r="R126" s="93"/>
      <c r="S126" s="88"/>
      <c r="T126" s="93"/>
      <c r="U126" s="88">
        <f t="shared" si="6"/>
        <v>1</v>
      </c>
      <c r="V126" s="93">
        <f t="shared" si="7"/>
        <v>1981.28</v>
      </c>
      <c r="W126" s="135"/>
    </row>
    <row r="127" spans="1:23" x14ac:dyDescent="0.15">
      <c r="A127" s="178" t="s">
        <v>600</v>
      </c>
      <c r="B127" s="92"/>
      <c r="C127" s="178" t="s">
        <v>601</v>
      </c>
      <c r="D127" s="158"/>
      <c r="E127" s="88" t="s">
        <v>284</v>
      </c>
      <c r="F127" s="178" t="s">
        <v>599</v>
      </c>
      <c r="G127" s="92"/>
      <c r="H127" s="92"/>
      <c r="I127" s="92"/>
      <c r="J127" s="88" t="s">
        <v>285</v>
      </c>
      <c r="K127" s="88"/>
      <c r="L127" s="88"/>
      <c r="M127" s="88">
        <v>1</v>
      </c>
      <c r="N127" s="93">
        <v>3200</v>
      </c>
      <c r="O127" s="93">
        <v>1013.76</v>
      </c>
      <c r="P127" s="93">
        <v>2186.2399999999998</v>
      </c>
      <c r="Q127" s="88"/>
      <c r="R127" s="93"/>
      <c r="S127" s="88"/>
      <c r="T127" s="93"/>
      <c r="U127" s="88">
        <f t="shared" si="6"/>
        <v>1</v>
      </c>
      <c r="V127" s="93">
        <f t="shared" si="7"/>
        <v>2186.2399999999998</v>
      </c>
      <c r="W127" s="135"/>
    </row>
    <row r="128" spans="1:23" x14ac:dyDescent="0.15">
      <c r="A128" s="178" t="s">
        <v>602</v>
      </c>
      <c r="B128" s="92"/>
      <c r="C128" s="178" t="s">
        <v>603</v>
      </c>
      <c r="D128" s="158"/>
      <c r="E128" s="88" t="s">
        <v>284</v>
      </c>
      <c r="F128" s="178" t="s">
        <v>599</v>
      </c>
      <c r="G128" s="92"/>
      <c r="H128" s="92"/>
      <c r="I128" s="92"/>
      <c r="J128" s="88" t="s">
        <v>285</v>
      </c>
      <c r="K128" s="88"/>
      <c r="L128" s="88"/>
      <c r="M128" s="88">
        <v>1</v>
      </c>
      <c r="N128" s="93">
        <v>3600</v>
      </c>
      <c r="O128" s="93">
        <v>1140.48</v>
      </c>
      <c r="P128" s="93">
        <v>2459.52</v>
      </c>
      <c r="Q128" s="88"/>
      <c r="R128" s="93"/>
      <c r="S128" s="88"/>
      <c r="T128" s="93"/>
      <c r="U128" s="88">
        <f t="shared" si="6"/>
        <v>1</v>
      </c>
      <c r="V128" s="93">
        <f t="shared" si="7"/>
        <v>2459.52</v>
      </c>
      <c r="W128" s="135"/>
    </row>
    <row r="129" spans="1:23" x14ac:dyDescent="0.15">
      <c r="A129" s="178" t="s">
        <v>604</v>
      </c>
      <c r="B129" s="92"/>
      <c r="C129" s="178" t="s">
        <v>605</v>
      </c>
      <c r="D129" s="158"/>
      <c r="E129" s="88" t="s">
        <v>284</v>
      </c>
      <c r="F129" s="178" t="s">
        <v>577</v>
      </c>
      <c r="G129" s="92"/>
      <c r="H129" s="92"/>
      <c r="I129" s="92"/>
      <c r="J129" s="88" t="s">
        <v>285</v>
      </c>
      <c r="K129" s="88"/>
      <c r="L129" s="88"/>
      <c r="M129" s="88">
        <v>1</v>
      </c>
      <c r="N129" s="93">
        <v>10500</v>
      </c>
      <c r="O129" s="93">
        <v>3326.4</v>
      </c>
      <c r="P129" s="93">
        <v>7173.6</v>
      </c>
      <c r="Q129" s="88"/>
      <c r="R129" s="93"/>
      <c r="S129" s="88"/>
      <c r="T129" s="93"/>
      <c r="U129" s="88">
        <f t="shared" si="6"/>
        <v>1</v>
      </c>
      <c r="V129" s="93">
        <f t="shared" si="7"/>
        <v>7173.6</v>
      </c>
      <c r="W129" s="135"/>
    </row>
    <row r="130" spans="1:23" x14ac:dyDescent="0.15">
      <c r="A130" s="178" t="s">
        <v>606</v>
      </c>
      <c r="B130" s="92"/>
      <c r="C130" s="178" t="s">
        <v>607</v>
      </c>
      <c r="D130" s="158"/>
      <c r="E130" s="88" t="s">
        <v>284</v>
      </c>
      <c r="F130" s="178" t="s">
        <v>577</v>
      </c>
      <c r="G130" s="92"/>
      <c r="H130" s="92"/>
      <c r="I130" s="92"/>
      <c r="J130" s="88" t="s">
        <v>285</v>
      </c>
      <c r="K130" s="88"/>
      <c r="L130" s="88"/>
      <c r="M130" s="88">
        <v>1</v>
      </c>
      <c r="N130" s="93">
        <v>61800</v>
      </c>
      <c r="O130" s="93">
        <v>19578.240000000002</v>
      </c>
      <c r="P130" s="93">
        <v>42221.760000000002</v>
      </c>
      <c r="Q130" s="88"/>
      <c r="R130" s="93"/>
      <c r="S130" s="88"/>
      <c r="T130" s="93"/>
      <c r="U130" s="88">
        <f t="shared" si="6"/>
        <v>1</v>
      </c>
      <c r="V130" s="93">
        <f t="shared" si="7"/>
        <v>42221.760000000002</v>
      </c>
      <c r="W130" s="135"/>
    </row>
    <row r="131" spans="1:23" x14ac:dyDescent="0.15">
      <c r="A131" s="178" t="s">
        <v>608</v>
      </c>
      <c r="B131" s="92"/>
      <c r="C131" s="178" t="s">
        <v>609</v>
      </c>
      <c r="D131" s="158"/>
      <c r="E131" s="88" t="s">
        <v>284</v>
      </c>
      <c r="F131" s="178" t="s">
        <v>577</v>
      </c>
      <c r="G131" s="92"/>
      <c r="H131" s="92"/>
      <c r="I131" s="92"/>
      <c r="J131" s="88" t="s">
        <v>285</v>
      </c>
      <c r="K131" s="88"/>
      <c r="L131" s="88"/>
      <c r="M131" s="88">
        <v>1</v>
      </c>
      <c r="N131" s="93">
        <v>16200</v>
      </c>
      <c r="O131" s="93">
        <v>5132.16</v>
      </c>
      <c r="P131" s="93">
        <v>11067.84</v>
      </c>
      <c r="Q131" s="88"/>
      <c r="R131" s="93"/>
      <c r="S131" s="88"/>
      <c r="T131" s="93"/>
      <c r="U131" s="88">
        <f t="shared" si="6"/>
        <v>1</v>
      </c>
      <c r="V131" s="93">
        <f t="shared" si="7"/>
        <v>11067.84</v>
      </c>
      <c r="W131" s="135"/>
    </row>
    <row r="132" spans="1:23" x14ac:dyDescent="0.15">
      <c r="A132" s="178" t="s">
        <v>610</v>
      </c>
      <c r="B132" s="92"/>
      <c r="C132" s="178" t="s">
        <v>611</v>
      </c>
      <c r="D132" s="158"/>
      <c r="E132" s="88" t="s">
        <v>284</v>
      </c>
      <c r="F132" s="178" t="s">
        <v>577</v>
      </c>
      <c r="G132" s="92"/>
      <c r="H132" s="92"/>
      <c r="I132" s="92"/>
      <c r="J132" s="88" t="s">
        <v>285</v>
      </c>
      <c r="K132" s="88"/>
      <c r="L132" s="88"/>
      <c r="M132" s="88">
        <v>1</v>
      </c>
      <c r="N132" s="93">
        <v>6700</v>
      </c>
      <c r="O132" s="93">
        <v>2122.56</v>
      </c>
      <c r="P132" s="93">
        <v>4577.4399999999996</v>
      </c>
      <c r="Q132" s="88"/>
      <c r="R132" s="93"/>
      <c r="S132" s="88"/>
      <c r="T132" s="93"/>
      <c r="U132" s="88">
        <f t="shared" si="6"/>
        <v>1</v>
      </c>
      <c r="V132" s="93">
        <f t="shared" si="7"/>
        <v>4577.4399999999996</v>
      </c>
      <c r="W132" s="135"/>
    </row>
    <row r="133" spans="1:23" x14ac:dyDescent="0.15">
      <c r="A133" s="178" t="s">
        <v>612</v>
      </c>
      <c r="B133" s="92"/>
      <c r="C133" s="178" t="s">
        <v>613</v>
      </c>
      <c r="D133" s="158"/>
      <c r="E133" s="88" t="s">
        <v>284</v>
      </c>
      <c r="F133" s="178" t="s">
        <v>577</v>
      </c>
      <c r="G133" s="92"/>
      <c r="H133" s="92"/>
      <c r="I133" s="92"/>
      <c r="J133" s="88" t="s">
        <v>285</v>
      </c>
      <c r="K133" s="88"/>
      <c r="L133" s="88"/>
      <c r="M133" s="88">
        <v>1</v>
      </c>
      <c r="N133" s="93">
        <v>64600</v>
      </c>
      <c r="O133" s="93">
        <v>12248.16</v>
      </c>
      <c r="P133" s="93">
        <v>52351.839999999997</v>
      </c>
      <c r="Q133" s="88"/>
      <c r="R133" s="93"/>
      <c r="S133" s="88"/>
      <c r="T133" s="93"/>
      <c r="U133" s="88">
        <f t="shared" si="6"/>
        <v>1</v>
      </c>
      <c r="V133" s="93">
        <f t="shared" si="7"/>
        <v>52351.839999999997</v>
      </c>
      <c r="W133" s="135"/>
    </row>
    <row r="134" spans="1:23" x14ac:dyDescent="0.15">
      <c r="A134" s="178" t="s">
        <v>614</v>
      </c>
      <c r="B134" s="92"/>
      <c r="C134" s="178" t="s">
        <v>615</v>
      </c>
      <c r="D134" s="158"/>
      <c r="E134" s="88" t="s">
        <v>284</v>
      </c>
      <c r="F134" s="178" t="s">
        <v>577</v>
      </c>
      <c r="G134" s="92"/>
      <c r="H134" s="92"/>
      <c r="I134" s="92"/>
      <c r="J134" s="88" t="s">
        <v>285</v>
      </c>
      <c r="K134" s="88"/>
      <c r="L134" s="88"/>
      <c r="M134" s="88">
        <v>1</v>
      </c>
      <c r="N134" s="93">
        <v>80800</v>
      </c>
      <c r="O134" s="93">
        <v>15319.68</v>
      </c>
      <c r="P134" s="93">
        <v>65480.32</v>
      </c>
      <c r="Q134" s="88"/>
      <c r="R134" s="93"/>
      <c r="S134" s="88"/>
      <c r="T134" s="93"/>
      <c r="U134" s="88">
        <f t="shared" si="6"/>
        <v>1</v>
      </c>
      <c r="V134" s="93">
        <f t="shared" si="7"/>
        <v>65480.32</v>
      </c>
      <c r="W134" s="135"/>
    </row>
    <row r="135" spans="1:23" x14ac:dyDescent="0.15">
      <c r="A135" s="178" t="s">
        <v>616</v>
      </c>
      <c r="B135" s="92"/>
      <c r="C135" s="178" t="s">
        <v>617</v>
      </c>
      <c r="D135" s="158"/>
      <c r="E135" s="88" t="s">
        <v>284</v>
      </c>
      <c r="F135" s="178" t="s">
        <v>599</v>
      </c>
      <c r="G135" s="92"/>
      <c r="H135" s="92"/>
      <c r="I135" s="92"/>
      <c r="J135" s="88" t="s">
        <v>285</v>
      </c>
      <c r="K135" s="88"/>
      <c r="L135" s="88"/>
      <c r="M135" s="88">
        <v>1</v>
      </c>
      <c r="N135" s="93">
        <v>87400</v>
      </c>
      <c r="O135" s="93">
        <v>10383.120000000001</v>
      </c>
      <c r="P135" s="93">
        <v>77016.88</v>
      </c>
      <c r="Q135" s="88"/>
      <c r="R135" s="93"/>
      <c r="S135" s="88"/>
      <c r="T135" s="93"/>
      <c r="U135" s="88">
        <f t="shared" si="6"/>
        <v>1</v>
      </c>
      <c r="V135" s="93">
        <f t="shared" si="7"/>
        <v>77016.88</v>
      </c>
      <c r="W135" s="135"/>
    </row>
    <row r="136" spans="1:23" x14ac:dyDescent="0.15">
      <c r="A136" s="178" t="s">
        <v>618</v>
      </c>
      <c r="B136" s="92"/>
      <c r="C136" s="178" t="s">
        <v>619</v>
      </c>
      <c r="D136" s="158"/>
      <c r="E136" s="88" t="s">
        <v>284</v>
      </c>
      <c r="F136" s="178" t="s">
        <v>599</v>
      </c>
      <c r="G136" s="92"/>
      <c r="H136" s="92"/>
      <c r="I136" s="92"/>
      <c r="J136" s="88" t="s">
        <v>285</v>
      </c>
      <c r="K136" s="88"/>
      <c r="L136" s="88"/>
      <c r="M136" s="88">
        <v>1</v>
      </c>
      <c r="N136" s="93">
        <v>20700</v>
      </c>
      <c r="O136" s="93">
        <v>6557.76</v>
      </c>
      <c r="P136" s="93">
        <v>14142.24</v>
      </c>
      <c r="Q136" s="88"/>
      <c r="R136" s="93"/>
      <c r="S136" s="88"/>
      <c r="T136" s="93"/>
      <c r="U136" s="88">
        <f t="shared" si="6"/>
        <v>1</v>
      </c>
      <c r="V136" s="93">
        <f t="shared" si="7"/>
        <v>14142.24</v>
      </c>
      <c r="W136" s="135"/>
    </row>
    <row r="137" spans="1:23" x14ac:dyDescent="0.15">
      <c r="A137" s="178" t="s">
        <v>620</v>
      </c>
      <c r="B137" s="92"/>
      <c r="C137" s="178" t="s">
        <v>621</v>
      </c>
      <c r="D137" s="158"/>
      <c r="E137" s="88" t="s">
        <v>284</v>
      </c>
      <c r="F137" s="178" t="s">
        <v>622</v>
      </c>
      <c r="G137" s="92"/>
      <c r="H137" s="92"/>
      <c r="I137" s="92"/>
      <c r="J137" s="88" t="s">
        <v>285</v>
      </c>
      <c r="K137" s="88"/>
      <c r="L137" s="88"/>
      <c r="M137" s="88">
        <v>2</v>
      </c>
      <c r="N137" s="93">
        <v>473000</v>
      </c>
      <c r="O137" s="93">
        <v>89680.8</v>
      </c>
      <c r="P137" s="93">
        <v>383319.2</v>
      </c>
      <c r="Q137" s="88"/>
      <c r="R137" s="93"/>
      <c r="S137" s="88"/>
      <c r="T137" s="93"/>
      <c r="U137" s="88">
        <f t="shared" si="6"/>
        <v>2</v>
      </c>
      <c r="V137" s="93">
        <f t="shared" si="7"/>
        <v>383319.2</v>
      </c>
      <c r="W137" s="135"/>
    </row>
    <row r="138" spans="1:23" x14ac:dyDescent="0.15">
      <c r="A138" s="178" t="s">
        <v>623</v>
      </c>
      <c r="B138" s="92"/>
      <c r="C138" s="178" t="s">
        <v>624</v>
      </c>
      <c r="D138" s="158"/>
      <c r="E138" s="88" t="s">
        <v>284</v>
      </c>
      <c r="F138" s="178" t="s">
        <v>625</v>
      </c>
      <c r="G138" s="92"/>
      <c r="H138" s="92"/>
      <c r="I138" s="92"/>
      <c r="J138" s="88" t="s">
        <v>285</v>
      </c>
      <c r="K138" s="88"/>
      <c r="L138" s="88"/>
      <c r="M138" s="88">
        <v>1</v>
      </c>
      <c r="N138" s="93">
        <v>263500</v>
      </c>
      <c r="O138" s="93">
        <v>49959.6</v>
      </c>
      <c r="P138" s="93">
        <v>213540.4</v>
      </c>
      <c r="Q138" s="88"/>
      <c r="R138" s="93"/>
      <c r="S138" s="88"/>
      <c r="T138" s="93"/>
      <c r="U138" s="88">
        <f t="shared" si="6"/>
        <v>1</v>
      </c>
      <c r="V138" s="93">
        <f t="shared" si="7"/>
        <v>213540.4</v>
      </c>
      <c r="W138" s="135"/>
    </row>
    <row r="139" spans="1:23" x14ac:dyDescent="0.15">
      <c r="A139" s="178" t="s">
        <v>626</v>
      </c>
      <c r="B139" s="92"/>
      <c r="C139" s="178" t="s">
        <v>627</v>
      </c>
      <c r="D139" s="158"/>
      <c r="E139" s="88" t="s">
        <v>284</v>
      </c>
      <c r="F139" s="178" t="s">
        <v>628</v>
      </c>
      <c r="G139" s="92"/>
      <c r="H139" s="92"/>
      <c r="I139" s="92"/>
      <c r="J139" s="88" t="s">
        <v>285</v>
      </c>
      <c r="K139" s="88"/>
      <c r="L139" s="88"/>
      <c r="M139" s="88">
        <v>3</v>
      </c>
      <c r="N139" s="93">
        <v>204000</v>
      </c>
      <c r="O139" s="93">
        <v>38678.400000000001</v>
      </c>
      <c r="P139" s="93">
        <v>165321.60000000001</v>
      </c>
      <c r="Q139" s="88"/>
      <c r="R139" s="93"/>
      <c r="S139" s="88"/>
      <c r="T139" s="93"/>
      <c r="U139" s="88">
        <f t="shared" ref="U139:U177" si="8">M139+Q139-S139</f>
        <v>3</v>
      </c>
      <c r="V139" s="93">
        <f t="shared" ref="V139:V177" si="9">P139+R139-T139</f>
        <v>165321.60000000001</v>
      </c>
      <c r="W139" s="135"/>
    </row>
    <row r="140" spans="1:23" x14ac:dyDescent="0.15">
      <c r="A140" s="178" t="s">
        <v>629</v>
      </c>
      <c r="B140" s="92"/>
      <c r="C140" s="178" t="s">
        <v>630</v>
      </c>
      <c r="D140" s="158"/>
      <c r="E140" s="88" t="s">
        <v>284</v>
      </c>
      <c r="F140" s="178" t="s">
        <v>631</v>
      </c>
      <c r="G140" s="92"/>
      <c r="H140" s="92"/>
      <c r="I140" s="92"/>
      <c r="J140" s="88" t="s">
        <v>285</v>
      </c>
      <c r="K140" s="88"/>
      <c r="L140" s="88"/>
      <c r="M140" s="88">
        <v>1</v>
      </c>
      <c r="N140" s="93">
        <v>47500</v>
      </c>
      <c r="O140" s="93">
        <v>11286</v>
      </c>
      <c r="P140" s="93">
        <v>36214</v>
      </c>
      <c r="Q140" s="88"/>
      <c r="R140" s="93"/>
      <c r="S140" s="88"/>
      <c r="T140" s="93"/>
      <c r="U140" s="88">
        <f t="shared" si="8"/>
        <v>1</v>
      </c>
      <c r="V140" s="93">
        <f t="shared" si="9"/>
        <v>36214</v>
      </c>
      <c r="W140" s="135"/>
    </row>
    <row r="141" spans="1:23" x14ac:dyDescent="0.15">
      <c r="A141" s="178" t="s">
        <v>632</v>
      </c>
      <c r="B141" s="92"/>
      <c r="C141" s="178" t="s">
        <v>633</v>
      </c>
      <c r="D141" s="158"/>
      <c r="E141" s="88" t="s">
        <v>284</v>
      </c>
      <c r="F141" s="178" t="s">
        <v>577</v>
      </c>
      <c r="G141" s="92"/>
      <c r="H141" s="92"/>
      <c r="I141" s="92"/>
      <c r="J141" s="88" t="s">
        <v>285</v>
      </c>
      <c r="K141" s="88"/>
      <c r="L141" s="88"/>
      <c r="M141" s="88">
        <v>1</v>
      </c>
      <c r="N141" s="93">
        <v>58000</v>
      </c>
      <c r="O141" s="93">
        <v>13780.8</v>
      </c>
      <c r="P141" s="93">
        <v>44219.199999999997</v>
      </c>
      <c r="Q141" s="88"/>
      <c r="R141" s="93"/>
      <c r="S141" s="88"/>
      <c r="T141" s="93"/>
      <c r="U141" s="88">
        <f t="shared" si="8"/>
        <v>1</v>
      </c>
      <c r="V141" s="93">
        <f t="shared" si="9"/>
        <v>44219.199999999997</v>
      </c>
      <c r="W141" s="135"/>
    </row>
    <row r="142" spans="1:23" x14ac:dyDescent="0.15">
      <c r="A142" s="178" t="s">
        <v>634</v>
      </c>
      <c r="B142" s="92"/>
      <c r="C142" s="178" t="s">
        <v>635</v>
      </c>
      <c r="D142" s="158"/>
      <c r="E142" s="88" t="s">
        <v>284</v>
      </c>
      <c r="F142" s="178" t="s">
        <v>636</v>
      </c>
      <c r="G142" s="92"/>
      <c r="H142" s="92"/>
      <c r="I142" s="92"/>
      <c r="J142" s="88" t="s">
        <v>285</v>
      </c>
      <c r="K142" s="88"/>
      <c r="L142" s="88"/>
      <c r="M142" s="88">
        <v>1</v>
      </c>
      <c r="N142" s="93">
        <v>34200</v>
      </c>
      <c r="O142" s="93">
        <v>6484.32</v>
      </c>
      <c r="P142" s="93">
        <v>27715.68</v>
      </c>
      <c r="Q142" s="88"/>
      <c r="R142" s="93"/>
      <c r="S142" s="88"/>
      <c r="T142" s="93"/>
      <c r="U142" s="88">
        <f t="shared" si="8"/>
        <v>1</v>
      </c>
      <c r="V142" s="93">
        <f t="shared" si="9"/>
        <v>27715.68</v>
      </c>
      <c r="W142" s="135"/>
    </row>
    <row r="143" spans="1:23" x14ac:dyDescent="0.15">
      <c r="A143" s="178" t="s">
        <v>637</v>
      </c>
      <c r="B143" s="92"/>
      <c r="C143" s="178" t="s">
        <v>638</v>
      </c>
      <c r="D143" s="158"/>
      <c r="E143" s="88" t="s">
        <v>284</v>
      </c>
      <c r="F143" s="178" t="s">
        <v>577</v>
      </c>
      <c r="G143" s="92"/>
      <c r="H143" s="92"/>
      <c r="I143" s="92"/>
      <c r="J143" s="88" t="s">
        <v>285</v>
      </c>
      <c r="K143" s="88"/>
      <c r="L143" s="88"/>
      <c r="M143" s="88">
        <v>1</v>
      </c>
      <c r="N143" s="93">
        <v>38000</v>
      </c>
      <c r="O143" s="93">
        <v>7204.8</v>
      </c>
      <c r="P143" s="93">
        <v>30795.200000000001</v>
      </c>
      <c r="Q143" s="88"/>
      <c r="R143" s="93"/>
      <c r="S143" s="88"/>
      <c r="T143" s="93"/>
      <c r="U143" s="88">
        <f t="shared" si="8"/>
        <v>1</v>
      </c>
      <c r="V143" s="93">
        <f t="shared" si="9"/>
        <v>30795.200000000001</v>
      </c>
      <c r="W143" s="135"/>
    </row>
    <row r="144" spans="1:23" x14ac:dyDescent="0.15">
      <c r="A144" s="178" t="s">
        <v>639</v>
      </c>
      <c r="B144" s="92"/>
      <c r="C144" s="178" t="s">
        <v>640</v>
      </c>
      <c r="D144" s="158"/>
      <c r="E144" s="88" t="s">
        <v>284</v>
      </c>
      <c r="F144" s="178" t="s">
        <v>577</v>
      </c>
      <c r="G144" s="92"/>
      <c r="H144" s="92"/>
      <c r="I144" s="92"/>
      <c r="J144" s="88" t="s">
        <v>285</v>
      </c>
      <c r="K144" s="88"/>
      <c r="L144" s="88"/>
      <c r="M144" s="88">
        <v>1</v>
      </c>
      <c r="N144" s="93">
        <v>12000</v>
      </c>
      <c r="O144" s="93">
        <v>5702.4</v>
      </c>
      <c r="P144" s="93">
        <v>6297.6</v>
      </c>
      <c r="Q144" s="88"/>
      <c r="R144" s="93"/>
      <c r="S144" s="88"/>
      <c r="T144" s="93"/>
      <c r="U144" s="88">
        <f t="shared" si="8"/>
        <v>1</v>
      </c>
      <c r="V144" s="93">
        <f t="shared" si="9"/>
        <v>6297.6</v>
      </c>
      <c r="W144" s="135"/>
    </row>
    <row r="145" spans="1:23" x14ac:dyDescent="0.15">
      <c r="A145" s="178" t="s">
        <v>641</v>
      </c>
      <c r="B145" s="92"/>
      <c r="C145" s="178" t="s">
        <v>642</v>
      </c>
      <c r="D145" s="158"/>
      <c r="E145" s="88" t="s">
        <v>284</v>
      </c>
      <c r="F145" s="178" t="s">
        <v>643</v>
      </c>
      <c r="G145" s="92"/>
      <c r="H145" s="92"/>
      <c r="I145" s="92"/>
      <c r="J145" s="88" t="s">
        <v>285</v>
      </c>
      <c r="K145" s="88"/>
      <c r="L145" s="88"/>
      <c r="M145" s="88">
        <v>1</v>
      </c>
      <c r="N145" s="93">
        <v>93100</v>
      </c>
      <c r="O145" s="93">
        <v>29494.080000000002</v>
      </c>
      <c r="P145" s="93">
        <v>63605.919999999998</v>
      </c>
      <c r="Q145" s="88"/>
      <c r="R145" s="93"/>
      <c r="S145" s="88"/>
      <c r="T145" s="93"/>
      <c r="U145" s="88">
        <f t="shared" si="8"/>
        <v>1</v>
      </c>
      <c r="V145" s="93">
        <f t="shared" si="9"/>
        <v>63605.919999999998</v>
      </c>
      <c r="W145" s="135"/>
    </row>
    <row r="146" spans="1:23" x14ac:dyDescent="0.15">
      <c r="A146" s="178" t="s">
        <v>644</v>
      </c>
      <c r="B146" s="92"/>
      <c r="C146" s="178" t="s">
        <v>645</v>
      </c>
      <c r="D146" s="158"/>
      <c r="E146" s="88" t="s">
        <v>284</v>
      </c>
      <c r="F146" s="178" t="s">
        <v>646</v>
      </c>
      <c r="G146" s="92"/>
      <c r="H146" s="92"/>
      <c r="I146" s="92"/>
      <c r="J146" s="88" t="s">
        <v>285</v>
      </c>
      <c r="K146" s="88"/>
      <c r="L146" s="88"/>
      <c r="M146" s="88">
        <v>1</v>
      </c>
      <c r="N146" s="93">
        <v>118100</v>
      </c>
      <c r="O146" s="93">
        <v>22391.759999999998</v>
      </c>
      <c r="P146" s="93">
        <v>95708.24</v>
      </c>
      <c r="Q146" s="88"/>
      <c r="R146" s="93"/>
      <c r="S146" s="88"/>
      <c r="T146" s="93"/>
      <c r="U146" s="88">
        <f t="shared" si="8"/>
        <v>1</v>
      </c>
      <c r="V146" s="93">
        <f t="shared" si="9"/>
        <v>95708.24</v>
      </c>
      <c r="W146" s="135"/>
    </row>
    <row r="147" spans="1:23" x14ac:dyDescent="0.15">
      <c r="A147" s="178" t="s">
        <v>647</v>
      </c>
      <c r="B147" s="92"/>
      <c r="C147" s="178" t="s">
        <v>645</v>
      </c>
      <c r="D147" s="158"/>
      <c r="E147" s="88" t="s">
        <v>284</v>
      </c>
      <c r="F147" s="178" t="s">
        <v>648</v>
      </c>
      <c r="G147" s="92"/>
      <c r="H147" s="92"/>
      <c r="I147" s="92"/>
      <c r="J147" s="88" t="s">
        <v>285</v>
      </c>
      <c r="K147" s="88"/>
      <c r="L147" s="88"/>
      <c r="M147" s="88">
        <v>1</v>
      </c>
      <c r="N147" s="93">
        <v>2400</v>
      </c>
      <c r="O147" s="93">
        <v>760.32</v>
      </c>
      <c r="P147" s="93">
        <v>1639.68</v>
      </c>
      <c r="Q147" s="88"/>
      <c r="R147" s="93"/>
      <c r="S147" s="88"/>
      <c r="T147" s="93"/>
      <c r="U147" s="88">
        <f t="shared" si="8"/>
        <v>1</v>
      </c>
      <c r="V147" s="93">
        <f t="shared" si="9"/>
        <v>1639.68</v>
      </c>
      <c r="W147" s="135"/>
    </row>
    <row r="148" spans="1:23" x14ac:dyDescent="0.15">
      <c r="A148" s="178" t="s">
        <v>649</v>
      </c>
      <c r="B148" s="92"/>
      <c r="C148" s="178" t="s">
        <v>650</v>
      </c>
      <c r="D148" s="158"/>
      <c r="E148" s="88" t="s">
        <v>284</v>
      </c>
      <c r="F148" s="178" t="s">
        <v>651</v>
      </c>
      <c r="G148" s="92"/>
      <c r="H148" s="92"/>
      <c r="I148" s="92"/>
      <c r="J148" s="88" t="s">
        <v>285</v>
      </c>
      <c r="K148" s="88"/>
      <c r="L148" s="88"/>
      <c r="M148" s="88">
        <v>1</v>
      </c>
      <c r="N148" s="93">
        <v>16200</v>
      </c>
      <c r="O148" s="93">
        <v>5132.16</v>
      </c>
      <c r="P148" s="93">
        <v>11067.84</v>
      </c>
      <c r="Q148" s="88"/>
      <c r="R148" s="93"/>
      <c r="S148" s="88"/>
      <c r="T148" s="93"/>
      <c r="U148" s="88">
        <f t="shared" si="8"/>
        <v>1</v>
      </c>
      <c r="V148" s="93">
        <f t="shared" si="9"/>
        <v>11067.84</v>
      </c>
      <c r="W148" s="135"/>
    </row>
    <row r="149" spans="1:23" x14ac:dyDescent="0.15">
      <c r="A149" s="178" t="s">
        <v>652</v>
      </c>
      <c r="B149" s="92"/>
      <c r="C149" s="178" t="s">
        <v>555</v>
      </c>
      <c r="D149" s="158"/>
      <c r="E149" s="88" t="s">
        <v>284</v>
      </c>
      <c r="F149" s="178" t="s">
        <v>653</v>
      </c>
      <c r="G149" s="92"/>
      <c r="H149" s="92"/>
      <c r="I149" s="92"/>
      <c r="J149" s="88" t="s">
        <v>285</v>
      </c>
      <c r="K149" s="88"/>
      <c r="L149" s="88"/>
      <c r="M149" s="88">
        <v>1</v>
      </c>
      <c r="N149" s="93">
        <v>60000</v>
      </c>
      <c r="O149" s="93">
        <v>11376</v>
      </c>
      <c r="P149" s="93">
        <v>48624</v>
      </c>
      <c r="Q149" s="88"/>
      <c r="R149" s="93"/>
      <c r="S149" s="88"/>
      <c r="T149" s="93"/>
      <c r="U149" s="88">
        <f t="shared" si="8"/>
        <v>1</v>
      </c>
      <c r="V149" s="93">
        <f t="shared" si="9"/>
        <v>48624</v>
      </c>
      <c r="W149" s="135"/>
    </row>
    <row r="150" spans="1:23" x14ac:dyDescent="0.15">
      <c r="A150" s="178" t="s">
        <v>654</v>
      </c>
      <c r="B150" s="92"/>
      <c r="C150" s="178" t="s">
        <v>655</v>
      </c>
      <c r="D150" s="158"/>
      <c r="E150" s="88" t="s">
        <v>284</v>
      </c>
      <c r="F150" s="178" t="s">
        <v>656</v>
      </c>
      <c r="G150" s="92"/>
      <c r="H150" s="92"/>
      <c r="I150" s="92"/>
      <c r="J150" s="88" t="s">
        <v>285</v>
      </c>
      <c r="K150" s="88"/>
      <c r="L150" s="88"/>
      <c r="M150" s="88">
        <v>1</v>
      </c>
      <c r="N150" s="93">
        <v>60000</v>
      </c>
      <c r="O150" s="93">
        <v>11376</v>
      </c>
      <c r="P150" s="93">
        <v>48624</v>
      </c>
      <c r="Q150" s="88"/>
      <c r="R150" s="93"/>
      <c r="S150" s="88"/>
      <c r="T150" s="93"/>
      <c r="U150" s="88">
        <f t="shared" si="8"/>
        <v>1</v>
      </c>
      <c r="V150" s="93">
        <f t="shared" si="9"/>
        <v>48624</v>
      </c>
      <c r="W150" s="135"/>
    </row>
    <row r="151" spans="1:23" x14ac:dyDescent="0.15">
      <c r="A151" s="178" t="s">
        <v>657</v>
      </c>
      <c r="B151" s="92"/>
      <c r="C151" s="178" t="s">
        <v>658</v>
      </c>
      <c r="D151" s="158"/>
      <c r="E151" s="88" t="s">
        <v>284</v>
      </c>
      <c r="F151" s="178" t="s">
        <v>659</v>
      </c>
      <c r="G151" s="92"/>
      <c r="H151" s="92"/>
      <c r="I151" s="92"/>
      <c r="J151" s="88" t="s">
        <v>285</v>
      </c>
      <c r="K151" s="88"/>
      <c r="L151" s="88"/>
      <c r="M151" s="88">
        <v>1</v>
      </c>
      <c r="N151" s="93">
        <v>103600</v>
      </c>
      <c r="O151" s="93">
        <v>9821.2800000000007</v>
      </c>
      <c r="P151" s="93">
        <v>93778.72</v>
      </c>
      <c r="Q151" s="88"/>
      <c r="R151" s="93"/>
      <c r="S151" s="88"/>
      <c r="T151" s="93"/>
      <c r="U151" s="88">
        <f t="shared" si="8"/>
        <v>1</v>
      </c>
      <c r="V151" s="93">
        <f t="shared" si="9"/>
        <v>93778.72</v>
      </c>
      <c r="W151" s="135"/>
    </row>
    <row r="152" spans="1:23" x14ac:dyDescent="0.15">
      <c r="A152" s="178" t="s">
        <v>660</v>
      </c>
      <c r="B152" s="92"/>
      <c r="C152" s="178" t="s">
        <v>661</v>
      </c>
      <c r="D152" s="158"/>
      <c r="E152" s="88" t="s">
        <v>284</v>
      </c>
      <c r="F152" s="178" t="s">
        <v>662</v>
      </c>
      <c r="G152" s="92"/>
      <c r="H152" s="92"/>
      <c r="I152" s="92"/>
      <c r="J152" s="88" t="s">
        <v>285</v>
      </c>
      <c r="K152" s="88"/>
      <c r="L152" s="88"/>
      <c r="M152" s="88">
        <v>1</v>
      </c>
      <c r="N152" s="93">
        <v>35100</v>
      </c>
      <c r="O152" s="93">
        <v>8339.76</v>
      </c>
      <c r="P152" s="93">
        <v>26760.240000000002</v>
      </c>
      <c r="Q152" s="88"/>
      <c r="R152" s="93"/>
      <c r="S152" s="88"/>
      <c r="T152" s="93"/>
      <c r="U152" s="88">
        <f t="shared" si="8"/>
        <v>1</v>
      </c>
      <c r="V152" s="93">
        <f t="shared" si="9"/>
        <v>26760.240000000002</v>
      </c>
      <c r="W152" s="135"/>
    </row>
    <row r="153" spans="1:23" x14ac:dyDescent="0.15">
      <c r="A153" s="178" t="s">
        <v>663</v>
      </c>
      <c r="B153" s="92"/>
      <c r="C153" s="178" t="s">
        <v>664</v>
      </c>
      <c r="D153" s="158"/>
      <c r="E153" s="88" t="s">
        <v>284</v>
      </c>
      <c r="F153" s="178" t="s">
        <v>665</v>
      </c>
      <c r="G153" s="92"/>
      <c r="H153" s="92"/>
      <c r="I153" s="92"/>
      <c r="J153" s="88" t="s">
        <v>285</v>
      </c>
      <c r="K153" s="88"/>
      <c r="L153" s="88"/>
      <c r="M153" s="88">
        <v>1</v>
      </c>
      <c r="N153" s="93">
        <v>900</v>
      </c>
      <c r="O153" s="93">
        <v>427.68</v>
      </c>
      <c r="P153" s="93">
        <v>472.32</v>
      </c>
      <c r="Q153" s="88"/>
      <c r="R153" s="93"/>
      <c r="S153" s="88"/>
      <c r="T153" s="93"/>
      <c r="U153" s="88">
        <f t="shared" si="8"/>
        <v>1</v>
      </c>
      <c r="V153" s="93">
        <f t="shared" si="9"/>
        <v>472.32</v>
      </c>
      <c r="W153" s="135"/>
    </row>
    <row r="154" spans="1:23" x14ac:dyDescent="0.15">
      <c r="A154" s="178" t="s">
        <v>666</v>
      </c>
      <c r="B154" s="92"/>
      <c r="C154" s="178" t="s">
        <v>667</v>
      </c>
      <c r="D154" s="158"/>
      <c r="E154" s="88" t="s">
        <v>284</v>
      </c>
      <c r="F154" s="178" t="s">
        <v>668</v>
      </c>
      <c r="G154" s="92"/>
      <c r="H154" s="92"/>
      <c r="I154" s="92"/>
      <c r="J154" s="88" t="s">
        <v>285</v>
      </c>
      <c r="K154" s="88"/>
      <c r="L154" s="88"/>
      <c r="M154" s="88">
        <v>1</v>
      </c>
      <c r="N154" s="93">
        <v>272000</v>
      </c>
      <c r="O154" s="93">
        <v>43084.800000000003</v>
      </c>
      <c r="P154" s="93">
        <v>228915.20000000001</v>
      </c>
      <c r="Q154" s="88"/>
      <c r="R154" s="93"/>
      <c r="S154" s="88"/>
      <c r="T154" s="93"/>
      <c r="U154" s="88">
        <f t="shared" si="8"/>
        <v>1</v>
      </c>
      <c r="V154" s="93">
        <f t="shared" si="9"/>
        <v>228915.20000000001</v>
      </c>
      <c r="W154" s="135"/>
    </row>
    <row r="155" spans="1:23" x14ac:dyDescent="0.15">
      <c r="A155" s="178" t="s">
        <v>669</v>
      </c>
      <c r="B155" s="92"/>
      <c r="C155" s="178" t="s">
        <v>670</v>
      </c>
      <c r="D155" s="158"/>
      <c r="E155" s="88" t="s">
        <v>284</v>
      </c>
      <c r="F155" s="178" t="s">
        <v>671</v>
      </c>
      <c r="G155" s="92"/>
      <c r="H155" s="92"/>
      <c r="I155" s="92"/>
      <c r="J155" s="88" t="s">
        <v>285</v>
      </c>
      <c r="K155" s="88"/>
      <c r="L155" s="88"/>
      <c r="M155" s="88">
        <v>1</v>
      </c>
      <c r="N155" s="93">
        <v>4000</v>
      </c>
      <c r="O155" s="93">
        <v>1900.8</v>
      </c>
      <c r="P155" s="93">
        <v>2099.1999999999998</v>
      </c>
      <c r="Q155" s="88"/>
      <c r="R155" s="93"/>
      <c r="S155" s="88"/>
      <c r="T155" s="93"/>
      <c r="U155" s="88">
        <f t="shared" si="8"/>
        <v>1</v>
      </c>
      <c r="V155" s="93">
        <f t="shared" si="9"/>
        <v>2099.1999999999998</v>
      </c>
      <c r="W155" s="135"/>
    </row>
    <row r="156" spans="1:23" x14ac:dyDescent="0.15">
      <c r="A156" s="178" t="s">
        <v>672</v>
      </c>
      <c r="B156" s="92"/>
      <c r="C156" s="178" t="s">
        <v>673</v>
      </c>
      <c r="D156" s="158"/>
      <c r="E156" s="88" t="s">
        <v>284</v>
      </c>
      <c r="F156" s="178" t="s">
        <v>671</v>
      </c>
      <c r="G156" s="92"/>
      <c r="H156" s="92"/>
      <c r="I156" s="92"/>
      <c r="J156" s="88" t="s">
        <v>285</v>
      </c>
      <c r="K156" s="88"/>
      <c r="L156" s="88"/>
      <c r="M156" s="88">
        <v>1</v>
      </c>
      <c r="N156" s="93">
        <v>171010</v>
      </c>
      <c r="O156" s="93">
        <v>16211.76</v>
      </c>
      <c r="P156" s="93">
        <v>154798.24</v>
      </c>
      <c r="Q156" s="88"/>
      <c r="R156" s="93"/>
      <c r="S156" s="88"/>
      <c r="T156" s="93"/>
      <c r="U156" s="88">
        <f t="shared" si="8"/>
        <v>1</v>
      </c>
      <c r="V156" s="93">
        <f t="shared" si="9"/>
        <v>154798.24</v>
      </c>
      <c r="W156" s="135"/>
    </row>
    <row r="157" spans="1:23" x14ac:dyDescent="0.15">
      <c r="A157" s="178" t="s">
        <v>674</v>
      </c>
      <c r="B157" s="92"/>
      <c r="C157" s="178" t="s">
        <v>675</v>
      </c>
      <c r="D157" s="158"/>
      <c r="E157" s="88" t="s">
        <v>284</v>
      </c>
      <c r="F157" s="178" t="s">
        <v>656</v>
      </c>
      <c r="G157" s="92"/>
      <c r="H157" s="92"/>
      <c r="I157" s="92"/>
      <c r="J157" s="88" t="s">
        <v>285</v>
      </c>
      <c r="K157" s="88"/>
      <c r="L157" s="88"/>
      <c r="M157" s="88">
        <v>1</v>
      </c>
      <c r="N157" s="93">
        <v>2002000</v>
      </c>
      <c r="O157" s="93">
        <v>127327.2</v>
      </c>
      <c r="P157" s="93">
        <v>1874672.8</v>
      </c>
      <c r="Q157" s="88"/>
      <c r="R157" s="93"/>
      <c r="S157" s="88"/>
      <c r="T157" s="93"/>
      <c r="U157" s="88">
        <f t="shared" si="8"/>
        <v>1</v>
      </c>
      <c r="V157" s="93">
        <f t="shared" si="9"/>
        <v>1874672.8</v>
      </c>
      <c r="W157" s="135"/>
    </row>
    <row r="158" spans="1:23" x14ac:dyDescent="0.15">
      <c r="A158" s="178" t="s">
        <v>676</v>
      </c>
      <c r="B158" s="92"/>
      <c r="C158" s="178" t="s">
        <v>677</v>
      </c>
      <c r="D158" s="158"/>
      <c r="E158" s="88" t="s">
        <v>284</v>
      </c>
      <c r="F158" s="178" t="s">
        <v>678</v>
      </c>
      <c r="G158" s="92"/>
      <c r="H158" s="92"/>
      <c r="I158" s="92"/>
      <c r="J158" s="88" t="s">
        <v>285</v>
      </c>
      <c r="K158" s="88"/>
      <c r="L158" s="88"/>
      <c r="M158" s="88">
        <v>1</v>
      </c>
      <c r="N158" s="93">
        <v>17500</v>
      </c>
      <c r="O158" s="93">
        <v>5544</v>
      </c>
      <c r="P158" s="93">
        <v>11956</v>
      </c>
      <c r="Q158" s="88"/>
      <c r="R158" s="93"/>
      <c r="S158" s="88"/>
      <c r="T158" s="93"/>
      <c r="U158" s="88">
        <f t="shared" si="8"/>
        <v>1</v>
      </c>
      <c r="V158" s="93">
        <f t="shared" si="9"/>
        <v>11956</v>
      </c>
      <c r="W158" s="135"/>
    </row>
    <row r="159" spans="1:23" x14ac:dyDescent="0.15">
      <c r="A159" s="178" t="s">
        <v>679</v>
      </c>
      <c r="B159" s="92"/>
      <c r="C159" s="178" t="s">
        <v>680</v>
      </c>
      <c r="D159" s="158"/>
      <c r="E159" s="88" t="s">
        <v>284</v>
      </c>
      <c r="F159" s="178" t="s">
        <v>681</v>
      </c>
      <c r="G159" s="92"/>
      <c r="H159" s="92"/>
      <c r="I159" s="92"/>
      <c r="J159" s="88" t="s">
        <v>285</v>
      </c>
      <c r="K159" s="88"/>
      <c r="L159" s="88"/>
      <c r="M159" s="88">
        <v>1</v>
      </c>
      <c r="N159" s="93">
        <v>144000</v>
      </c>
      <c r="O159" s="93">
        <v>17107.2</v>
      </c>
      <c r="P159" s="93">
        <v>126892.8</v>
      </c>
      <c r="Q159" s="88"/>
      <c r="R159" s="93"/>
      <c r="S159" s="88"/>
      <c r="T159" s="93"/>
      <c r="U159" s="88">
        <f t="shared" si="8"/>
        <v>1</v>
      </c>
      <c r="V159" s="93">
        <f t="shared" si="9"/>
        <v>126892.8</v>
      </c>
      <c r="W159" s="135"/>
    </row>
    <row r="160" spans="1:23" x14ac:dyDescent="0.15">
      <c r="A160" s="178" t="s">
        <v>682</v>
      </c>
      <c r="B160" s="92"/>
      <c r="C160" s="178" t="s">
        <v>667</v>
      </c>
      <c r="D160" s="158"/>
      <c r="E160" s="88" t="s">
        <v>284</v>
      </c>
      <c r="F160" s="178" t="s">
        <v>678</v>
      </c>
      <c r="G160" s="92"/>
      <c r="H160" s="92"/>
      <c r="I160" s="92"/>
      <c r="J160" s="88" t="s">
        <v>285</v>
      </c>
      <c r="K160" s="88"/>
      <c r="L160" s="88"/>
      <c r="M160" s="88">
        <v>1</v>
      </c>
      <c r="N160" s="93">
        <v>272000</v>
      </c>
      <c r="O160" s="93">
        <v>43084.800000000003</v>
      </c>
      <c r="P160" s="93">
        <v>228915.20000000001</v>
      </c>
      <c r="Q160" s="88"/>
      <c r="R160" s="93"/>
      <c r="S160" s="88"/>
      <c r="T160" s="93"/>
      <c r="U160" s="88">
        <f t="shared" si="8"/>
        <v>1</v>
      </c>
      <c r="V160" s="93">
        <f t="shared" si="9"/>
        <v>228915.20000000001</v>
      </c>
      <c r="W160" s="135"/>
    </row>
    <row r="161" spans="1:23" x14ac:dyDescent="0.15">
      <c r="A161" s="178" t="s">
        <v>683</v>
      </c>
      <c r="B161" s="92"/>
      <c r="C161" s="178" t="s">
        <v>684</v>
      </c>
      <c r="D161" s="158"/>
      <c r="E161" s="88" t="s">
        <v>284</v>
      </c>
      <c r="F161" s="178" t="s">
        <v>678</v>
      </c>
      <c r="G161" s="92"/>
      <c r="H161" s="92"/>
      <c r="I161" s="92"/>
      <c r="J161" s="88" t="s">
        <v>285</v>
      </c>
      <c r="K161" s="88"/>
      <c r="L161" s="88"/>
      <c r="M161" s="88">
        <v>1</v>
      </c>
      <c r="N161" s="93">
        <v>42000</v>
      </c>
      <c r="O161" s="93">
        <v>7963.2</v>
      </c>
      <c r="P161" s="93">
        <v>34036.800000000003</v>
      </c>
      <c r="Q161" s="88"/>
      <c r="R161" s="93"/>
      <c r="S161" s="88"/>
      <c r="T161" s="93"/>
      <c r="U161" s="88">
        <f t="shared" si="8"/>
        <v>1</v>
      </c>
      <c r="V161" s="93">
        <f t="shared" si="9"/>
        <v>34036.800000000003</v>
      </c>
      <c r="W161" s="135"/>
    </row>
    <row r="162" spans="1:23" x14ac:dyDescent="0.15">
      <c r="A162" s="178" t="s">
        <v>685</v>
      </c>
      <c r="B162" s="92"/>
      <c r="C162" s="178" t="s">
        <v>686</v>
      </c>
      <c r="D162" s="158"/>
      <c r="E162" s="88" t="s">
        <v>284</v>
      </c>
      <c r="F162" s="178" t="s">
        <v>687</v>
      </c>
      <c r="G162" s="92"/>
      <c r="H162" s="92"/>
      <c r="I162" s="92"/>
      <c r="J162" s="88" t="s">
        <v>285</v>
      </c>
      <c r="K162" s="88"/>
      <c r="L162" s="88"/>
      <c r="M162" s="88">
        <v>1</v>
      </c>
      <c r="N162" s="93">
        <v>195000</v>
      </c>
      <c r="O162" s="93">
        <v>18486</v>
      </c>
      <c r="P162" s="93">
        <v>176514</v>
      </c>
      <c r="Q162" s="88"/>
      <c r="R162" s="93"/>
      <c r="S162" s="88"/>
      <c r="T162" s="93"/>
      <c r="U162" s="88">
        <f t="shared" si="8"/>
        <v>1</v>
      </c>
      <c r="V162" s="93">
        <f t="shared" si="9"/>
        <v>176514</v>
      </c>
      <c r="W162" s="135"/>
    </row>
    <row r="163" spans="1:23" x14ac:dyDescent="0.15">
      <c r="A163" s="178" t="s">
        <v>688</v>
      </c>
      <c r="B163" s="92"/>
      <c r="C163" s="178" t="s">
        <v>689</v>
      </c>
      <c r="D163" s="158"/>
      <c r="E163" s="88" t="s">
        <v>284</v>
      </c>
      <c r="F163" s="178" t="s">
        <v>671</v>
      </c>
      <c r="G163" s="92"/>
      <c r="H163" s="92"/>
      <c r="I163" s="92"/>
      <c r="J163" s="88" t="s">
        <v>285</v>
      </c>
      <c r="K163" s="88"/>
      <c r="L163" s="88"/>
      <c r="M163" s="88">
        <v>1</v>
      </c>
      <c r="N163" s="93">
        <v>70000</v>
      </c>
      <c r="O163" s="93">
        <v>22176</v>
      </c>
      <c r="P163" s="93">
        <v>47824</v>
      </c>
      <c r="Q163" s="88"/>
      <c r="R163" s="93"/>
      <c r="S163" s="88"/>
      <c r="T163" s="93"/>
      <c r="U163" s="88">
        <f t="shared" si="8"/>
        <v>1</v>
      </c>
      <c r="V163" s="93">
        <f t="shared" si="9"/>
        <v>47824</v>
      </c>
      <c r="W163" s="135"/>
    </row>
    <row r="164" spans="1:23" x14ac:dyDescent="0.15">
      <c r="A164" s="178" t="s">
        <v>690</v>
      </c>
      <c r="B164" s="92"/>
      <c r="C164" s="178" t="s">
        <v>691</v>
      </c>
      <c r="D164" s="158"/>
      <c r="E164" s="88" t="s">
        <v>284</v>
      </c>
      <c r="F164" s="178" t="s">
        <v>678</v>
      </c>
      <c r="G164" s="92"/>
      <c r="H164" s="92"/>
      <c r="I164" s="92"/>
      <c r="J164" s="88" t="s">
        <v>285</v>
      </c>
      <c r="K164" s="88"/>
      <c r="L164" s="88"/>
      <c r="M164" s="88">
        <v>1</v>
      </c>
      <c r="N164" s="93">
        <v>70000</v>
      </c>
      <c r="O164" s="93">
        <v>22176</v>
      </c>
      <c r="P164" s="93">
        <v>47824</v>
      </c>
      <c r="Q164" s="88"/>
      <c r="R164" s="93"/>
      <c r="S164" s="88"/>
      <c r="T164" s="93"/>
      <c r="U164" s="88">
        <f t="shared" si="8"/>
        <v>1</v>
      </c>
      <c r="V164" s="93">
        <f t="shared" si="9"/>
        <v>47824</v>
      </c>
      <c r="W164" s="135"/>
    </row>
    <row r="165" spans="1:23" x14ac:dyDescent="0.15">
      <c r="A165" s="178" t="s">
        <v>692</v>
      </c>
      <c r="B165" s="92"/>
      <c r="C165" s="178" t="s">
        <v>693</v>
      </c>
      <c r="D165" s="158"/>
      <c r="E165" s="88" t="s">
        <v>284</v>
      </c>
      <c r="F165" s="178" t="s">
        <v>678</v>
      </c>
      <c r="G165" s="92"/>
      <c r="H165" s="92"/>
      <c r="I165" s="92"/>
      <c r="J165" s="88" t="s">
        <v>285</v>
      </c>
      <c r="K165" s="88"/>
      <c r="L165" s="88"/>
      <c r="M165" s="88">
        <v>1</v>
      </c>
      <c r="N165" s="93">
        <v>77000</v>
      </c>
      <c r="O165" s="93">
        <v>18295.2</v>
      </c>
      <c r="P165" s="93">
        <v>58704.800000000003</v>
      </c>
      <c r="Q165" s="88"/>
      <c r="R165" s="93"/>
      <c r="S165" s="88"/>
      <c r="T165" s="93"/>
      <c r="U165" s="88">
        <f t="shared" si="8"/>
        <v>1</v>
      </c>
      <c r="V165" s="93">
        <f t="shared" si="9"/>
        <v>58704.800000000003</v>
      </c>
      <c r="W165" s="135"/>
    </row>
    <row r="166" spans="1:23" x14ac:dyDescent="0.15">
      <c r="A166" s="178" t="s">
        <v>694</v>
      </c>
      <c r="B166" s="92"/>
      <c r="C166" s="178" t="s">
        <v>695</v>
      </c>
      <c r="D166" s="158"/>
      <c r="E166" s="88" t="s">
        <v>284</v>
      </c>
      <c r="F166" s="178" t="s">
        <v>678</v>
      </c>
      <c r="G166" s="92"/>
      <c r="H166" s="92"/>
      <c r="I166" s="92"/>
      <c r="J166" s="88" t="s">
        <v>285</v>
      </c>
      <c r="K166" s="88"/>
      <c r="L166" s="88"/>
      <c r="M166" s="88">
        <v>1</v>
      </c>
      <c r="N166" s="93">
        <v>28000</v>
      </c>
      <c r="O166" s="93">
        <v>6652.8</v>
      </c>
      <c r="P166" s="93">
        <v>21347.200000000001</v>
      </c>
      <c r="Q166" s="88"/>
      <c r="R166" s="93"/>
      <c r="S166" s="88"/>
      <c r="T166" s="93"/>
      <c r="U166" s="88">
        <f t="shared" si="8"/>
        <v>1</v>
      </c>
      <c r="V166" s="93">
        <f t="shared" si="9"/>
        <v>21347.200000000001</v>
      </c>
      <c r="W166" s="135"/>
    </row>
    <row r="167" spans="1:23" x14ac:dyDescent="0.15">
      <c r="A167" s="178" t="s">
        <v>696</v>
      </c>
      <c r="B167" s="92"/>
      <c r="C167" s="178" t="s">
        <v>697</v>
      </c>
      <c r="D167" s="158"/>
      <c r="E167" s="88" t="s">
        <v>284</v>
      </c>
      <c r="F167" s="178" t="s">
        <v>678</v>
      </c>
      <c r="G167" s="92"/>
      <c r="H167" s="92"/>
      <c r="I167" s="92"/>
      <c r="J167" s="88" t="s">
        <v>285</v>
      </c>
      <c r="K167" s="88"/>
      <c r="L167" s="88"/>
      <c r="M167" s="88">
        <v>1</v>
      </c>
      <c r="N167" s="93">
        <v>211400</v>
      </c>
      <c r="O167" s="93">
        <v>40081.440000000002</v>
      </c>
      <c r="P167" s="93">
        <v>171318.56</v>
      </c>
      <c r="Q167" s="88"/>
      <c r="R167" s="93"/>
      <c r="S167" s="88"/>
      <c r="T167" s="93"/>
      <c r="U167" s="88">
        <f t="shared" si="8"/>
        <v>1</v>
      </c>
      <c r="V167" s="93">
        <f t="shared" si="9"/>
        <v>171318.56</v>
      </c>
      <c r="W167" s="135"/>
    </row>
    <row r="168" spans="1:23" x14ac:dyDescent="0.15">
      <c r="A168" s="178" t="s">
        <v>698</v>
      </c>
      <c r="B168" s="92"/>
      <c r="C168" s="178" t="s">
        <v>699</v>
      </c>
      <c r="D168" s="158"/>
      <c r="E168" s="88" t="s">
        <v>284</v>
      </c>
      <c r="F168" s="178" t="s">
        <v>678</v>
      </c>
      <c r="G168" s="92"/>
      <c r="H168" s="92"/>
      <c r="I168" s="92"/>
      <c r="J168" s="88" t="s">
        <v>285</v>
      </c>
      <c r="K168" s="88"/>
      <c r="L168" s="88"/>
      <c r="M168" s="88">
        <v>1</v>
      </c>
      <c r="N168" s="93">
        <v>49000</v>
      </c>
      <c r="O168" s="93">
        <v>9290.4</v>
      </c>
      <c r="P168" s="93">
        <v>39709.599999999999</v>
      </c>
      <c r="Q168" s="88"/>
      <c r="R168" s="93"/>
      <c r="S168" s="88"/>
      <c r="T168" s="93"/>
      <c r="U168" s="88">
        <f t="shared" si="8"/>
        <v>1</v>
      </c>
      <c r="V168" s="93">
        <f t="shared" si="9"/>
        <v>39709.599999999999</v>
      </c>
      <c r="W168" s="135"/>
    </row>
    <row r="169" spans="1:23" x14ac:dyDescent="0.15">
      <c r="A169" s="178" t="s">
        <v>700</v>
      </c>
      <c r="B169" s="92"/>
      <c r="C169" s="178" t="s">
        <v>701</v>
      </c>
      <c r="D169" s="158"/>
      <c r="E169" s="88" t="s">
        <v>284</v>
      </c>
      <c r="F169" s="178" t="s">
        <v>702</v>
      </c>
      <c r="G169" s="92"/>
      <c r="H169" s="92"/>
      <c r="I169" s="92"/>
      <c r="J169" s="88" t="s">
        <v>285</v>
      </c>
      <c r="K169" s="88"/>
      <c r="L169" s="88"/>
      <c r="M169" s="88">
        <v>1</v>
      </c>
      <c r="N169" s="93">
        <v>54822.17</v>
      </c>
      <c r="O169" s="93">
        <v>4341.8999999999996</v>
      </c>
      <c r="P169" s="93">
        <v>50480.27</v>
      </c>
      <c r="Q169" s="88"/>
      <c r="R169" s="93"/>
      <c r="S169" s="88"/>
      <c r="T169" s="93"/>
      <c r="U169" s="88">
        <f t="shared" si="8"/>
        <v>1</v>
      </c>
      <c r="V169" s="93">
        <f t="shared" si="9"/>
        <v>50480.27</v>
      </c>
      <c r="W169" s="135"/>
    </row>
    <row r="170" spans="1:23" x14ac:dyDescent="0.15">
      <c r="A170" s="178" t="s">
        <v>703</v>
      </c>
      <c r="B170" s="92"/>
      <c r="C170" s="178" t="s">
        <v>704</v>
      </c>
      <c r="D170" s="158"/>
      <c r="E170" s="88" t="s">
        <v>284</v>
      </c>
      <c r="F170" s="178" t="s">
        <v>705</v>
      </c>
      <c r="G170" s="92"/>
      <c r="H170" s="92"/>
      <c r="I170" s="92"/>
      <c r="J170" s="88" t="s">
        <v>285</v>
      </c>
      <c r="K170" s="88"/>
      <c r="L170" s="88"/>
      <c r="M170" s="88">
        <v>1</v>
      </c>
      <c r="N170" s="93">
        <v>34561.370000000003</v>
      </c>
      <c r="O170" s="93">
        <v>2737.26</v>
      </c>
      <c r="P170" s="93">
        <v>31824.11</v>
      </c>
      <c r="Q170" s="88"/>
      <c r="R170" s="93"/>
      <c r="S170" s="88"/>
      <c r="T170" s="93"/>
      <c r="U170" s="88">
        <f t="shared" si="8"/>
        <v>1</v>
      </c>
      <c r="V170" s="93">
        <f t="shared" si="9"/>
        <v>31824.11</v>
      </c>
      <c r="W170" s="135"/>
    </row>
    <row r="171" spans="1:23" x14ac:dyDescent="0.15">
      <c r="A171" s="178" t="s">
        <v>706</v>
      </c>
      <c r="B171" s="92"/>
      <c r="C171" s="178" t="s">
        <v>707</v>
      </c>
      <c r="D171" s="158"/>
      <c r="E171" s="88" t="s">
        <v>284</v>
      </c>
      <c r="F171" s="178" t="s">
        <v>678</v>
      </c>
      <c r="G171" s="92"/>
      <c r="H171" s="92"/>
      <c r="I171" s="92"/>
      <c r="J171" s="88" t="s">
        <v>285</v>
      </c>
      <c r="K171" s="88"/>
      <c r="L171" s="88"/>
      <c r="M171" s="88">
        <v>1</v>
      </c>
      <c r="N171" s="93">
        <v>50000</v>
      </c>
      <c r="O171" s="93">
        <v>3960</v>
      </c>
      <c r="P171" s="93">
        <v>46040</v>
      </c>
      <c r="Q171" s="88"/>
      <c r="R171" s="93"/>
      <c r="S171" s="88"/>
      <c r="T171" s="93"/>
      <c r="U171" s="88">
        <f t="shared" si="8"/>
        <v>1</v>
      </c>
      <c r="V171" s="93">
        <f t="shared" si="9"/>
        <v>46040</v>
      </c>
      <c r="W171" s="135"/>
    </row>
    <row r="172" spans="1:23" x14ac:dyDescent="0.15">
      <c r="A172" s="178" t="s">
        <v>708</v>
      </c>
      <c r="B172" s="92"/>
      <c r="C172" s="178" t="s">
        <v>709</v>
      </c>
      <c r="D172" s="158"/>
      <c r="E172" s="88" t="s">
        <v>284</v>
      </c>
      <c r="F172" s="178" t="s">
        <v>678</v>
      </c>
      <c r="G172" s="92"/>
      <c r="H172" s="92"/>
      <c r="I172" s="92"/>
      <c r="J172" s="88" t="s">
        <v>285</v>
      </c>
      <c r="K172" s="88"/>
      <c r="L172" s="88"/>
      <c r="M172" s="88">
        <v>1</v>
      </c>
      <c r="N172" s="93">
        <v>70000</v>
      </c>
      <c r="O172" s="93">
        <v>5544</v>
      </c>
      <c r="P172" s="93">
        <v>64456</v>
      </c>
      <c r="Q172" s="88"/>
      <c r="R172" s="93"/>
      <c r="S172" s="88"/>
      <c r="T172" s="93"/>
      <c r="U172" s="88">
        <f t="shared" si="8"/>
        <v>1</v>
      </c>
      <c r="V172" s="93">
        <f t="shared" si="9"/>
        <v>64456</v>
      </c>
      <c r="W172" s="135"/>
    </row>
    <row r="173" spans="1:23" x14ac:dyDescent="0.15">
      <c r="A173" s="178" t="s">
        <v>710</v>
      </c>
      <c r="B173" s="92"/>
      <c r="C173" s="178" t="s">
        <v>711</v>
      </c>
      <c r="D173" s="158"/>
      <c r="E173" s="88" t="s">
        <v>284</v>
      </c>
      <c r="F173" s="178" t="s">
        <v>678</v>
      </c>
      <c r="G173" s="92"/>
      <c r="H173" s="92"/>
      <c r="I173" s="92"/>
      <c r="J173" s="88" t="s">
        <v>285</v>
      </c>
      <c r="K173" s="88"/>
      <c r="L173" s="88"/>
      <c r="M173" s="88">
        <v>1</v>
      </c>
      <c r="N173" s="93">
        <v>10000</v>
      </c>
      <c r="O173" s="93">
        <v>792</v>
      </c>
      <c r="P173" s="93">
        <v>9208</v>
      </c>
      <c r="Q173" s="88"/>
      <c r="R173" s="93"/>
      <c r="S173" s="88"/>
      <c r="T173" s="93"/>
      <c r="U173" s="88">
        <f t="shared" si="8"/>
        <v>1</v>
      </c>
      <c r="V173" s="93">
        <f t="shared" si="9"/>
        <v>9208</v>
      </c>
      <c r="W173" s="135"/>
    </row>
    <row r="174" spans="1:23" x14ac:dyDescent="0.15">
      <c r="A174" s="178" t="s">
        <v>712</v>
      </c>
      <c r="B174" s="92"/>
      <c r="C174" s="178" t="s">
        <v>713</v>
      </c>
      <c r="D174" s="158"/>
      <c r="E174" s="88" t="s">
        <v>284</v>
      </c>
      <c r="F174" s="178" t="s">
        <v>714</v>
      </c>
      <c r="G174" s="92"/>
      <c r="H174" s="92"/>
      <c r="I174" s="92"/>
      <c r="J174" s="88" t="s">
        <v>285</v>
      </c>
      <c r="K174" s="88"/>
      <c r="L174" s="88"/>
      <c r="M174" s="88">
        <v>6</v>
      </c>
      <c r="N174" s="93">
        <v>390000</v>
      </c>
      <c r="O174" s="93">
        <v>30888</v>
      </c>
      <c r="P174" s="93">
        <v>359112</v>
      </c>
      <c r="Q174" s="88"/>
      <c r="R174" s="93"/>
      <c r="S174" s="88"/>
      <c r="T174" s="93"/>
      <c r="U174" s="88">
        <f t="shared" si="8"/>
        <v>6</v>
      </c>
      <c r="V174" s="93">
        <f t="shared" si="9"/>
        <v>359112</v>
      </c>
      <c r="W174" s="135"/>
    </row>
    <row r="175" spans="1:23" x14ac:dyDescent="0.15">
      <c r="A175" s="178" t="s">
        <v>715</v>
      </c>
      <c r="B175" s="92"/>
      <c r="C175" s="178" t="s">
        <v>716</v>
      </c>
      <c r="D175" s="158"/>
      <c r="E175" s="88" t="s">
        <v>284</v>
      </c>
      <c r="F175" s="178" t="s">
        <v>577</v>
      </c>
      <c r="G175" s="92"/>
      <c r="H175" s="92"/>
      <c r="I175" s="92"/>
      <c r="J175" s="88" t="s">
        <v>285</v>
      </c>
      <c r="K175" s="88"/>
      <c r="L175" s="88"/>
      <c r="M175" s="88">
        <v>1</v>
      </c>
      <c r="N175" s="93">
        <v>45213.25</v>
      </c>
      <c r="O175" s="93">
        <v>3580.86</v>
      </c>
      <c r="P175" s="93">
        <v>41632.39</v>
      </c>
      <c r="Q175" s="88"/>
      <c r="R175" s="93"/>
      <c r="S175" s="88"/>
      <c r="T175" s="93"/>
      <c r="U175" s="88">
        <f t="shared" si="8"/>
        <v>1</v>
      </c>
      <c r="V175" s="93">
        <f t="shared" si="9"/>
        <v>41632.39</v>
      </c>
      <c r="W175" s="135"/>
    </row>
    <row r="176" spans="1:23" x14ac:dyDescent="0.15">
      <c r="A176" s="178" t="s">
        <v>717</v>
      </c>
      <c r="B176" s="92"/>
      <c r="C176" s="178" t="s">
        <v>718</v>
      </c>
      <c r="D176" s="158"/>
      <c r="E176" s="88" t="s">
        <v>284</v>
      </c>
      <c r="F176" s="178" t="s">
        <v>719</v>
      </c>
      <c r="G176" s="92"/>
      <c r="H176" s="92"/>
      <c r="I176" s="92"/>
      <c r="J176" s="88" t="s">
        <v>285</v>
      </c>
      <c r="K176" s="88"/>
      <c r="L176" s="88"/>
      <c r="M176" s="88">
        <v>2</v>
      </c>
      <c r="N176" s="93">
        <v>1780000</v>
      </c>
      <c r="O176" s="93">
        <v>140976</v>
      </c>
      <c r="P176" s="93">
        <v>1639024</v>
      </c>
      <c r="Q176" s="88"/>
      <c r="R176" s="93"/>
      <c r="S176" s="88"/>
      <c r="T176" s="93"/>
      <c r="U176" s="88">
        <f t="shared" si="8"/>
        <v>2</v>
      </c>
      <c r="V176" s="93">
        <f t="shared" si="9"/>
        <v>1639024</v>
      </c>
      <c r="W176" s="135"/>
    </row>
    <row r="177" spans="1:23" x14ac:dyDescent="0.15">
      <c r="A177" s="178" t="s">
        <v>720</v>
      </c>
      <c r="B177" s="92"/>
      <c r="C177" s="178" t="s">
        <v>721</v>
      </c>
      <c r="D177" s="158"/>
      <c r="E177" s="88" t="s">
        <v>284</v>
      </c>
      <c r="F177" s="178" t="s">
        <v>722</v>
      </c>
      <c r="G177" s="92"/>
      <c r="H177" s="92"/>
      <c r="I177" s="92"/>
      <c r="J177" s="88" t="s">
        <v>285</v>
      </c>
      <c r="K177" s="88"/>
      <c r="L177" s="88"/>
      <c r="M177" s="88">
        <v>1</v>
      </c>
      <c r="N177" s="93">
        <v>13000</v>
      </c>
      <c r="O177" s="93">
        <v>2054</v>
      </c>
      <c r="P177" s="93">
        <v>10946</v>
      </c>
      <c r="Q177" s="88"/>
      <c r="R177" s="93"/>
      <c r="S177" s="88"/>
      <c r="T177" s="93"/>
      <c r="U177" s="88">
        <f t="shared" si="8"/>
        <v>1</v>
      </c>
      <c r="V177" s="93">
        <f t="shared" si="9"/>
        <v>10946</v>
      </c>
      <c r="W177" s="135"/>
    </row>
    <row r="178" spans="1:23" x14ac:dyDescent="0.15">
      <c r="A178" s="92"/>
      <c r="B178" s="92"/>
      <c r="C178" s="92"/>
      <c r="D178" s="158"/>
      <c r="E178" s="92"/>
      <c r="F178" s="92"/>
      <c r="G178" s="92"/>
      <c r="H178" s="92"/>
      <c r="I178" s="92"/>
      <c r="J178" s="88"/>
      <c r="K178" s="88"/>
      <c r="L178" s="88"/>
      <c r="M178" s="88"/>
      <c r="N178" s="93"/>
      <c r="O178" s="93"/>
      <c r="P178" s="93"/>
      <c r="Q178" s="88"/>
      <c r="R178" s="93"/>
      <c r="S178" s="88"/>
      <c r="T178" s="93"/>
      <c r="U178" s="88"/>
      <c r="V178" s="93"/>
      <c r="W178" s="135"/>
    </row>
    <row r="179" spans="1:23" x14ac:dyDescent="0.15">
      <c r="A179" s="92"/>
      <c r="B179" s="92" t="s">
        <v>723</v>
      </c>
      <c r="C179" s="92"/>
      <c r="D179" s="158"/>
      <c r="E179" s="92"/>
      <c r="F179" s="92"/>
      <c r="G179" s="92"/>
      <c r="H179" s="92"/>
      <c r="I179" s="92"/>
      <c r="J179" s="88"/>
      <c r="K179" s="88"/>
      <c r="L179" s="88"/>
      <c r="M179" s="88"/>
      <c r="N179" s="93">
        <f>SUM(N180:N256)</f>
        <v>791974.74</v>
      </c>
      <c r="O179" s="93">
        <f>SUM(O180:O256)</f>
        <v>222951.95000000022</v>
      </c>
      <c r="P179" s="93">
        <f>SUM(P180:P256)</f>
        <v>432785.13000000047</v>
      </c>
      <c r="Q179" s="88"/>
      <c r="R179" s="93"/>
      <c r="S179" s="88"/>
      <c r="T179" s="93"/>
      <c r="U179" s="88"/>
      <c r="V179" s="93">
        <f>P179+R179-T179</f>
        <v>432785.13000000047</v>
      </c>
      <c r="W179" s="135"/>
    </row>
    <row r="180" spans="1:23" x14ac:dyDescent="0.15">
      <c r="A180" s="178" t="s">
        <v>724</v>
      </c>
      <c r="B180" s="92"/>
      <c r="C180" s="178" t="s">
        <v>725</v>
      </c>
      <c r="D180" s="158"/>
      <c r="E180" s="88" t="s">
        <v>284</v>
      </c>
      <c r="F180" s="178" t="s">
        <v>726</v>
      </c>
      <c r="G180" s="92"/>
      <c r="H180" s="92"/>
      <c r="I180" s="92"/>
      <c r="J180" s="88" t="s">
        <v>285</v>
      </c>
      <c r="K180" s="88"/>
      <c r="L180" s="88"/>
      <c r="M180" s="88">
        <v>1</v>
      </c>
      <c r="N180" s="93">
        <v>297.02999999999997</v>
      </c>
      <c r="O180" s="93">
        <v>93.8</v>
      </c>
      <c r="P180" s="93">
        <v>203.23</v>
      </c>
      <c r="Q180" s="88"/>
      <c r="R180" s="93"/>
      <c r="S180" s="88"/>
      <c r="T180" s="93"/>
      <c r="U180" s="88">
        <f>M180+Q180-S180</f>
        <v>1</v>
      </c>
      <c r="V180" s="93">
        <f>P180+R180-T180</f>
        <v>203.23</v>
      </c>
      <c r="W180" s="135"/>
    </row>
    <row r="181" spans="1:23" x14ac:dyDescent="0.15">
      <c r="A181" s="178" t="s">
        <v>727</v>
      </c>
      <c r="B181" s="92"/>
      <c r="C181" s="178" t="s">
        <v>728</v>
      </c>
      <c r="D181" s="158"/>
      <c r="E181" s="88" t="s">
        <v>284</v>
      </c>
      <c r="F181" s="178" t="s">
        <v>726</v>
      </c>
      <c r="G181" s="92"/>
      <c r="H181" s="92"/>
      <c r="I181" s="92"/>
      <c r="J181" s="88" t="s">
        <v>285</v>
      </c>
      <c r="K181" s="88"/>
      <c r="L181" s="88"/>
      <c r="M181" s="88">
        <v>1</v>
      </c>
      <c r="N181" s="93">
        <v>297.02999999999997</v>
      </c>
      <c r="O181" s="93">
        <v>93.8</v>
      </c>
      <c r="P181" s="93">
        <v>203.23</v>
      </c>
      <c r="Q181" s="88"/>
      <c r="R181" s="93"/>
      <c r="S181" s="88"/>
      <c r="T181" s="93"/>
      <c r="U181" s="88">
        <f t="shared" ref="U181:U228" si="10">M181+Q181-S181</f>
        <v>1</v>
      </c>
      <c r="V181" s="93">
        <f t="shared" ref="V181:V228" si="11">P181+R181-T181</f>
        <v>203.23</v>
      </c>
      <c r="W181" s="135"/>
    </row>
    <row r="182" spans="1:23" x14ac:dyDescent="0.15">
      <c r="A182" s="178" t="s">
        <v>729</v>
      </c>
      <c r="B182" s="92"/>
      <c r="C182" s="178" t="s">
        <v>730</v>
      </c>
      <c r="D182" s="158"/>
      <c r="E182" s="88" t="s">
        <v>284</v>
      </c>
      <c r="F182" s="178" t="s">
        <v>726</v>
      </c>
      <c r="G182" s="92"/>
      <c r="H182" s="92"/>
      <c r="I182" s="92"/>
      <c r="J182" s="88" t="s">
        <v>285</v>
      </c>
      <c r="K182" s="88"/>
      <c r="L182" s="88"/>
      <c r="M182" s="88">
        <v>1</v>
      </c>
      <c r="N182" s="93">
        <v>297.02999999999997</v>
      </c>
      <c r="O182" s="93">
        <v>93.8</v>
      </c>
      <c r="P182" s="93">
        <v>203.23</v>
      </c>
      <c r="Q182" s="88"/>
      <c r="R182" s="93"/>
      <c r="S182" s="88"/>
      <c r="T182" s="93"/>
      <c r="U182" s="88">
        <f t="shared" si="10"/>
        <v>1</v>
      </c>
      <c r="V182" s="93">
        <f t="shared" si="11"/>
        <v>203.23</v>
      </c>
      <c r="W182" s="135"/>
    </row>
    <row r="183" spans="1:23" x14ac:dyDescent="0.15">
      <c r="A183" s="178" t="s">
        <v>731</v>
      </c>
      <c r="B183" s="92"/>
      <c r="C183" s="178" t="s">
        <v>732</v>
      </c>
      <c r="D183" s="158"/>
      <c r="E183" s="88" t="s">
        <v>284</v>
      </c>
      <c r="F183" s="178" t="s">
        <v>726</v>
      </c>
      <c r="G183" s="92"/>
      <c r="H183" s="92"/>
      <c r="I183" s="92"/>
      <c r="J183" s="88" t="s">
        <v>285</v>
      </c>
      <c r="K183" s="88"/>
      <c r="L183" s="88"/>
      <c r="M183" s="88">
        <v>1</v>
      </c>
      <c r="N183" s="93">
        <v>297.02999999999997</v>
      </c>
      <c r="O183" s="93">
        <v>93.8</v>
      </c>
      <c r="P183" s="93">
        <v>203.23</v>
      </c>
      <c r="Q183" s="88"/>
      <c r="R183" s="93"/>
      <c r="S183" s="88"/>
      <c r="T183" s="93"/>
      <c r="U183" s="88">
        <f t="shared" si="10"/>
        <v>1</v>
      </c>
      <c r="V183" s="93">
        <f t="shared" si="11"/>
        <v>203.23</v>
      </c>
      <c r="W183" s="135"/>
    </row>
    <row r="184" spans="1:23" x14ac:dyDescent="0.15">
      <c r="A184" s="178" t="s">
        <v>733</v>
      </c>
      <c r="B184" s="92"/>
      <c r="C184" s="178" t="s">
        <v>734</v>
      </c>
      <c r="D184" s="158"/>
      <c r="E184" s="88" t="s">
        <v>284</v>
      </c>
      <c r="F184" s="178" t="s">
        <v>726</v>
      </c>
      <c r="G184" s="92"/>
      <c r="H184" s="92"/>
      <c r="I184" s="92"/>
      <c r="J184" s="88" t="s">
        <v>285</v>
      </c>
      <c r="K184" s="88"/>
      <c r="L184" s="88"/>
      <c r="M184" s="88">
        <v>1</v>
      </c>
      <c r="N184" s="93">
        <v>297.02999999999997</v>
      </c>
      <c r="O184" s="93">
        <v>93.8</v>
      </c>
      <c r="P184" s="93">
        <v>203.23</v>
      </c>
      <c r="Q184" s="88"/>
      <c r="R184" s="93"/>
      <c r="S184" s="88"/>
      <c r="T184" s="93"/>
      <c r="U184" s="88">
        <f t="shared" si="10"/>
        <v>1</v>
      </c>
      <c r="V184" s="93">
        <f t="shared" si="11"/>
        <v>203.23</v>
      </c>
      <c r="W184" s="135"/>
    </row>
    <row r="185" spans="1:23" x14ac:dyDescent="0.15">
      <c r="A185" s="178" t="s">
        <v>735</v>
      </c>
      <c r="B185" s="92"/>
      <c r="C185" s="178" t="s">
        <v>736</v>
      </c>
      <c r="D185" s="158"/>
      <c r="E185" s="88" t="s">
        <v>284</v>
      </c>
      <c r="F185" s="178" t="s">
        <v>726</v>
      </c>
      <c r="G185" s="92"/>
      <c r="H185" s="92"/>
      <c r="I185" s="92"/>
      <c r="J185" s="88" t="s">
        <v>285</v>
      </c>
      <c r="K185" s="88"/>
      <c r="L185" s="88"/>
      <c r="M185" s="88">
        <v>1</v>
      </c>
      <c r="N185" s="93">
        <v>297.02999999999997</v>
      </c>
      <c r="O185" s="93">
        <v>93.8</v>
      </c>
      <c r="P185" s="93">
        <v>203.23</v>
      </c>
      <c r="Q185" s="88"/>
      <c r="R185" s="93"/>
      <c r="S185" s="88"/>
      <c r="T185" s="93"/>
      <c r="U185" s="88">
        <f t="shared" si="10"/>
        <v>1</v>
      </c>
      <c r="V185" s="93">
        <f t="shared" si="11"/>
        <v>203.23</v>
      </c>
      <c r="W185" s="135"/>
    </row>
    <row r="186" spans="1:23" x14ac:dyDescent="0.15">
      <c r="A186" s="178" t="s">
        <v>737</v>
      </c>
      <c r="B186" s="92"/>
      <c r="C186" s="178" t="s">
        <v>738</v>
      </c>
      <c r="D186" s="158"/>
      <c r="E186" s="88" t="s">
        <v>284</v>
      </c>
      <c r="F186" s="92"/>
      <c r="G186" s="92"/>
      <c r="H186" s="92"/>
      <c r="I186" s="92"/>
      <c r="J186" s="88" t="s">
        <v>285</v>
      </c>
      <c r="K186" s="88"/>
      <c r="L186" s="88"/>
      <c r="M186" s="88">
        <v>1</v>
      </c>
      <c r="N186" s="93">
        <v>148.51</v>
      </c>
      <c r="O186" s="93">
        <v>47</v>
      </c>
      <c r="P186" s="93">
        <v>101.51</v>
      </c>
      <c r="Q186" s="88"/>
      <c r="R186" s="93"/>
      <c r="S186" s="88"/>
      <c r="T186" s="93"/>
      <c r="U186" s="88">
        <f t="shared" si="10"/>
        <v>1</v>
      </c>
      <c r="V186" s="93">
        <f t="shared" si="11"/>
        <v>101.51</v>
      </c>
      <c r="W186" s="135"/>
    </row>
    <row r="187" spans="1:23" x14ac:dyDescent="0.15">
      <c r="A187" s="178" t="s">
        <v>739</v>
      </c>
      <c r="B187" s="92"/>
      <c r="C187" s="178" t="s">
        <v>740</v>
      </c>
      <c r="D187" s="158"/>
      <c r="E187" s="88" t="s">
        <v>284</v>
      </c>
      <c r="F187" s="92"/>
      <c r="G187" s="92"/>
      <c r="H187" s="92"/>
      <c r="I187" s="92"/>
      <c r="J187" s="88" t="s">
        <v>285</v>
      </c>
      <c r="K187" s="88"/>
      <c r="L187" s="88"/>
      <c r="M187" s="88">
        <v>1</v>
      </c>
      <c r="N187" s="93">
        <v>148.51</v>
      </c>
      <c r="O187" s="93">
        <v>47</v>
      </c>
      <c r="P187" s="93">
        <v>101.51</v>
      </c>
      <c r="Q187" s="88"/>
      <c r="R187" s="93"/>
      <c r="S187" s="88"/>
      <c r="T187" s="93"/>
      <c r="U187" s="88">
        <f t="shared" si="10"/>
        <v>1</v>
      </c>
      <c r="V187" s="93">
        <f t="shared" si="11"/>
        <v>101.51</v>
      </c>
      <c r="W187" s="135"/>
    </row>
    <row r="188" spans="1:23" x14ac:dyDescent="0.15">
      <c r="A188" s="178" t="s">
        <v>741</v>
      </c>
      <c r="B188" s="92"/>
      <c r="C188" s="178" t="s">
        <v>742</v>
      </c>
      <c r="D188" s="158"/>
      <c r="E188" s="88" t="s">
        <v>284</v>
      </c>
      <c r="F188" s="92"/>
      <c r="G188" s="92"/>
      <c r="H188" s="92"/>
      <c r="I188" s="92"/>
      <c r="J188" s="88" t="s">
        <v>285</v>
      </c>
      <c r="K188" s="88"/>
      <c r="L188" s="88"/>
      <c r="M188" s="88">
        <v>1</v>
      </c>
      <c r="N188" s="93">
        <v>148.51</v>
      </c>
      <c r="O188" s="93">
        <v>47</v>
      </c>
      <c r="P188" s="93">
        <v>101.51</v>
      </c>
      <c r="Q188" s="88"/>
      <c r="R188" s="93"/>
      <c r="S188" s="88"/>
      <c r="T188" s="93"/>
      <c r="U188" s="88">
        <f t="shared" si="10"/>
        <v>1</v>
      </c>
      <c r="V188" s="93">
        <f t="shared" si="11"/>
        <v>101.51</v>
      </c>
      <c r="W188" s="135"/>
    </row>
    <row r="189" spans="1:23" x14ac:dyDescent="0.15">
      <c r="A189" s="178" t="s">
        <v>743</v>
      </c>
      <c r="B189" s="92"/>
      <c r="C189" s="178" t="s">
        <v>744</v>
      </c>
      <c r="D189" s="158"/>
      <c r="E189" s="88" t="s">
        <v>284</v>
      </c>
      <c r="F189" s="92"/>
      <c r="G189" s="92"/>
      <c r="H189" s="92"/>
      <c r="I189" s="92"/>
      <c r="J189" s="88" t="s">
        <v>285</v>
      </c>
      <c r="K189" s="88"/>
      <c r="L189" s="88"/>
      <c r="M189" s="88">
        <v>1</v>
      </c>
      <c r="N189" s="93">
        <v>148.51</v>
      </c>
      <c r="O189" s="93">
        <v>47</v>
      </c>
      <c r="P189" s="93">
        <v>101.51</v>
      </c>
      <c r="Q189" s="88"/>
      <c r="R189" s="93"/>
      <c r="S189" s="88"/>
      <c r="T189" s="93"/>
      <c r="U189" s="88">
        <f t="shared" si="10"/>
        <v>1</v>
      </c>
      <c r="V189" s="93">
        <f t="shared" si="11"/>
        <v>101.51</v>
      </c>
      <c r="W189" s="135"/>
    </row>
    <row r="190" spans="1:23" x14ac:dyDescent="0.15">
      <c r="A190" s="178" t="s">
        <v>745</v>
      </c>
      <c r="B190" s="92"/>
      <c r="C190" s="178" t="s">
        <v>746</v>
      </c>
      <c r="D190" s="158"/>
      <c r="E190" s="88" t="s">
        <v>284</v>
      </c>
      <c r="F190" s="92"/>
      <c r="G190" s="92"/>
      <c r="H190" s="92"/>
      <c r="I190" s="92"/>
      <c r="J190" s="88" t="s">
        <v>285</v>
      </c>
      <c r="K190" s="88"/>
      <c r="L190" s="88"/>
      <c r="M190" s="88">
        <v>1</v>
      </c>
      <c r="N190" s="93">
        <v>148.51</v>
      </c>
      <c r="O190" s="93">
        <v>47</v>
      </c>
      <c r="P190" s="93">
        <v>101.51</v>
      </c>
      <c r="Q190" s="88"/>
      <c r="R190" s="93"/>
      <c r="S190" s="88"/>
      <c r="T190" s="93"/>
      <c r="U190" s="88">
        <f t="shared" si="10"/>
        <v>1</v>
      </c>
      <c r="V190" s="93">
        <f t="shared" si="11"/>
        <v>101.51</v>
      </c>
      <c r="W190" s="135"/>
    </row>
    <row r="191" spans="1:23" x14ac:dyDescent="0.15">
      <c r="A191" s="178" t="s">
        <v>747</v>
      </c>
      <c r="B191" s="92"/>
      <c r="C191" s="178" t="s">
        <v>748</v>
      </c>
      <c r="D191" s="158"/>
      <c r="E191" s="88" t="s">
        <v>284</v>
      </c>
      <c r="F191" s="92"/>
      <c r="G191" s="92"/>
      <c r="H191" s="92"/>
      <c r="I191" s="92"/>
      <c r="J191" s="88" t="s">
        <v>285</v>
      </c>
      <c r="K191" s="88"/>
      <c r="L191" s="88"/>
      <c r="M191" s="88">
        <v>1</v>
      </c>
      <c r="N191" s="93">
        <v>148.51</v>
      </c>
      <c r="O191" s="93">
        <v>47</v>
      </c>
      <c r="P191" s="93">
        <v>101.51</v>
      </c>
      <c r="Q191" s="88"/>
      <c r="R191" s="93"/>
      <c r="S191" s="88"/>
      <c r="T191" s="93"/>
      <c r="U191" s="88">
        <f t="shared" si="10"/>
        <v>1</v>
      </c>
      <c r="V191" s="93">
        <f t="shared" si="11"/>
        <v>101.51</v>
      </c>
      <c r="W191" s="135"/>
    </row>
    <row r="192" spans="1:23" x14ac:dyDescent="0.15">
      <c r="A192" s="178" t="s">
        <v>749</v>
      </c>
      <c r="B192" s="92"/>
      <c r="C192" s="178" t="s">
        <v>750</v>
      </c>
      <c r="D192" s="158"/>
      <c r="E192" s="88" t="s">
        <v>284</v>
      </c>
      <c r="F192" s="178" t="s">
        <v>726</v>
      </c>
      <c r="G192" s="92"/>
      <c r="H192" s="92"/>
      <c r="I192" s="92"/>
      <c r="J192" s="88" t="s">
        <v>285</v>
      </c>
      <c r="K192" s="88"/>
      <c r="L192" s="88"/>
      <c r="M192" s="88">
        <v>1</v>
      </c>
      <c r="N192" s="93">
        <v>297.02999999999997</v>
      </c>
      <c r="O192" s="93">
        <v>93.8</v>
      </c>
      <c r="P192" s="93">
        <v>203.23</v>
      </c>
      <c r="Q192" s="88"/>
      <c r="R192" s="93"/>
      <c r="S192" s="88"/>
      <c r="T192" s="93"/>
      <c r="U192" s="88">
        <f t="shared" si="10"/>
        <v>1</v>
      </c>
      <c r="V192" s="93">
        <f t="shared" si="11"/>
        <v>203.23</v>
      </c>
      <c r="W192" s="135"/>
    </row>
    <row r="193" spans="1:23" x14ac:dyDescent="0.15">
      <c r="A193" s="178" t="s">
        <v>751</v>
      </c>
      <c r="B193" s="92"/>
      <c r="C193" s="178" t="s">
        <v>752</v>
      </c>
      <c r="D193" s="158"/>
      <c r="E193" s="88" t="s">
        <v>284</v>
      </c>
      <c r="F193" s="92"/>
      <c r="G193" s="92"/>
      <c r="H193" s="92"/>
      <c r="I193" s="92"/>
      <c r="J193" s="88" t="s">
        <v>285</v>
      </c>
      <c r="K193" s="88"/>
      <c r="L193" s="88"/>
      <c r="M193" s="88">
        <v>1</v>
      </c>
      <c r="N193" s="93">
        <v>148.51</v>
      </c>
      <c r="O193" s="93">
        <v>47</v>
      </c>
      <c r="P193" s="93">
        <v>101.51</v>
      </c>
      <c r="Q193" s="88"/>
      <c r="R193" s="93"/>
      <c r="S193" s="88"/>
      <c r="T193" s="93"/>
      <c r="U193" s="88">
        <f t="shared" si="10"/>
        <v>1</v>
      </c>
      <c r="V193" s="93">
        <f t="shared" si="11"/>
        <v>101.51</v>
      </c>
      <c r="W193" s="135"/>
    </row>
    <row r="194" spans="1:23" x14ac:dyDescent="0.15">
      <c r="A194" s="178" t="s">
        <v>753</v>
      </c>
      <c r="B194" s="92"/>
      <c r="C194" s="178" t="s">
        <v>754</v>
      </c>
      <c r="D194" s="158"/>
      <c r="E194" s="88" t="s">
        <v>284</v>
      </c>
      <c r="F194" s="178" t="s">
        <v>755</v>
      </c>
      <c r="G194" s="92"/>
      <c r="H194" s="92"/>
      <c r="I194" s="92"/>
      <c r="J194" s="88" t="s">
        <v>285</v>
      </c>
      <c r="K194" s="88"/>
      <c r="L194" s="88"/>
      <c r="M194" s="88">
        <v>1</v>
      </c>
      <c r="N194" s="93">
        <v>950</v>
      </c>
      <c r="O194" s="93">
        <v>270.18</v>
      </c>
      <c r="P194" s="93">
        <v>679.82</v>
      </c>
      <c r="Q194" s="88"/>
      <c r="R194" s="93"/>
      <c r="S194" s="88"/>
      <c r="T194" s="93"/>
      <c r="U194" s="88">
        <f t="shared" si="10"/>
        <v>1</v>
      </c>
      <c r="V194" s="93">
        <f t="shared" si="11"/>
        <v>679.82</v>
      </c>
      <c r="W194" s="135"/>
    </row>
    <row r="195" spans="1:23" x14ac:dyDescent="0.15">
      <c r="A195" s="178" t="s">
        <v>756</v>
      </c>
      <c r="B195" s="92"/>
      <c r="C195" s="178" t="s">
        <v>757</v>
      </c>
      <c r="D195" s="158"/>
      <c r="E195" s="88" t="s">
        <v>284</v>
      </c>
      <c r="F195" s="178" t="s">
        <v>755</v>
      </c>
      <c r="G195" s="92"/>
      <c r="H195" s="92"/>
      <c r="I195" s="92"/>
      <c r="J195" s="88" t="s">
        <v>285</v>
      </c>
      <c r="K195" s="88"/>
      <c r="L195" s="88"/>
      <c r="M195" s="88">
        <v>1</v>
      </c>
      <c r="N195" s="93">
        <v>950</v>
      </c>
      <c r="O195" s="93">
        <v>270.18</v>
      </c>
      <c r="P195" s="93">
        <v>679.82</v>
      </c>
      <c r="Q195" s="88"/>
      <c r="R195" s="93"/>
      <c r="S195" s="88"/>
      <c r="T195" s="93"/>
      <c r="U195" s="88">
        <f t="shared" si="10"/>
        <v>1</v>
      </c>
      <c r="V195" s="93">
        <f t="shared" si="11"/>
        <v>679.82</v>
      </c>
      <c r="W195" s="135"/>
    </row>
    <row r="196" spans="1:23" x14ac:dyDescent="0.15">
      <c r="A196" s="178" t="s">
        <v>758</v>
      </c>
      <c r="B196" s="92"/>
      <c r="C196" s="178" t="s">
        <v>759</v>
      </c>
      <c r="D196" s="158"/>
      <c r="E196" s="88" t="s">
        <v>284</v>
      </c>
      <c r="F196" s="178" t="s">
        <v>760</v>
      </c>
      <c r="G196" s="92"/>
      <c r="H196" s="92"/>
      <c r="I196" s="92"/>
      <c r="J196" s="88" t="s">
        <v>285</v>
      </c>
      <c r="K196" s="88"/>
      <c r="L196" s="88"/>
      <c r="M196" s="88">
        <v>1</v>
      </c>
      <c r="N196" s="93">
        <v>1880</v>
      </c>
      <c r="O196" s="93">
        <v>534.6</v>
      </c>
      <c r="P196" s="93">
        <v>1345.4</v>
      </c>
      <c r="Q196" s="88"/>
      <c r="R196" s="93"/>
      <c r="S196" s="88"/>
      <c r="T196" s="93"/>
      <c r="U196" s="88">
        <f t="shared" si="10"/>
        <v>1</v>
      </c>
      <c r="V196" s="93">
        <f t="shared" si="11"/>
        <v>1345.4</v>
      </c>
      <c r="W196" s="135"/>
    </row>
    <row r="197" spans="1:23" x14ac:dyDescent="0.15">
      <c r="A197" s="178" t="s">
        <v>761</v>
      </c>
      <c r="B197" s="92"/>
      <c r="C197" s="178" t="s">
        <v>762</v>
      </c>
      <c r="D197" s="158"/>
      <c r="E197" s="88" t="s">
        <v>284</v>
      </c>
      <c r="F197" s="92"/>
      <c r="G197" s="92"/>
      <c r="H197" s="92"/>
      <c r="I197" s="92"/>
      <c r="J197" s="88" t="s">
        <v>285</v>
      </c>
      <c r="K197" s="88"/>
      <c r="L197" s="88"/>
      <c r="M197" s="88">
        <v>1</v>
      </c>
      <c r="N197" s="93">
        <v>2850</v>
      </c>
      <c r="O197" s="93">
        <v>810.54</v>
      </c>
      <c r="P197" s="93">
        <v>2039.46</v>
      </c>
      <c r="Q197" s="88"/>
      <c r="R197" s="93"/>
      <c r="S197" s="88"/>
      <c r="T197" s="93"/>
      <c r="U197" s="88">
        <f t="shared" si="10"/>
        <v>1</v>
      </c>
      <c r="V197" s="93">
        <f t="shared" si="11"/>
        <v>2039.46</v>
      </c>
      <c r="W197" s="135"/>
    </row>
    <row r="198" spans="1:23" x14ac:dyDescent="0.15">
      <c r="A198" s="178" t="s">
        <v>763</v>
      </c>
      <c r="B198" s="92"/>
      <c r="C198" s="178" t="s">
        <v>764</v>
      </c>
      <c r="D198" s="158"/>
      <c r="E198" s="88" t="s">
        <v>284</v>
      </c>
      <c r="F198" s="178" t="s">
        <v>765</v>
      </c>
      <c r="G198" s="92"/>
      <c r="H198" s="92"/>
      <c r="I198" s="92"/>
      <c r="J198" s="88" t="s">
        <v>285</v>
      </c>
      <c r="K198" s="88"/>
      <c r="L198" s="88"/>
      <c r="M198" s="88">
        <v>1</v>
      </c>
      <c r="N198" s="93">
        <v>2980</v>
      </c>
      <c r="O198" s="93">
        <v>847.44</v>
      </c>
      <c r="P198" s="93">
        <v>2132.56</v>
      </c>
      <c r="Q198" s="88"/>
      <c r="R198" s="93"/>
      <c r="S198" s="88"/>
      <c r="T198" s="93"/>
      <c r="U198" s="88">
        <f t="shared" si="10"/>
        <v>1</v>
      </c>
      <c r="V198" s="93">
        <f t="shared" si="11"/>
        <v>2132.56</v>
      </c>
      <c r="W198" s="135"/>
    </row>
    <row r="199" spans="1:23" x14ac:dyDescent="0.15">
      <c r="A199" s="178" t="s">
        <v>766</v>
      </c>
      <c r="B199" s="92"/>
      <c r="C199" s="178" t="s">
        <v>767</v>
      </c>
      <c r="D199" s="158"/>
      <c r="E199" s="88" t="s">
        <v>284</v>
      </c>
      <c r="F199" s="178" t="s">
        <v>768</v>
      </c>
      <c r="G199" s="92"/>
      <c r="H199" s="92"/>
      <c r="I199" s="92"/>
      <c r="J199" s="88" t="s">
        <v>285</v>
      </c>
      <c r="K199" s="88"/>
      <c r="L199" s="88"/>
      <c r="M199" s="88">
        <v>1</v>
      </c>
      <c r="N199" s="93">
        <v>1850</v>
      </c>
      <c r="O199" s="93">
        <v>526.14</v>
      </c>
      <c r="P199" s="93">
        <v>1323.86</v>
      </c>
      <c r="Q199" s="88"/>
      <c r="R199" s="93"/>
      <c r="S199" s="88"/>
      <c r="T199" s="93"/>
      <c r="U199" s="88">
        <f t="shared" si="10"/>
        <v>1</v>
      </c>
      <c r="V199" s="93">
        <f t="shared" si="11"/>
        <v>1323.86</v>
      </c>
      <c r="W199" s="135"/>
    </row>
    <row r="200" spans="1:23" x14ac:dyDescent="0.15">
      <c r="A200" s="178" t="s">
        <v>769</v>
      </c>
      <c r="B200" s="92"/>
      <c r="C200" s="178" t="s">
        <v>770</v>
      </c>
      <c r="D200" s="158"/>
      <c r="E200" s="88" t="s">
        <v>284</v>
      </c>
      <c r="F200" s="92"/>
      <c r="G200" s="92"/>
      <c r="H200" s="92"/>
      <c r="I200" s="92"/>
      <c r="J200" s="88" t="s">
        <v>285</v>
      </c>
      <c r="K200" s="88"/>
      <c r="L200" s="88"/>
      <c r="M200" s="88">
        <v>1</v>
      </c>
      <c r="N200" s="93">
        <v>1280</v>
      </c>
      <c r="O200" s="93">
        <v>363.96</v>
      </c>
      <c r="P200" s="93">
        <v>916.04</v>
      </c>
      <c r="Q200" s="88"/>
      <c r="R200" s="93"/>
      <c r="S200" s="88"/>
      <c r="T200" s="93"/>
      <c r="U200" s="88">
        <f t="shared" si="10"/>
        <v>1</v>
      </c>
      <c r="V200" s="93">
        <f t="shared" si="11"/>
        <v>916.04</v>
      </c>
      <c r="W200" s="135"/>
    </row>
    <row r="201" spans="1:23" x14ac:dyDescent="0.15">
      <c r="A201" s="178" t="s">
        <v>771</v>
      </c>
      <c r="B201" s="92"/>
      <c r="C201" s="178" t="s">
        <v>772</v>
      </c>
      <c r="D201" s="158"/>
      <c r="E201" s="88" t="s">
        <v>284</v>
      </c>
      <c r="F201" s="178" t="s">
        <v>773</v>
      </c>
      <c r="G201" s="92"/>
      <c r="H201" s="92"/>
      <c r="I201" s="92"/>
      <c r="J201" s="88" t="s">
        <v>285</v>
      </c>
      <c r="K201" s="88"/>
      <c r="L201" s="88"/>
      <c r="M201" s="88">
        <v>1</v>
      </c>
      <c r="N201" s="93">
        <v>54400</v>
      </c>
      <c r="O201" s="93">
        <v>17233.919999999998</v>
      </c>
      <c r="P201" s="93">
        <v>37166.080000000002</v>
      </c>
      <c r="Q201" s="88"/>
      <c r="R201" s="93"/>
      <c r="S201" s="88"/>
      <c r="T201" s="93"/>
      <c r="U201" s="88">
        <f t="shared" si="10"/>
        <v>1</v>
      </c>
      <c r="V201" s="93">
        <f t="shared" si="11"/>
        <v>37166.080000000002</v>
      </c>
      <c r="W201" s="135"/>
    </row>
    <row r="202" spans="1:23" x14ac:dyDescent="0.15">
      <c r="A202" s="178" t="s">
        <v>774</v>
      </c>
      <c r="B202" s="92"/>
      <c r="C202" s="178" t="s">
        <v>775</v>
      </c>
      <c r="D202" s="158"/>
      <c r="E202" s="88" t="s">
        <v>284</v>
      </c>
      <c r="F202" s="178" t="s">
        <v>776</v>
      </c>
      <c r="G202" s="92"/>
      <c r="H202" s="92"/>
      <c r="I202" s="92"/>
      <c r="J202" s="88" t="s">
        <v>285</v>
      </c>
      <c r="K202" s="88"/>
      <c r="L202" s="88"/>
      <c r="M202" s="88">
        <v>1</v>
      </c>
      <c r="N202" s="93">
        <v>20300</v>
      </c>
      <c r="O202" s="93">
        <v>6431.04</v>
      </c>
      <c r="P202" s="93">
        <v>13868.96</v>
      </c>
      <c r="Q202" s="88"/>
      <c r="R202" s="93"/>
      <c r="S202" s="88"/>
      <c r="T202" s="93"/>
      <c r="U202" s="88">
        <f t="shared" si="10"/>
        <v>1</v>
      </c>
      <c r="V202" s="93">
        <f t="shared" si="11"/>
        <v>13868.96</v>
      </c>
      <c r="W202" s="135"/>
    </row>
    <row r="203" spans="1:23" x14ac:dyDescent="0.15">
      <c r="A203" s="178" t="s">
        <v>777</v>
      </c>
      <c r="B203" s="92"/>
      <c r="C203" s="178" t="s">
        <v>778</v>
      </c>
      <c r="D203" s="158"/>
      <c r="E203" s="88" t="s">
        <v>284</v>
      </c>
      <c r="F203" s="178" t="s">
        <v>779</v>
      </c>
      <c r="G203" s="92"/>
      <c r="H203" s="92"/>
      <c r="I203" s="92"/>
      <c r="J203" s="88" t="s">
        <v>285</v>
      </c>
      <c r="K203" s="88"/>
      <c r="L203" s="88"/>
      <c r="M203" s="88">
        <v>1</v>
      </c>
      <c r="N203" s="93">
        <v>18000</v>
      </c>
      <c r="O203" s="93">
        <v>5702.4</v>
      </c>
      <c r="P203" s="93">
        <v>12297.6</v>
      </c>
      <c r="Q203" s="88"/>
      <c r="R203" s="93"/>
      <c r="S203" s="88"/>
      <c r="T203" s="93"/>
      <c r="U203" s="88">
        <f t="shared" si="10"/>
        <v>1</v>
      </c>
      <c r="V203" s="93">
        <f t="shared" si="11"/>
        <v>12297.6</v>
      </c>
      <c r="W203" s="135"/>
    </row>
    <row r="204" spans="1:23" x14ac:dyDescent="0.15">
      <c r="A204" s="178" t="s">
        <v>780</v>
      </c>
      <c r="B204" s="92"/>
      <c r="C204" s="178" t="s">
        <v>781</v>
      </c>
      <c r="D204" s="158"/>
      <c r="E204" s="88" t="s">
        <v>284</v>
      </c>
      <c r="F204" s="178" t="s">
        <v>782</v>
      </c>
      <c r="G204" s="92"/>
      <c r="H204" s="92"/>
      <c r="I204" s="92"/>
      <c r="J204" s="88" t="s">
        <v>285</v>
      </c>
      <c r="K204" s="88"/>
      <c r="L204" s="88"/>
      <c r="M204" s="88">
        <v>1</v>
      </c>
      <c r="N204" s="93">
        <v>6900</v>
      </c>
      <c r="O204" s="93">
        <v>2185.92</v>
      </c>
      <c r="P204" s="93">
        <v>4714.08</v>
      </c>
      <c r="Q204" s="88"/>
      <c r="R204" s="93"/>
      <c r="S204" s="88"/>
      <c r="T204" s="93"/>
      <c r="U204" s="88">
        <f t="shared" si="10"/>
        <v>1</v>
      </c>
      <c r="V204" s="93">
        <f t="shared" si="11"/>
        <v>4714.08</v>
      </c>
      <c r="W204" s="135"/>
    </row>
    <row r="205" spans="1:23" x14ac:dyDescent="0.15">
      <c r="A205" s="178" t="s">
        <v>783</v>
      </c>
      <c r="B205" s="92"/>
      <c r="C205" s="178" t="s">
        <v>784</v>
      </c>
      <c r="D205" s="158"/>
      <c r="E205" s="88" t="s">
        <v>284</v>
      </c>
      <c r="F205" s="178" t="s">
        <v>785</v>
      </c>
      <c r="G205" s="92"/>
      <c r="H205" s="92"/>
      <c r="I205" s="92"/>
      <c r="J205" s="88" t="s">
        <v>285</v>
      </c>
      <c r="K205" s="88"/>
      <c r="L205" s="88"/>
      <c r="M205" s="88">
        <v>1</v>
      </c>
      <c r="N205" s="93">
        <v>16000</v>
      </c>
      <c r="O205" s="93">
        <v>15200</v>
      </c>
      <c r="P205" s="93">
        <v>800</v>
      </c>
      <c r="Q205" s="88"/>
      <c r="R205" s="93"/>
      <c r="S205" s="88"/>
      <c r="T205" s="93"/>
      <c r="U205" s="88">
        <f t="shared" si="10"/>
        <v>1</v>
      </c>
      <c r="V205" s="93">
        <f t="shared" si="11"/>
        <v>800</v>
      </c>
      <c r="W205" s="135"/>
    </row>
    <row r="206" spans="1:23" x14ac:dyDescent="0.15">
      <c r="A206" s="178" t="s">
        <v>786</v>
      </c>
      <c r="B206" s="92"/>
      <c r="C206" s="178" t="s">
        <v>787</v>
      </c>
      <c r="D206" s="158"/>
      <c r="E206" s="88" t="s">
        <v>284</v>
      </c>
      <c r="F206" s="178" t="s">
        <v>788</v>
      </c>
      <c r="G206" s="92"/>
      <c r="H206" s="92"/>
      <c r="I206" s="92"/>
      <c r="J206" s="88" t="s">
        <v>285</v>
      </c>
      <c r="K206" s="88"/>
      <c r="L206" s="88"/>
      <c r="M206" s="88">
        <v>1</v>
      </c>
      <c r="N206" s="93">
        <v>18000</v>
      </c>
      <c r="O206" s="93">
        <v>17100</v>
      </c>
      <c r="P206" s="93">
        <v>900</v>
      </c>
      <c r="Q206" s="88"/>
      <c r="R206" s="93"/>
      <c r="S206" s="88"/>
      <c r="T206" s="93"/>
      <c r="U206" s="88">
        <f t="shared" si="10"/>
        <v>1</v>
      </c>
      <c r="V206" s="93">
        <f t="shared" si="11"/>
        <v>900</v>
      </c>
      <c r="W206" s="135"/>
    </row>
    <row r="207" spans="1:23" x14ac:dyDescent="0.15">
      <c r="A207" s="178" t="s">
        <v>789</v>
      </c>
      <c r="B207" s="92"/>
      <c r="C207" s="178" t="s">
        <v>790</v>
      </c>
      <c r="D207" s="158"/>
      <c r="E207" s="88" t="s">
        <v>284</v>
      </c>
      <c r="F207" s="178" t="s">
        <v>776</v>
      </c>
      <c r="G207" s="92"/>
      <c r="H207" s="92"/>
      <c r="I207" s="92"/>
      <c r="J207" s="88" t="s">
        <v>285</v>
      </c>
      <c r="K207" s="88"/>
      <c r="L207" s="88"/>
      <c r="M207" s="88">
        <v>1</v>
      </c>
      <c r="N207" s="93">
        <v>36400</v>
      </c>
      <c r="O207" s="93">
        <v>11531.52</v>
      </c>
      <c r="P207" s="93">
        <v>24868.48</v>
      </c>
      <c r="Q207" s="88"/>
      <c r="R207" s="93"/>
      <c r="S207" s="88"/>
      <c r="T207" s="93"/>
      <c r="U207" s="88">
        <f t="shared" si="10"/>
        <v>1</v>
      </c>
      <c r="V207" s="93">
        <f t="shared" si="11"/>
        <v>24868.48</v>
      </c>
      <c r="W207" s="135"/>
    </row>
    <row r="208" spans="1:23" x14ac:dyDescent="0.15">
      <c r="A208" s="178" t="s">
        <v>791</v>
      </c>
      <c r="B208" s="92"/>
      <c r="C208" s="178" t="s">
        <v>792</v>
      </c>
      <c r="D208" s="158"/>
      <c r="E208" s="88" t="s">
        <v>284</v>
      </c>
      <c r="F208" s="178" t="s">
        <v>776</v>
      </c>
      <c r="G208" s="92"/>
      <c r="H208" s="92"/>
      <c r="I208" s="92"/>
      <c r="J208" s="88" t="s">
        <v>285</v>
      </c>
      <c r="K208" s="88"/>
      <c r="L208" s="88"/>
      <c r="M208" s="88">
        <v>1</v>
      </c>
      <c r="N208" s="93">
        <v>16000</v>
      </c>
      <c r="O208" s="93">
        <v>5068.8</v>
      </c>
      <c r="P208" s="93">
        <v>10931.2</v>
      </c>
      <c r="Q208" s="88"/>
      <c r="R208" s="93"/>
      <c r="S208" s="88"/>
      <c r="T208" s="93"/>
      <c r="U208" s="88">
        <f t="shared" si="10"/>
        <v>1</v>
      </c>
      <c r="V208" s="93">
        <f t="shared" si="11"/>
        <v>10931.2</v>
      </c>
      <c r="W208" s="135"/>
    </row>
    <row r="209" spans="1:23" x14ac:dyDescent="0.15">
      <c r="A209" s="178" t="s">
        <v>793</v>
      </c>
      <c r="B209" s="92"/>
      <c r="C209" s="178" t="s">
        <v>794</v>
      </c>
      <c r="D209" s="158"/>
      <c r="E209" s="88" t="s">
        <v>284</v>
      </c>
      <c r="F209" s="178" t="s">
        <v>577</v>
      </c>
      <c r="G209" s="92"/>
      <c r="H209" s="92"/>
      <c r="I209" s="92"/>
      <c r="J209" s="88" t="s">
        <v>285</v>
      </c>
      <c r="K209" s="88"/>
      <c r="L209" s="88"/>
      <c r="M209" s="88">
        <v>1</v>
      </c>
      <c r="N209" s="93">
        <v>10500</v>
      </c>
      <c r="O209" s="93">
        <v>3326.4</v>
      </c>
      <c r="P209" s="93">
        <v>7173.6</v>
      </c>
      <c r="Q209" s="88"/>
      <c r="R209" s="93"/>
      <c r="S209" s="88"/>
      <c r="T209" s="93"/>
      <c r="U209" s="88">
        <f t="shared" si="10"/>
        <v>1</v>
      </c>
      <c r="V209" s="93">
        <f t="shared" si="11"/>
        <v>7173.6</v>
      </c>
      <c r="W209" s="135"/>
    </row>
    <row r="210" spans="1:23" x14ac:dyDescent="0.15">
      <c r="A210" s="178" t="s">
        <v>795</v>
      </c>
      <c r="B210" s="92"/>
      <c r="C210" s="178" t="s">
        <v>796</v>
      </c>
      <c r="D210" s="158"/>
      <c r="E210" s="88" t="s">
        <v>284</v>
      </c>
      <c r="F210" s="178" t="s">
        <v>797</v>
      </c>
      <c r="G210" s="92"/>
      <c r="H210" s="92"/>
      <c r="I210" s="92"/>
      <c r="J210" s="88" t="s">
        <v>285</v>
      </c>
      <c r="K210" s="88"/>
      <c r="L210" s="88"/>
      <c r="M210" s="88">
        <v>1</v>
      </c>
      <c r="N210" s="93">
        <v>188400</v>
      </c>
      <c r="O210" s="93">
        <v>59685.120000000003</v>
      </c>
      <c r="P210" s="93">
        <v>128714.88</v>
      </c>
      <c r="Q210" s="88"/>
      <c r="R210" s="93"/>
      <c r="S210" s="88"/>
      <c r="T210" s="93"/>
      <c r="U210" s="88">
        <f t="shared" si="10"/>
        <v>1</v>
      </c>
      <c r="V210" s="93">
        <f t="shared" si="11"/>
        <v>128714.88</v>
      </c>
      <c r="W210" s="135"/>
    </row>
    <row r="211" spans="1:23" x14ac:dyDescent="0.15">
      <c r="A211" s="178" t="s">
        <v>798</v>
      </c>
      <c r="B211" s="92"/>
      <c r="C211" s="178" t="s">
        <v>799</v>
      </c>
      <c r="D211" s="158"/>
      <c r="E211" s="88" t="s">
        <v>284</v>
      </c>
      <c r="F211" s="178" t="s">
        <v>800</v>
      </c>
      <c r="G211" s="92"/>
      <c r="H211" s="92"/>
      <c r="I211" s="92"/>
      <c r="J211" s="88" t="s">
        <v>285</v>
      </c>
      <c r="K211" s="88"/>
      <c r="L211" s="88"/>
      <c r="M211" s="88">
        <v>1</v>
      </c>
      <c r="N211" s="93">
        <v>12900</v>
      </c>
      <c r="O211" s="93">
        <v>4086.72</v>
      </c>
      <c r="P211" s="93">
        <v>8813.2800000000007</v>
      </c>
      <c r="Q211" s="88"/>
      <c r="R211" s="93"/>
      <c r="S211" s="88"/>
      <c r="T211" s="93"/>
      <c r="U211" s="88">
        <f t="shared" si="10"/>
        <v>1</v>
      </c>
      <c r="V211" s="93">
        <f t="shared" si="11"/>
        <v>8813.2800000000007</v>
      </c>
      <c r="W211" s="135"/>
    </row>
    <row r="212" spans="1:23" x14ac:dyDescent="0.15">
      <c r="A212" s="178" t="s">
        <v>801</v>
      </c>
      <c r="B212" s="92"/>
      <c r="C212" s="178" t="s">
        <v>802</v>
      </c>
      <c r="D212" s="158"/>
      <c r="E212" s="88" t="s">
        <v>284</v>
      </c>
      <c r="F212" s="178" t="s">
        <v>803</v>
      </c>
      <c r="G212" s="92"/>
      <c r="H212" s="92"/>
      <c r="I212" s="92"/>
      <c r="J212" s="88" t="s">
        <v>285</v>
      </c>
      <c r="K212" s="88"/>
      <c r="L212" s="88"/>
      <c r="M212" s="88">
        <v>1</v>
      </c>
      <c r="N212" s="93">
        <v>9700</v>
      </c>
      <c r="O212" s="93">
        <v>3072.96</v>
      </c>
      <c r="P212" s="93">
        <v>6627.04</v>
      </c>
      <c r="Q212" s="88"/>
      <c r="R212" s="93"/>
      <c r="S212" s="88"/>
      <c r="T212" s="93"/>
      <c r="U212" s="88">
        <f t="shared" si="10"/>
        <v>1</v>
      </c>
      <c r="V212" s="93">
        <f t="shared" si="11"/>
        <v>6627.04</v>
      </c>
      <c r="W212" s="135"/>
    </row>
    <row r="213" spans="1:23" x14ac:dyDescent="0.15">
      <c r="A213" s="178" t="s">
        <v>804</v>
      </c>
      <c r="B213" s="92"/>
      <c r="C213" s="178" t="s">
        <v>805</v>
      </c>
      <c r="D213" s="158"/>
      <c r="E213" s="88" t="s">
        <v>284</v>
      </c>
      <c r="F213" s="178" t="s">
        <v>806</v>
      </c>
      <c r="G213" s="92"/>
      <c r="H213" s="92"/>
      <c r="I213" s="92"/>
      <c r="J213" s="88" t="s">
        <v>285</v>
      </c>
      <c r="K213" s="88"/>
      <c r="L213" s="88"/>
      <c r="M213" s="88">
        <v>1</v>
      </c>
      <c r="N213" s="93">
        <v>9500</v>
      </c>
      <c r="O213" s="93">
        <v>3009.6</v>
      </c>
      <c r="P213" s="93">
        <v>6490.4</v>
      </c>
      <c r="Q213" s="88"/>
      <c r="R213" s="93"/>
      <c r="S213" s="88"/>
      <c r="T213" s="93"/>
      <c r="U213" s="88">
        <f t="shared" si="10"/>
        <v>1</v>
      </c>
      <c r="V213" s="93">
        <f t="shared" si="11"/>
        <v>6490.4</v>
      </c>
      <c r="W213" s="135"/>
    </row>
    <row r="214" spans="1:23" x14ac:dyDescent="0.15">
      <c r="A214" s="178" t="s">
        <v>807</v>
      </c>
      <c r="B214" s="92"/>
      <c r="C214" s="178" t="s">
        <v>808</v>
      </c>
      <c r="D214" s="158"/>
      <c r="E214" s="88" t="s">
        <v>284</v>
      </c>
      <c r="F214" s="178" t="s">
        <v>809</v>
      </c>
      <c r="G214" s="92"/>
      <c r="H214" s="92"/>
      <c r="I214" s="92"/>
      <c r="J214" s="88" t="s">
        <v>285</v>
      </c>
      <c r="K214" s="88"/>
      <c r="L214" s="88"/>
      <c r="M214" s="88">
        <v>1</v>
      </c>
      <c r="N214" s="93">
        <v>39400</v>
      </c>
      <c r="O214" s="93">
        <v>12481.92</v>
      </c>
      <c r="P214" s="93">
        <v>26918.080000000002</v>
      </c>
      <c r="Q214" s="88"/>
      <c r="R214" s="93"/>
      <c r="S214" s="88"/>
      <c r="T214" s="93"/>
      <c r="U214" s="88">
        <f t="shared" si="10"/>
        <v>1</v>
      </c>
      <c r="V214" s="93">
        <f t="shared" si="11"/>
        <v>26918.080000000002</v>
      </c>
      <c r="W214" s="135"/>
    </row>
    <row r="215" spans="1:23" x14ac:dyDescent="0.15">
      <c r="A215" s="178" t="s">
        <v>810</v>
      </c>
      <c r="B215" s="92"/>
      <c r="C215" s="178" t="s">
        <v>811</v>
      </c>
      <c r="D215" s="158"/>
      <c r="E215" s="88" t="s">
        <v>284</v>
      </c>
      <c r="F215" s="178" t="s">
        <v>812</v>
      </c>
      <c r="G215" s="92"/>
      <c r="H215" s="92"/>
      <c r="I215" s="92"/>
      <c r="J215" s="88" t="s">
        <v>285</v>
      </c>
      <c r="K215" s="88"/>
      <c r="L215" s="88"/>
      <c r="M215" s="88">
        <v>1</v>
      </c>
      <c r="N215" s="93">
        <v>4864</v>
      </c>
      <c r="O215" s="93">
        <v>1540.92</v>
      </c>
      <c r="P215" s="93">
        <v>3323.08</v>
      </c>
      <c r="Q215" s="88"/>
      <c r="R215" s="93"/>
      <c r="S215" s="88"/>
      <c r="T215" s="93"/>
      <c r="U215" s="88">
        <f t="shared" si="10"/>
        <v>1</v>
      </c>
      <c r="V215" s="93">
        <f t="shared" si="11"/>
        <v>3323.08</v>
      </c>
      <c r="W215" s="135"/>
    </row>
    <row r="216" spans="1:23" x14ac:dyDescent="0.15">
      <c r="A216" s="178" t="s">
        <v>813</v>
      </c>
      <c r="B216" s="92"/>
      <c r="C216" s="178" t="s">
        <v>814</v>
      </c>
      <c r="D216" s="158"/>
      <c r="E216" s="88" t="s">
        <v>284</v>
      </c>
      <c r="F216" s="178" t="s">
        <v>815</v>
      </c>
      <c r="G216" s="92"/>
      <c r="H216" s="92"/>
      <c r="I216" s="92"/>
      <c r="J216" s="88" t="s">
        <v>285</v>
      </c>
      <c r="K216" s="88"/>
      <c r="L216" s="88"/>
      <c r="M216" s="88">
        <v>1</v>
      </c>
      <c r="N216" s="93">
        <v>18500</v>
      </c>
      <c r="O216" s="93">
        <v>5860.8</v>
      </c>
      <c r="P216" s="93">
        <v>12639.2</v>
      </c>
      <c r="Q216" s="88"/>
      <c r="R216" s="93"/>
      <c r="S216" s="88"/>
      <c r="T216" s="93"/>
      <c r="U216" s="88">
        <f t="shared" si="10"/>
        <v>1</v>
      </c>
      <c r="V216" s="93">
        <f t="shared" si="11"/>
        <v>12639.2</v>
      </c>
      <c r="W216" s="135"/>
    </row>
    <row r="217" spans="1:23" x14ac:dyDescent="0.15">
      <c r="A217" s="178" t="s">
        <v>816</v>
      </c>
      <c r="B217" s="92"/>
      <c r="C217" s="178" t="s">
        <v>817</v>
      </c>
      <c r="D217" s="158"/>
      <c r="E217" s="88" t="s">
        <v>284</v>
      </c>
      <c r="F217" s="178" t="s">
        <v>782</v>
      </c>
      <c r="G217" s="92"/>
      <c r="H217" s="92"/>
      <c r="I217" s="92"/>
      <c r="J217" s="88" t="s">
        <v>285</v>
      </c>
      <c r="K217" s="88"/>
      <c r="L217" s="88"/>
      <c r="M217" s="88">
        <v>1</v>
      </c>
      <c r="N217" s="93">
        <v>3600</v>
      </c>
      <c r="O217" s="93">
        <v>1140.48</v>
      </c>
      <c r="P217" s="93">
        <v>2459.52</v>
      </c>
      <c r="Q217" s="88"/>
      <c r="R217" s="93"/>
      <c r="S217" s="88"/>
      <c r="T217" s="93"/>
      <c r="U217" s="88">
        <f t="shared" si="10"/>
        <v>1</v>
      </c>
      <c r="V217" s="93">
        <f t="shared" si="11"/>
        <v>2459.52</v>
      </c>
      <c r="W217" s="135"/>
    </row>
    <row r="218" spans="1:23" x14ac:dyDescent="0.15">
      <c r="A218" s="178" t="s">
        <v>818</v>
      </c>
      <c r="B218" s="92"/>
      <c r="C218" s="178" t="s">
        <v>819</v>
      </c>
      <c r="D218" s="158"/>
      <c r="E218" s="88" t="s">
        <v>284</v>
      </c>
      <c r="F218" s="178" t="s">
        <v>820</v>
      </c>
      <c r="G218" s="92"/>
      <c r="H218" s="92"/>
      <c r="I218" s="92"/>
      <c r="J218" s="88" t="s">
        <v>285</v>
      </c>
      <c r="K218" s="88"/>
      <c r="L218" s="88"/>
      <c r="M218" s="88">
        <v>1</v>
      </c>
      <c r="N218" s="93">
        <v>12800</v>
      </c>
      <c r="O218" s="93">
        <v>4055.04</v>
      </c>
      <c r="P218" s="93">
        <v>8744.9599999999991</v>
      </c>
      <c r="Q218" s="88"/>
      <c r="R218" s="93"/>
      <c r="S218" s="88"/>
      <c r="T218" s="93"/>
      <c r="U218" s="88">
        <f t="shared" si="10"/>
        <v>1</v>
      </c>
      <c r="V218" s="93">
        <f t="shared" si="11"/>
        <v>8744.9599999999991</v>
      </c>
      <c r="W218" s="135"/>
    </row>
    <row r="219" spans="1:23" x14ac:dyDescent="0.15">
      <c r="A219" s="178" t="s">
        <v>821</v>
      </c>
      <c r="B219" s="92"/>
      <c r="C219" s="178" t="s">
        <v>822</v>
      </c>
      <c r="D219" s="158"/>
      <c r="E219" s="88" t="s">
        <v>284</v>
      </c>
      <c r="F219" s="178" t="s">
        <v>823</v>
      </c>
      <c r="G219" s="92"/>
      <c r="H219" s="92"/>
      <c r="I219" s="92"/>
      <c r="J219" s="88" t="s">
        <v>285</v>
      </c>
      <c r="K219" s="88"/>
      <c r="L219" s="88"/>
      <c r="M219" s="88">
        <v>1</v>
      </c>
      <c r="N219" s="93">
        <v>77200</v>
      </c>
      <c r="O219" s="93">
        <v>24456.959999999999</v>
      </c>
      <c r="P219" s="93">
        <v>52743.040000000001</v>
      </c>
      <c r="Q219" s="88"/>
      <c r="R219" s="93"/>
      <c r="S219" s="88"/>
      <c r="T219" s="93"/>
      <c r="U219" s="88">
        <f t="shared" si="10"/>
        <v>1</v>
      </c>
      <c r="V219" s="93">
        <f t="shared" si="11"/>
        <v>52743.040000000001</v>
      </c>
      <c r="W219" s="135"/>
    </row>
    <row r="220" spans="1:23" x14ac:dyDescent="0.15">
      <c r="A220" s="178" t="s">
        <v>824</v>
      </c>
      <c r="B220" s="92"/>
      <c r="C220" s="178" t="s">
        <v>825</v>
      </c>
      <c r="D220" s="158"/>
      <c r="E220" s="88" t="s">
        <v>284</v>
      </c>
      <c r="F220" s="178" t="s">
        <v>826</v>
      </c>
      <c r="G220" s="92"/>
      <c r="H220" s="92"/>
      <c r="I220" s="92"/>
      <c r="J220" s="88" t="s">
        <v>285</v>
      </c>
      <c r="K220" s="88"/>
      <c r="L220" s="88"/>
      <c r="M220" s="88">
        <v>1</v>
      </c>
      <c r="N220" s="93">
        <v>4300</v>
      </c>
      <c r="O220" s="93">
        <v>747.34</v>
      </c>
      <c r="P220" s="93">
        <v>3552.66</v>
      </c>
      <c r="Q220" s="88"/>
      <c r="R220" s="93"/>
      <c r="S220" s="88"/>
      <c r="T220" s="93"/>
      <c r="U220" s="88">
        <f t="shared" si="10"/>
        <v>1</v>
      </c>
      <c r="V220" s="93">
        <f t="shared" si="11"/>
        <v>3552.66</v>
      </c>
      <c r="W220" s="135"/>
    </row>
    <row r="221" spans="1:23" x14ac:dyDescent="0.15">
      <c r="A221" s="178" t="s">
        <v>827</v>
      </c>
      <c r="B221" s="92"/>
      <c r="C221" s="178" t="s">
        <v>828</v>
      </c>
      <c r="D221" s="158"/>
      <c r="E221" s="88" t="s">
        <v>284</v>
      </c>
      <c r="F221" s="178" t="s">
        <v>829</v>
      </c>
      <c r="G221" s="92"/>
      <c r="H221" s="92"/>
      <c r="I221" s="92"/>
      <c r="J221" s="88" t="s">
        <v>285</v>
      </c>
      <c r="K221" s="88"/>
      <c r="L221" s="88"/>
      <c r="M221" s="88">
        <v>1</v>
      </c>
      <c r="N221" s="93">
        <v>3700</v>
      </c>
      <c r="O221" s="93">
        <v>195.36</v>
      </c>
      <c r="P221" s="93">
        <v>3504.64</v>
      </c>
      <c r="Q221" s="88"/>
      <c r="R221" s="93"/>
      <c r="S221" s="88"/>
      <c r="T221" s="93"/>
      <c r="U221" s="88">
        <f t="shared" si="10"/>
        <v>1</v>
      </c>
      <c r="V221" s="93">
        <f t="shared" si="11"/>
        <v>3504.64</v>
      </c>
      <c r="W221" s="135"/>
    </row>
    <row r="222" spans="1:23" x14ac:dyDescent="0.15">
      <c r="A222" s="178" t="s">
        <v>830</v>
      </c>
      <c r="B222" s="92"/>
      <c r="C222" s="92" t="s">
        <v>831</v>
      </c>
      <c r="D222" s="158"/>
      <c r="E222" s="88" t="s">
        <v>284</v>
      </c>
      <c r="F222" s="92"/>
      <c r="G222" s="92"/>
      <c r="H222" s="92"/>
      <c r="I222" s="92"/>
      <c r="J222" s="88" t="s">
        <v>285</v>
      </c>
      <c r="K222" s="88"/>
      <c r="L222" s="88"/>
      <c r="M222" s="88">
        <v>1</v>
      </c>
      <c r="N222" s="93">
        <v>5500</v>
      </c>
      <c r="O222" s="93">
        <v>0</v>
      </c>
      <c r="P222" s="93">
        <v>5500</v>
      </c>
      <c r="Q222" s="88"/>
      <c r="R222" s="93"/>
      <c r="S222" s="88"/>
      <c r="T222" s="93"/>
      <c r="U222" s="88">
        <f t="shared" si="10"/>
        <v>1</v>
      </c>
      <c r="V222" s="93">
        <f t="shared" si="11"/>
        <v>5500</v>
      </c>
      <c r="W222" s="135"/>
    </row>
    <row r="223" spans="1:23" x14ac:dyDescent="0.15">
      <c r="A223" s="178" t="s">
        <v>832</v>
      </c>
      <c r="B223" s="92"/>
      <c r="C223" s="92" t="s">
        <v>831</v>
      </c>
      <c r="D223" s="158"/>
      <c r="E223" s="88" t="s">
        <v>284</v>
      </c>
      <c r="F223" s="92"/>
      <c r="G223" s="92"/>
      <c r="H223" s="92"/>
      <c r="I223" s="92"/>
      <c r="J223" s="88" t="s">
        <v>285</v>
      </c>
      <c r="K223" s="88"/>
      <c r="L223" s="88"/>
      <c r="M223" s="88">
        <v>1</v>
      </c>
      <c r="N223" s="93">
        <v>5500</v>
      </c>
      <c r="O223" s="93">
        <v>0</v>
      </c>
      <c r="P223" s="93">
        <v>5500</v>
      </c>
      <c r="Q223" s="88"/>
      <c r="R223" s="93"/>
      <c r="S223" s="88"/>
      <c r="T223" s="93"/>
      <c r="U223" s="88">
        <f t="shared" si="10"/>
        <v>1</v>
      </c>
      <c r="V223" s="93">
        <f t="shared" si="11"/>
        <v>5500</v>
      </c>
      <c r="W223" s="135"/>
    </row>
    <row r="224" spans="1:23" x14ac:dyDescent="0.15">
      <c r="A224" s="178" t="s">
        <v>833</v>
      </c>
      <c r="B224" s="92"/>
      <c r="C224" s="92" t="s">
        <v>831</v>
      </c>
      <c r="D224" s="158"/>
      <c r="E224" s="88" t="s">
        <v>284</v>
      </c>
      <c r="F224" s="92"/>
      <c r="G224" s="92"/>
      <c r="H224" s="92"/>
      <c r="I224" s="92"/>
      <c r="J224" s="88" t="s">
        <v>285</v>
      </c>
      <c r="K224" s="88"/>
      <c r="L224" s="88"/>
      <c r="M224" s="88">
        <v>1</v>
      </c>
      <c r="N224" s="93">
        <v>5500</v>
      </c>
      <c r="O224" s="93">
        <v>0</v>
      </c>
      <c r="P224" s="93">
        <v>5500</v>
      </c>
      <c r="Q224" s="88"/>
      <c r="R224" s="93"/>
      <c r="S224" s="88"/>
      <c r="T224" s="93"/>
      <c r="U224" s="88">
        <f t="shared" si="10"/>
        <v>1</v>
      </c>
      <c r="V224" s="93">
        <f t="shared" si="11"/>
        <v>5500</v>
      </c>
      <c r="W224" s="135"/>
    </row>
    <row r="225" spans="1:23" x14ac:dyDescent="0.15">
      <c r="A225" s="178" t="s">
        <v>834</v>
      </c>
      <c r="B225" s="92"/>
      <c r="C225" s="92" t="s">
        <v>831</v>
      </c>
      <c r="D225" s="158"/>
      <c r="E225" s="88" t="s">
        <v>284</v>
      </c>
      <c r="F225" s="92"/>
      <c r="G225" s="92"/>
      <c r="H225" s="92"/>
      <c r="I225" s="92"/>
      <c r="J225" s="88" t="s">
        <v>285</v>
      </c>
      <c r="K225" s="88"/>
      <c r="L225" s="88"/>
      <c r="M225" s="88">
        <v>1</v>
      </c>
      <c r="N225" s="93">
        <v>5500</v>
      </c>
      <c r="O225" s="93">
        <v>0</v>
      </c>
      <c r="P225" s="93">
        <v>5500</v>
      </c>
      <c r="Q225" s="88"/>
      <c r="R225" s="93"/>
      <c r="S225" s="88"/>
      <c r="T225" s="93"/>
      <c r="U225" s="88">
        <f t="shared" si="10"/>
        <v>1</v>
      </c>
      <c r="V225" s="93">
        <f t="shared" si="11"/>
        <v>5500</v>
      </c>
      <c r="W225" s="135"/>
    </row>
    <row r="226" spans="1:23" x14ac:dyDescent="0.15">
      <c r="A226" s="178" t="s">
        <v>835</v>
      </c>
      <c r="B226" s="92"/>
      <c r="C226" s="92" t="s">
        <v>836</v>
      </c>
      <c r="D226" s="158"/>
      <c r="E226" s="88" t="s">
        <v>284</v>
      </c>
      <c r="F226" s="92"/>
      <c r="G226" s="92"/>
      <c r="H226" s="92"/>
      <c r="I226" s="92"/>
      <c r="J226" s="88" t="s">
        <v>285</v>
      </c>
      <c r="K226" s="88"/>
      <c r="L226" s="88"/>
      <c r="M226" s="88">
        <v>1</v>
      </c>
      <c r="N226" s="93">
        <v>1300</v>
      </c>
      <c r="O226" s="93">
        <v>0</v>
      </c>
      <c r="P226" s="93">
        <v>1300</v>
      </c>
      <c r="Q226" s="88"/>
      <c r="R226" s="93"/>
      <c r="S226" s="88"/>
      <c r="T226" s="93"/>
      <c r="U226" s="88">
        <f t="shared" si="10"/>
        <v>1</v>
      </c>
      <c r="V226" s="93">
        <f t="shared" si="11"/>
        <v>1300</v>
      </c>
      <c r="W226" s="135"/>
    </row>
    <row r="227" spans="1:23" x14ac:dyDescent="0.15">
      <c r="A227" s="178" t="s">
        <v>837</v>
      </c>
      <c r="B227" s="92"/>
      <c r="C227" s="92" t="s">
        <v>836</v>
      </c>
      <c r="D227" s="158"/>
      <c r="E227" s="88" t="s">
        <v>284</v>
      </c>
      <c r="F227" s="92"/>
      <c r="G227" s="92"/>
      <c r="H227" s="92"/>
      <c r="I227" s="92"/>
      <c r="J227" s="88" t="s">
        <v>285</v>
      </c>
      <c r="K227" s="88"/>
      <c r="L227" s="88"/>
      <c r="M227" s="88">
        <v>1</v>
      </c>
      <c r="N227" s="93">
        <v>1300</v>
      </c>
      <c r="O227" s="93">
        <v>0</v>
      </c>
      <c r="P227" s="93">
        <v>1300</v>
      </c>
      <c r="Q227" s="88"/>
      <c r="R227" s="93"/>
      <c r="S227" s="88"/>
      <c r="T227" s="93"/>
      <c r="U227" s="88">
        <f t="shared" si="10"/>
        <v>1</v>
      </c>
      <c r="V227" s="93">
        <f t="shared" si="11"/>
        <v>1300</v>
      </c>
      <c r="W227" s="135"/>
    </row>
    <row r="228" spans="1:23" x14ac:dyDescent="0.15">
      <c r="A228" s="178" t="s">
        <v>838</v>
      </c>
      <c r="B228" s="92"/>
      <c r="C228" s="92" t="s">
        <v>836</v>
      </c>
      <c r="D228" s="158"/>
      <c r="E228" s="88" t="s">
        <v>284</v>
      </c>
      <c r="F228" s="92"/>
      <c r="G228" s="92"/>
      <c r="H228" s="92"/>
      <c r="I228" s="92"/>
      <c r="J228" s="88" t="s">
        <v>285</v>
      </c>
      <c r="K228" s="88"/>
      <c r="L228" s="88"/>
      <c r="M228" s="88">
        <v>1</v>
      </c>
      <c r="N228" s="93">
        <v>1300</v>
      </c>
      <c r="O228" s="93">
        <v>0</v>
      </c>
      <c r="P228" s="93">
        <v>1300</v>
      </c>
      <c r="Q228" s="88"/>
      <c r="R228" s="93"/>
      <c r="S228" s="88"/>
      <c r="T228" s="93"/>
      <c r="U228" s="88">
        <f t="shared" si="10"/>
        <v>1</v>
      </c>
      <c r="V228" s="93">
        <f t="shared" si="11"/>
        <v>1300</v>
      </c>
      <c r="W228" s="135"/>
    </row>
    <row r="229" spans="1:23" x14ac:dyDescent="0.15">
      <c r="A229" s="178" t="s">
        <v>839</v>
      </c>
      <c r="B229" s="92"/>
      <c r="C229" s="178" t="s">
        <v>840</v>
      </c>
      <c r="D229" s="158"/>
      <c r="E229" s="88" t="s">
        <v>284</v>
      </c>
      <c r="F229" s="92"/>
      <c r="G229" s="92"/>
      <c r="H229" s="92"/>
      <c r="I229" s="92"/>
      <c r="J229" s="88" t="s">
        <v>285</v>
      </c>
      <c r="K229" s="88"/>
      <c r="L229" s="88"/>
      <c r="M229" s="88">
        <v>1</v>
      </c>
      <c r="N229" s="93">
        <v>2376.2399999999998</v>
      </c>
      <c r="O229" s="93">
        <v>750.8</v>
      </c>
      <c r="P229" s="93">
        <v>1625.44</v>
      </c>
      <c r="Q229" s="88"/>
      <c r="R229" s="93"/>
      <c r="S229" s="88"/>
      <c r="T229" s="93"/>
      <c r="U229" s="88">
        <f t="shared" ref="U229:U255" si="12">M229+Q229-S229</f>
        <v>1</v>
      </c>
      <c r="V229" s="93">
        <f t="shared" ref="V229:V255" si="13">P229+R229-T229</f>
        <v>1625.44</v>
      </c>
      <c r="W229" s="135"/>
    </row>
    <row r="230" spans="1:23" x14ac:dyDescent="0.15">
      <c r="A230" s="178" t="s">
        <v>841</v>
      </c>
      <c r="B230" s="92"/>
      <c r="C230" s="178" t="s">
        <v>842</v>
      </c>
      <c r="D230" s="158"/>
      <c r="E230" s="88" t="s">
        <v>284</v>
      </c>
      <c r="F230" s="92"/>
      <c r="G230" s="92"/>
      <c r="H230" s="92"/>
      <c r="I230" s="92"/>
      <c r="J230" s="88" t="s">
        <v>285</v>
      </c>
      <c r="K230" s="88"/>
      <c r="L230" s="88"/>
      <c r="M230" s="88">
        <v>1</v>
      </c>
      <c r="N230" s="93">
        <v>396.04</v>
      </c>
      <c r="O230" s="93">
        <v>125.2</v>
      </c>
      <c r="P230" s="93">
        <v>270.83999999999997</v>
      </c>
      <c r="Q230" s="88"/>
      <c r="R230" s="93"/>
      <c r="S230" s="88"/>
      <c r="T230" s="93"/>
      <c r="U230" s="88">
        <f t="shared" si="12"/>
        <v>1</v>
      </c>
      <c r="V230" s="93">
        <f t="shared" si="13"/>
        <v>270.83999999999997</v>
      </c>
      <c r="W230" s="135"/>
    </row>
    <row r="231" spans="1:23" x14ac:dyDescent="0.15">
      <c r="A231" s="178" t="s">
        <v>843</v>
      </c>
      <c r="B231" s="92"/>
      <c r="C231" s="178" t="s">
        <v>844</v>
      </c>
      <c r="D231" s="158"/>
      <c r="E231" s="88" t="s">
        <v>284</v>
      </c>
      <c r="F231" s="92"/>
      <c r="G231" s="92"/>
      <c r="H231" s="92"/>
      <c r="I231" s="92"/>
      <c r="J231" s="88" t="s">
        <v>285</v>
      </c>
      <c r="K231" s="88"/>
      <c r="L231" s="88"/>
      <c r="M231" s="88">
        <v>1</v>
      </c>
      <c r="N231" s="93">
        <v>396.04</v>
      </c>
      <c r="O231" s="93">
        <v>125.2</v>
      </c>
      <c r="P231" s="93">
        <v>270.83999999999997</v>
      </c>
      <c r="Q231" s="88"/>
      <c r="R231" s="93"/>
      <c r="S231" s="88"/>
      <c r="T231" s="93"/>
      <c r="U231" s="88">
        <f t="shared" si="12"/>
        <v>1</v>
      </c>
      <c r="V231" s="93">
        <f t="shared" si="13"/>
        <v>270.83999999999997</v>
      </c>
      <c r="W231" s="135"/>
    </row>
    <row r="232" spans="1:23" x14ac:dyDescent="0.15">
      <c r="A232" s="178" t="s">
        <v>845</v>
      </c>
      <c r="B232" s="92"/>
      <c r="C232" s="178" t="s">
        <v>846</v>
      </c>
      <c r="D232" s="158"/>
      <c r="E232" s="88" t="s">
        <v>284</v>
      </c>
      <c r="F232" s="92"/>
      <c r="G232" s="92"/>
      <c r="H232" s="92"/>
      <c r="I232" s="92"/>
      <c r="J232" s="88" t="s">
        <v>285</v>
      </c>
      <c r="K232" s="88"/>
      <c r="L232" s="88"/>
      <c r="M232" s="88">
        <v>1</v>
      </c>
      <c r="N232" s="93">
        <v>396.04</v>
      </c>
      <c r="O232" s="93">
        <v>125.2</v>
      </c>
      <c r="P232" s="93">
        <v>270.83999999999997</v>
      </c>
      <c r="Q232" s="88"/>
      <c r="R232" s="93"/>
      <c r="S232" s="88"/>
      <c r="T232" s="93"/>
      <c r="U232" s="88">
        <f t="shared" si="12"/>
        <v>1</v>
      </c>
      <c r="V232" s="93">
        <f t="shared" si="13"/>
        <v>270.83999999999997</v>
      </c>
      <c r="W232" s="135"/>
    </row>
    <row r="233" spans="1:23" x14ac:dyDescent="0.15">
      <c r="A233" s="178" t="s">
        <v>847</v>
      </c>
      <c r="B233" s="92"/>
      <c r="C233" s="178" t="s">
        <v>848</v>
      </c>
      <c r="D233" s="158"/>
      <c r="E233" s="88" t="s">
        <v>284</v>
      </c>
      <c r="F233" s="92"/>
      <c r="G233" s="92"/>
      <c r="H233" s="92"/>
      <c r="I233" s="92"/>
      <c r="J233" s="88" t="s">
        <v>285</v>
      </c>
      <c r="K233" s="88"/>
      <c r="L233" s="88"/>
      <c r="M233" s="88">
        <v>1</v>
      </c>
      <c r="N233" s="93">
        <v>396.04</v>
      </c>
      <c r="O233" s="93">
        <v>125.2</v>
      </c>
      <c r="P233" s="93">
        <v>270.83999999999997</v>
      </c>
      <c r="Q233" s="88"/>
      <c r="R233" s="93"/>
      <c r="S233" s="88"/>
      <c r="T233" s="93"/>
      <c r="U233" s="88">
        <f t="shared" si="12"/>
        <v>1</v>
      </c>
      <c r="V233" s="93">
        <f t="shared" si="13"/>
        <v>270.83999999999997</v>
      </c>
      <c r="W233" s="135"/>
    </row>
    <row r="234" spans="1:23" x14ac:dyDescent="0.15">
      <c r="A234" s="178" t="s">
        <v>849</v>
      </c>
      <c r="B234" s="92"/>
      <c r="C234" s="178" t="s">
        <v>850</v>
      </c>
      <c r="D234" s="158"/>
      <c r="E234" s="88" t="s">
        <v>284</v>
      </c>
      <c r="F234" s="92"/>
      <c r="G234" s="92"/>
      <c r="H234" s="92"/>
      <c r="I234" s="92"/>
      <c r="J234" s="88" t="s">
        <v>285</v>
      </c>
      <c r="K234" s="88"/>
      <c r="L234" s="88"/>
      <c r="M234" s="88">
        <v>1</v>
      </c>
      <c r="N234" s="93">
        <v>168.32</v>
      </c>
      <c r="O234" s="93">
        <v>53.2</v>
      </c>
      <c r="P234" s="93">
        <v>115.12</v>
      </c>
      <c r="Q234" s="88"/>
      <c r="R234" s="93"/>
      <c r="S234" s="88"/>
      <c r="T234" s="93"/>
      <c r="U234" s="88">
        <f t="shared" si="12"/>
        <v>1</v>
      </c>
      <c r="V234" s="93">
        <f t="shared" si="13"/>
        <v>115.12</v>
      </c>
      <c r="W234" s="135"/>
    </row>
    <row r="235" spans="1:23" x14ac:dyDescent="0.15">
      <c r="A235" s="178" t="s">
        <v>851</v>
      </c>
      <c r="B235" s="92"/>
      <c r="C235" s="178" t="s">
        <v>852</v>
      </c>
      <c r="D235" s="158"/>
      <c r="E235" s="88" t="s">
        <v>284</v>
      </c>
      <c r="F235" s="92"/>
      <c r="G235" s="92"/>
      <c r="H235" s="92"/>
      <c r="I235" s="92"/>
      <c r="J235" s="88" t="s">
        <v>285</v>
      </c>
      <c r="K235" s="88"/>
      <c r="L235" s="88"/>
      <c r="M235" s="88">
        <v>1</v>
      </c>
      <c r="N235" s="93">
        <v>168.32</v>
      </c>
      <c r="O235" s="93">
        <v>53.2</v>
      </c>
      <c r="P235" s="93">
        <v>115.12</v>
      </c>
      <c r="Q235" s="88"/>
      <c r="R235" s="93"/>
      <c r="S235" s="88"/>
      <c r="T235" s="93"/>
      <c r="U235" s="88">
        <f t="shared" si="12"/>
        <v>1</v>
      </c>
      <c r="V235" s="93">
        <f t="shared" si="13"/>
        <v>115.12</v>
      </c>
      <c r="W235" s="135"/>
    </row>
    <row r="236" spans="1:23" x14ac:dyDescent="0.15">
      <c r="A236" s="178" t="s">
        <v>853</v>
      </c>
      <c r="B236" s="92"/>
      <c r="C236" s="178" t="s">
        <v>854</v>
      </c>
      <c r="D236" s="158"/>
      <c r="E236" s="88" t="s">
        <v>284</v>
      </c>
      <c r="F236" s="92"/>
      <c r="G236" s="92"/>
      <c r="H236" s="92"/>
      <c r="I236" s="92"/>
      <c r="J236" s="88" t="s">
        <v>285</v>
      </c>
      <c r="K236" s="88"/>
      <c r="L236" s="88"/>
      <c r="M236" s="88">
        <v>1</v>
      </c>
      <c r="N236" s="93">
        <v>168.32</v>
      </c>
      <c r="O236" s="93">
        <v>53.2</v>
      </c>
      <c r="P236" s="93">
        <v>115.12</v>
      </c>
      <c r="Q236" s="88"/>
      <c r="R236" s="93"/>
      <c r="S236" s="88"/>
      <c r="T236" s="93"/>
      <c r="U236" s="88">
        <f t="shared" si="12"/>
        <v>1</v>
      </c>
      <c r="V236" s="93">
        <f t="shared" si="13"/>
        <v>115.12</v>
      </c>
      <c r="W236" s="135"/>
    </row>
    <row r="237" spans="1:23" x14ac:dyDescent="0.15">
      <c r="A237" s="178" t="s">
        <v>855</v>
      </c>
      <c r="B237" s="92"/>
      <c r="C237" s="178" t="s">
        <v>856</v>
      </c>
      <c r="D237" s="158"/>
      <c r="E237" s="88" t="s">
        <v>284</v>
      </c>
      <c r="F237" s="92"/>
      <c r="G237" s="92"/>
      <c r="H237" s="92"/>
      <c r="I237" s="92"/>
      <c r="J237" s="88" t="s">
        <v>285</v>
      </c>
      <c r="K237" s="88"/>
      <c r="L237" s="88"/>
      <c r="M237" s="88">
        <v>1</v>
      </c>
      <c r="N237" s="93">
        <v>168.32</v>
      </c>
      <c r="O237" s="93">
        <v>53.2</v>
      </c>
      <c r="P237" s="93">
        <v>115.12</v>
      </c>
      <c r="Q237" s="88"/>
      <c r="R237" s="93"/>
      <c r="S237" s="88"/>
      <c r="T237" s="93"/>
      <c r="U237" s="88">
        <f t="shared" si="12"/>
        <v>1</v>
      </c>
      <c r="V237" s="93">
        <f t="shared" si="13"/>
        <v>115.12</v>
      </c>
      <c r="W237" s="135"/>
    </row>
    <row r="238" spans="1:23" x14ac:dyDescent="0.15">
      <c r="A238" s="178" t="s">
        <v>857</v>
      </c>
      <c r="B238" s="92"/>
      <c r="C238" s="178" t="s">
        <v>750</v>
      </c>
      <c r="D238" s="158"/>
      <c r="E238" s="88" t="s">
        <v>284</v>
      </c>
      <c r="F238" s="92"/>
      <c r="G238" s="92"/>
      <c r="H238" s="92"/>
      <c r="I238" s="92"/>
      <c r="J238" s="88" t="s">
        <v>285</v>
      </c>
      <c r="K238" s="88"/>
      <c r="L238" s="88"/>
      <c r="M238" s="88">
        <v>1</v>
      </c>
      <c r="N238" s="93">
        <v>396.04</v>
      </c>
      <c r="O238" s="93">
        <v>125.2</v>
      </c>
      <c r="P238" s="93">
        <v>270.83999999999997</v>
      </c>
      <c r="Q238" s="88"/>
      <c r="R238" s="93"/>
      <c r="S238" s="88"/>
      <c r="T238" s="93"/>
      <c r="U238" s="88">
        <f t="shared" si="12"/>
        <v>1</v>
      </c>
      <c r="V238" s="93">
        <f t="shared" si="13"/>
        <v>270.83999999999997</v>
      </c>
      <c r="W238" s="135"/>
    </row>
    <row r="239" spans="1:23" x14ac:dyDescent="0.15">
      <c r="A239" s="178" t="s">
        <v>858</v>
      </c>
      <c r="B239" s="92"/>
      <c r="C239" s="178" t="s">
        <v>750</v>
      </c>
      <c r="D239" s="158"/>
      <c r="E239" s="88" t="s">
        <v>284</v>
      </c>
      <c r="F239" s="92"/>
      <c r="G239" s="92"/>
      <c r="H239" s="92"/>
      <c r="I239" s="92"/>
      <c r="J239" s="88" t="s">
        <v>285</v>
      </c>
      <c r="K239" s="88"/>
      <c r="L239" s="88"/>
      <c r="M239" s="88">
        <v>1</v>
      </c>
      <c r="N239" s="93">
        <v>396.04</v>
      </c>
      <c r="O239" s="93">
        <v>125.2</v>
      </c>
      <c r="P239" s="93">
        <v>270.83999999999997</v>
      </c>
      <c r="Q239" s="88"/>
      <c r="R239" s="93"/>
      <c r="S239" s="88"/>
      <c r="T239" s="93"/>
      <c r="U239" s="88">
        <f t="shared" si="12"/>
        <v>1</v>
      </c>
      <c r="V239" s="93">
        <f t="shared" si="13"/>
        <v>270.83999999999997</v>
      </c>
      <c r="W239" s="135"/>
    </row>
    <row r="240" spans="1:23" x14ac:dyDescent="0.15">
      <c r="A240" s="178" t="s">
        <v>859</v>
      </c>
      <c r="B240" s="92"/>
      <c r="C240" s="178" t="s">
        <v>750</v>
      </c>
      <c r="D240" s="158"/>
      <c r="E240" s="88" t="s">
        <v>284</v>
      </c>
      <c r="F240" s="92"/>
      <c r="G240" s="92"/>
      <c r="H240" s="92"/>
      <c r="I240" s="92"/>
      <c r="J240" s="88" t="s">
        <v>285</v>
      </c>
      <c r="K240" s="88"/>
      <c r="L240" s="88"/>
      <c r="M240" s="88">
        <v>1</v>
      </c>
      <c r="N240" s="93">
        <v>396.04</v>
      </c>
      <c r="O240" s="93">
        <v>125.2</v>
      </c>
      <c r="P240" s="93">
        <v>270.83999999999997</v>
      </c>
      <c r="Q240" s="88"/>
      <c r="R240" s="93"/>
      <c r="S240" s="88"/>
      <c r="T240" s="93"/>
      <c r="U240" s="88">
        <f t="shared" si="12"/>
        <v>1</v>
      </c>
      <c r="V240" s="93">
        <f t="shared" si="13"/>
        <v>270.83999999999997</v>
      </c>
      <c r="W240" s="135"/>
    </row>
    <row r="241" spans="1:23" x14ac:dyDescent="0.15">
      <c r="A241" s="178" t="s">
        <v>860</v>
      </c>
      <c r="B241" s="92"/>
      <c r="C241" s="178" t="s">
        <v>752</v>
      </c>
      <c r="D241" s="158"/>
      <c r="E241" s="88" t="s">
        <v>284</v>
      </c>
      <c r="F241" s="92"/>
      <c r="G241" s="92"/>
      <c r="H241" s="92"/>
      <c r="I241" s="92"/>
      <c r="J241" s="88" t="s">
        <v>285</v>
      </c>
      <c r="K241" s="88"/>
      <c r="L241" s="88"/>
      <c r="M241" s="88">
        <v>1</v>
      </c>
      <c r="N241" s="93">
        <v>168.32</v>
      </c>
      <c r="O241" s="93">
        <v>53.2</v>
      </c>
      <c r="P241" s="93">
        <v>115.12</v>
      </c>
      <c r="Q241" s="88"/>
      <c r="R241" s="93"/>
      <c r="S241" s="88"/>
      <c r="T241" s="93"/>
      <c r="U241" s="88">
        <f t="shared" si="12"/>
        <v>1</v>
      </c>
      <c r="V241" s="93">
        <f t="shared" si="13"/>
        <v>115.12</v>
      </c>
      <c r="W241" s="135"/>
    </row>
    <row r="242" spans="1:23" x14ac:dyDescent="0.15">
      <c r="A242" s="178" t="s">
        <v>861</v>
      </c>
      <c r="B242" s="92"/>
      <c r="C242" s="178" t="s">
        <v>752</v>
      </c>
      <c r="D242" s="158"/>
      <c r="E242" s="88" t="s">
        <v>284</v>
      </c>
      <c r="F242" s="92"/>
      <c r="G242" s="92"/>
      <c r="H242" s="92"/>
      <c r="I242" s="92"/>
      <c r="J242" s="88" t="s">
        <v>285</v>
      </c>
      <c r="K242" s="88"/>
      <c r="L242" s="88"/>
      <c r="M242" s="88">
        <v>1</v>
      </c>
      <c r="N242" s="93">
        <v>168.32</v>
      </c>
      <c r="O242" s="93">
        <v>53.2</v>
      </c>
      <c r="P242" s="93">
        <v>115.12</v>
      </c>
      <c r="Q242" s="88"/>
      <c r="R242" s="93"/>
      <c r="S242" s="88"/>
      <c r="T242" s="93"/>
      <c r="U242" s="88">
        <f t="shared" si="12"/>
        <v>1</v>
      </c>
      <c r="V242" s="93">
        <f t="shared" si="13"/>
        <v>115.12</v>
      </c>
      <c r="W242" s="135"/>
    </row>
    <row r="243" spans="1:23" x14ac:dyDescent="0.15">
      <c r="A243" s="178" t="s">
        <v>862</v>
      </c>
      <c r="B243" s="92"/>
      <c r="C243" s="178" t="s">
        <v>752</v>
      </c>
      <c r="D243" s="158"/>
      <c r="E243" s="88" t="s">
        <v>284</v>
      </c>
      <c r="F243" s="92"/>
      <c r="G243" s="92"/>
      <c r="H243" s="92"/>
      <c r="I243" s="92"/>
      <c r="J243" s="88" t="s">
        <v>285</v>
      </c>
      <c r="K243" s="88"/>
      <c r="L243" s="88"/>
      <c r="M243" s="88">
        <v>1</v>
      </c>
      <c r="N243" s="93">
        <v>168.32</v>
      </c>
      <c r="O243" s="93">
        <v>53.2</v>
      </c>
      <c r="P243" s="93">
        <v>115.12</v>
      </c>
      <c r="Q243" s="88"/>
      <c r="R243" s="93"/>
      <c r="S243" s="88"/>
      <c r="T243" s="93"/>
      <c r="U243" s="88">
        <f t="shared" si="12"/>
        <v>1</v>
      </c>
      <c r="V243" s="93">
        <f t="shared" si="13"/>
        <v>115.12</v>
      </c>
      <c r="W243" s="135"/>
    </row>
    <row r="244" spans="1:23" x14ac:dyDescent="0.15">
      <c r="A244" s="178" t="s">
        <v>863</v>
      </c>
      <c r="B244" s="92"/>
      <c r="C244" s="178" t="s">
        <v>864</v>
      </c>
      <c r="D244" s="158"/>
      <c r="E244" s="88" t="s">
        <v>284</v>
      </c>
      <c r="F244" s="92"/>
      <c r="G244" s="92"/>
      <c r="H244" s="92"/>
      <c r="I244" s="92"/>
      <c r="J244" s="88" t="s">
        <v>285</v>
      </c>
      <c r="K244" s="88"/>
      <c r="L244" s="88"/>
      <c r="M244" s="88">
        <v>1</v>
      </c>
      <c r="N244" s="93">
        <v>298</v>
      </c>
      <c r="O244" s="93">
        <v>141.66</v>
      </c>
      <c r="P244" s="93">
        <v>156.34</v>
      </c>
      <c r="Q244" s="88"/>
      <c r="R244" s="93"/>
      <c r="S244" s="88"/>
      <c r="T244" s="93"/>
      <c r="U244" s="88">
        <f t="shared" si="12"/>
        <v>1</v>
      </c>
      <c r="V244" s="93">
        <f t="shared" si="13"/>
        <v>156.34</v>
      </c>
      <c r="W244" s="135"/>
    </row>
    <row r="245" spans="1:23" x14ac:dyDescent="0.15">
      <c r="A245" s="178" t="s">
        <v>865</v>
      </c>
      <c r="B245" s="92"/>
      <c r="C245" s="178" t="s">
        <v>866</v>
      </c>
      <c r="D245" s="158"/>
      <c r="E245" s="88" t="s">
        <v>284</v>
      </c>
      <c r="F245" s="92"/>
      <c r="G245" s="92"/>
      <c r="H245" s="92"/>
      <c r="I245" s="92"/>
      <c r="J245" s="88" t="s">
        <v>285</v>
      </c>
      <c r="K245" s="88"/>
      <c r="L245" s="88"/>
      <c r="M245" s="88">
        <v>1</v>
      </c>
      <c r="N245" s="93">
        <v>298</v>
      </c>
      <c r="O245" s="93">
        <v>141.66</v>
      </c>
      <c r="P245" s="93">
        <v>156.34</v>
      </c>
      <c r="Q245" s="88"/>
      <c r="R245" s="93"/>
      <c r="S245" s="88"/>
      <c r="T245" s="93"/>
      <c r="U245" s="88">
        <f t="shared" si="12"/>
        <v>1</v>
      </c>
      <c r="V245" s="93">
        <f t="shared" si="13"/>
        <v>156.34</v>
      </c>
      <c r="W245" s="135"/>
    </row>
    <row r="246" spans="1:23" x14ac:dyDescent="0.15">
      <c r="A246" s="178" t="s">
        <v>867</v>
      </c>
      <c r="B246" s="92"/>
      <c r="C246" s="178" t="s">
        <v>868</v>
      </c>
      <c r="D246" s="158"/>
      <c r="E246" s="88" t="s">
        <v>284</v>
      </c>
      <c r="F246" s="92"/>
      <c r="G246" s="92"/>
      <c r="H246" s="92"/>
      <c r="I246" s="92"/>
      <c r="J246" s="88" t="s">
        <v>285</v>
      </c>
      <c r="K246" s="88"/>
      <c r="L246" s="88"/>
      <c r="M246" s="88">
        <v>1</v>
      </c>
      <c r="N246" s="93">
        <v>298</v>
      </c>
      <c r="O246" s="93">
        <v>141.66</v>
      </c>
      <c r="P246" s="93">
        <v>156.34</v>
      </c>
      <c r="Q246" s="88"/>
      <c r="R246" s="93"/>
      <c r="S246" s="88"/>
      <c r="T246" s="93"/>
      <c r="U246" s="88">
        <f t="shared" si="12"/>
        <v>1</v>
      </c>
      <c r="V246" s="93">
        <f t="shared" si="13"/>
        <v>156.34</v>
      </c>
      <c r="W246" s="135"/>
    </row>
    <row r="247" spans="1:23" x14ac:dyDescent="0.15">
      <c r="A247" s="178" t="s">
        <v>869</v>
      </c>
      <c r="B247" s="92"/>
      <c r="C247" s="178" t="s">
        <v>870</v>
      </c>
      <c r="D247" s="158"/>
      <c r="E247" s="88" t="s">
        <v>284</v>
      </c>
      <c r="F247" s="92"/>
      <c r="G247" s="92"/>
      <c r="H247" s="92"/>
      <c r="I247" s="92"/>
      <c r="J247" s="88" t="s">
        <v>285</v>
      </c>
      <c r="K247" s="88"/>
      <c r="L247" s="88"/>
      <c r="M247" s="88">
        <v>1</v>
      </c>
      <c r="N247" s="93">
        <v>5500</v>
      </c>
      <c r="O247" s="93">
        <v>2613.6</v>
      </c>
      <c r="P247" s="93">
        <v>2886.4</v>
      </c>
      <c r="Q247" s="88"/>
      <c r="R247" s="93"/>
      <c r="S247" s="88"/>
      <c r="T247" s="93"/>
      <c r="U247" s="88">
        <f t="shared" si="12"/>
        <v>1</v>
      </c>
      <c r="V247" s="93">
        <f t="shared" si="13"/>
        <v>2886.4</v>
      </c>
      <c r="W247" s="135"/>
    </row>
    <row r="248" spans="1:23" x14ac:dyDescent="0.15">
      <c r="A248" s="178" t="s">
        <v>871</v>
      </c>
      <c r="B248" s="92"/>
      <c r="C248" s="178" t="s">
        <v>872</v>
      </c>
      <c r="D248" s="158"/>
      <c r="E248" s="88" t="s">
        <v>284</v>
      </c>
      <c r="F248" s="92"/>
      <c r="G248" s="92"/>
      <c r="H248" s="92"/>
      <c r="I248" s="92"/>
      <c r="J248" s="88" t="s">
        <v>285</v>
      </c>
      <c r="K248" s="88"/>
      <c r="L248" s="88"/>
      <c r="M248" s="88">
        <v>1</v>
      </c>
      <c r="N248" s="93">
        <v>5200</v>
      </c>
      <c r="O248" s="93">
        <v>2471.04</v>
      </c>
      <c r="P248" s="93">
        <v>2728.96</v>
      </c>
      <c r="Q248" s="88"/>
      <c r="R248" s="93"/>
      <c r="S248" s="88"/>
      <c r="T248" s="93"/>
      <c r="U248" s="88">
        <f t="shared" si="12"/>
        <v>1</v>
      </c>
      <c r="V248" s="93">
        <f t="shared" si="13"/>
        <v>2728.96</v>
      </c>
      <c r="W248" s="135"/>
    </row>
    <row r="249" spans="1:23" x14ac:dyDescent="0.15">
      <c r="A249" s="178" t="s">
        <v>873</v>
      </c>
      <c r="B249" s="92"/>
      <c r="C249" s="178" t="s">
        <v>874</v>
      </c>
      <c r="D249" s="158"/>
      <c r="E249" s="88" t="s">
        <v>284</v>
      </c>
      <c r="F249" s="92"/>
      <c r="G249" s="92"/>
      <c r="H249" s="92"/>
      <c r="I249" s="92"/>
      <c r="J249" s="88" t="s">
        <v>285</v>
      </c>
      <c r="K249" s="88"/>
      <c r="L249" s="88"/>
      <c r="M249" s="88">
        <v>1</v>
      </c>
      <c r="N249" s="93">
        <v>298</v>
      </c>
      <c r="O249" s="93">
        <v>141.66</v>
      </c>
      <c r="P249" s="93">
        <v>156.34</v>
      </c>
      <c r="Q249" s="88"/>
      <c r="R249" s="93"/>
      <c r="S249" s="88"/>
      <c r="T249" s="93"/>
      <c r="U249" s="88">
        <f t="shared" si="12"/>
        <v>1</v>
      </c>
      <c r="V249" s="93">
        <f t="shared" si="13"/>
        <v>156.34</v>
      </c>
      <c r="W249" s="135"/>
    </row>
    <row r="250" spans="1:23" x14ac:dyDescent="0.15">
      <c r="A250" s="178" t="s">
        <v>875</v>
      </c>
      <c r="B250" s="92"/>
      <c r="C250" s="178" t="s">
        <v>876</v>
      </c>
      <c r="D250" s="158"/>
      <c r="E250" s="88" t="s">
        <v>284</v>
      </c>
      <c r="F250" s="92"/>
      <c r="G250" s="92"/>
      <c r="H250" s="92"/>
      <c r="I250" s="92"/>
      <c r="J250" s="88" t="s">
        <v>285</v>
      </c>
      <c r="K250" s="88"/>
      <c r="L250" s="88"/>
      <c r="M250" s="88">
        <v>1</v>
      </c>
      <c r="N250" s="93">
        <v>5500</v>
      </c>
      <c r="O250" s="93">
        <v>2613.6</v>
      </c>
      <c r="P250" s="93">
        <v>2886.4</v>
      </c>
      <c r="Q250" s="88"/>
      <c r="R250" s="93"/>
      <c r="S250" s="88"/>
      <c r="T250" s="93"/>
      <c r="U250" s="88">
        <f t="shared" si="12"/>
        <v>1</v>
      </c>
      <c r="V250" s="93">
        <f t="shared" si="13"/>
        <v>2886.4</v>
      </c>
      <c r="W250" s="135"/>
    </row>
    <row r="251" spans="1:23" x14ac:dyDescent="0.15">
      <c r="A251" s="178" t="s">
        <v>877</v>
      </c>
      <c r="B251" s="92"/>
      <c r="C251" s="178" t="s">
        <v>878</v>
      </c>
      <c r="D251" s="158"/>
      <c r="E251" s="88" t="s">
        <v>284</v>
      </c>
      <c r="F251" s="92"/>
      <c r="G251" s="92"/>
      <c r="H251" s="92"/>
      <c r="I251" s="92"/>
      <c r="J251" s="88" t="s">
        <v>285</v>
      </c>
      <c r="K251" s="88"/>
      <c r="L251" s="88"/>
      <c r="M251" s="88">
        <v>1</v>
      </c>
      <c r="N251" s="93">
        <v>5500</v>
      </c>
      <c r="O251" s="93">
        <v>2613.6</v>
      </c>
      <c r="P251" s="93">
        <v>2886.4</v>
      </c>
      <c r="Q251" s="88"/>
      <c r="R251" s="93"/>
      <c r="S251" s="88"/>
      <c r="T251" s="93"/>
      <c r="U251" s="88">
        <f t="shared" si="12"/>
        <v>1</v>
      </c>
      <c r="V251" s="93">
        <f t="shared" si="13"/>
        <v>2886.4</v>
      </c>
      <c r="W251" s="135"/>
    </row>
    <row r="252" spans="1:23" x14ac:dyDescent="0.15">
      <c r="A252" s="178" t="s">
        <v>879</v>
      </c>
      <c r="B252" s="92"/>
      <c r="C252" s="178" t="s">
        <v>880</v>
      </c>
      <c r="D252" s="158"/>
      <c r="E252" s="88" t="s">
        <v>284</v>
      </c>
      <c r="F252" s="92"/>
      <c r="G252" s="92"/>
      <c r="H252" s="92"/>
      <c r="I252" s="92"/>
      <c r="J252" s="88" t="s">
        <v>285</v>
      </c>
      <c r="K252" s="88"/>
      <c r="L252" s="88"/>
      <c r="M252" s="88">
        <v>1</v>
      </c>
      <c r="N252" s="93">
        <v>2400</v>
      </c>
      <c r="O252" s="93">
        <v>1140.48</v>
      </c>
      <c r="P252" s="93">
        <v>1259.52</v>
      </c>
      <c r="Q252" s="88"/>
      <c r="R252" s="93"/>
      <c r="S252" s="88"/>
      <c r="T252" s="93"/>
      <c r="U252" s="88">
        <f t="shared" si="12"/>
        <v>1</v>
      </c>
      <c r="V252" s="93">
        <f t="shared" si="13"/>
        <v>1259.52</v>
      </c>
      <c r="W252" s="135"/>
    </row>
    <row r="253" spans="1:23" x14ac:dyDescent="0.15">
      <c r="A253" s="178" t="s">
        <v>881</v>
      </c>
      <c r="B253" s="92"/>
      <c r="C253" s="178" t="s">
        <v>882</v>
      </c>
      <c r="D253" s="158"/>
      <c r="E253" s="88" t="s">
        <v>284</v>
      </c>
      <c r="F253" s="92"/>
      <c r="G253" s="92"/>
      <c r="H253" s="92"/>
      <c r="I253" s="92"/>
      <c r="J253" s="88" t="s">
        <v>285</v>
      </c>
      <c r="K253" s="88"/>
      <c r="L253" s="88"/>
      <c r="M253" s="88">
        <v>1</v>
      </c>
      <c r="N253" s="93">
        <v>445.54</v>
      </c>
      <c r="O253" s="93">
        <v>98.56</v>
      </c>
      <c r="P253" s="93">
        <v>346.98</v>
      </c>
      <c r="Q253" s="88"/>
      <c r="R253" s="93"/>
      <c r="S253" s="88"/>
      <c r="T253" s="93"/>
      <c r="U253" s="88">
        <f t="shared" si="12"/>
        <v>1</v>
      </c>
      <c r="V253" s="93">
        <f t="shared" si="13"/>
        <v>346.98</v>
      </c>
      <c r="W253" s="135"/>
    </row>
    <row r="254" spans="1:23" x14ac:dyDescent="0.15">
      <c r="A254" s="178" t="s">
        <v>883</v>
      </c>
      <c r="B254" s="92"/>
      <c r="C254" s="178" t="s">
        <v>884</v>
      </c>
      <c r="D254" s="158"/>
      <c r="E254" s="88" t="s">
        <v>284</v>
      </c>
      <c r="F254" s="92"/>
      <c r="G254" s="92"/>
      <c r="H254" s="92"/>
      <c r="I254" s="92"/>
      <c r="J254" s="88" t="s">
        <v>285</v>
      </c>
      <c r="K254" s="88"/>
      <c r="L254" s="88"/>
      <c r="M254" s="88">
        <v>1</v>
      </c>
      <c r="N254" s="93">
        <v>400</v>
      </c>
      <c r="O254" s="93">
        <v>82.16</v>
      </c>
      <c r="P254" s="93">
        <v>317.83999999999997</v>
      </c>
      <c r="Q254" s="88"/>
      <c r="R254" s="93"/>
      <c r="S254" s="88"/>
      <c r="T254" s="93"/>
      <c r="U254" s="88">
        <f t="shared" si="12"/>
        <v>1</v>
      </c>
      <c r="V254" s="93">
        <f t="shared" si="13"/>
        <v>317.83999999999997</v>
      </c>
      <c r="W254" s="135"/>
    </row>
    <row r="255" spans="1:23" x14ac:dyDescent="0.15">
      <c r="A255" s="178" t="s">
        <v>885</v>
      </c>
      <c r="B255" s="92"/>
      <c r="C255" s="178" t="s">
        <v>886</v>
      </c>
      <c r="D255" s="158"/>
      <c r="E255" s="88" t="s">
        <v>284</v>
      </c>
      <c r="F255" s="92"/>
      <c r="G255" s="92"/>
      <c r="H255" s="92"/>
      <c r="I255" s="92"/>
      <c r="J255" s="88" t="s">
        <v>285</v>
      </c>
      <c r="K255" s="88"/>
      <c r="L255" s="88"/>
      <c r="M255" s="88">
        <v>1</v>
      </c>
      <c r="N255" s="93">
        <v>150</v>
      </c>
      <c r="O255" s="93">
        <v>30.81</v>
      </c>
      <c r="P255" s="93">
        <v>119.19</v>
      </c>
      <c r="Q255" s="88"/>
      <c r="R255" s="93"/>
      <c r="S255" s="88"/>
      <c r="T255" s="93"/>
      <c r="U255" s="88">
        <f t="shared" si="12"/>
        <v>1</v>
      </c>
      <c r="V255" s="93">
        <f t="shared" si="13"/>
        <v>119.19</v>
      </c>
      <c r="W255" s="135"/>
    </row>
    <row r="256" spans="1:23" x14ac:dyDescent="0.15">
      <c r="A256" s="92"/>
      <c r="B256" s="92"/>
      <c r="C256" s="159" t="s">
        <v>887</v>
      </c>
      <c r="D256" s="158"/>
      <c r="E256" s="88" t="s">
        <v>284</v>
      </c>
      <c r="F256" s="92"/>
      <c r="G256" s="92"/>
      <c r="H256" s="92"/>
      <c r="I256" s="92"/>
      <c r="J256" s="88"/>
      <c r="K256" s="88"/>
      <c r="L256" s="88"/>
      <c r="M256" s="88"/>
      <c r="N256" s="93">
        <v>136237.66</v>
      </c>
      <c r="O256" s="93"/>
      <c r="P256" s="93"/>
      <c r="Q256" s="88"/>
      <c r="R256" s="93"/>
      <c r="S256" s="88"/>
      <c r="T256" s="93"/>
      <c r="U256" s="88"/>
      <c r="V256" s="93"/>
      <c r="W256" s="135"/>
    </row>
    <row r="257" spans="1:23" x14ac:dyDescent="0.15">
      <c r="A257" s="92"/>
      <c r="B257" s="88" t="s">
        <v>888</v>
      </c>
      <c r="C257" s="92"/>
      <c r="D257" s="158"/>
      <c r="E257" s="92"/>
      <c r="F257" s="92"/>
      <c r="G257" s="92"/>
      <c r="H257" s="92"/>
      <c r="I257" s="92"/>
      <c r="J257" s="88"/>
      <c r="K257" s="88"/>
      <c r="L257" s="88"/>
      <c r="M257" s="88"/>
      <c r="N257" s="93">
        <f>N11+N105+N179</f>
        <v>49207308.74000001</v>
      </c>
      <c r="O257" s="93">
        <f>O11+O105+O179</f>
        <v>4085677.57</v>
      </c>
      <c r="P257" s="93">
        <f>P11+P105+P179</f>
        <v>44985393.510000013</v>
      </c>
      <c r="Q257" s="88"/>
      <c r="R257" s="93"/>
      <c r="S257" s="88"/>
      <c r="T257" s="93"/>
      <c r="U257" s="88"/>
      <c r="V257" s="93">
        <f>V179+V105+V11</f>
        <v>44985393.510000005</v>
      </c>
      <c r="W257" s="135"/>
    </row>
    <row r="258" spans="1:23" ht="63.95" customHeight="1" x14ac:dyDescent="0.15">
      <c r="A258" s="216" t="s">
        <v>889</v>
      </c>
      <c r="B258" s="228"/>
      <c r="C258" s="228"/>
      <c r="D258" s="228"/>
      <c r="E258" s="228"/>
      <c r="F258" s="228"/>
      <c r="G258" s="228"/>
      <c r="H258" s="228"/>
      <c r="I258" s="228"/>
      <c r="J258" s="228"/>
      <c r="K258" s="228"/>
      <c r="L258" s="228"/>
      <c r="M258" s="228"/>
      <c r="N258" s="228"/>
      <c r="O258" s="228"/>
      <c r="P258" s="228"/>
      <c r="Q258" s="228"/>
      <c r="R258" s="228"/>
      <c r="S258" s="228"/>
      <c r="T258" s="214" t="s">
        <v>139</v>
      </c>
      <c r="U258" s="215"/>
      <c r="V258" s="215"/>
      <c r="W258" s="215"/>
    </row>
    <row r="259" spans="1:23" x14ac:dyDescent="0.15">
      <c r="A259" s="217" t="s">
        <v>81</v>
      </c>
      <c r="B259" s="222"/>
      <c r="C259" s="222"/>
      <c r="D259" s="222"/>
      <c r="E259" s="222"/>
      <c r="F259" s="222"/>
      <c r="G259" s="222"/>
      <c r="H259" s="222"/>
      <c r="I259" s="222"/>
      <c r="J259" s="222"/>
      <c r="K259" s="222"/>
      <c r="L259" s="222"/>
      <c r="M259" s="222"/>
      <c r="N259" s="222"/>
      <c r="O259" s="222"/>
      <c r="P259" s="222"/>
      <c r="Q259" s="222"/>
      <c r="R259" s="222"/>
      <c r="S259" s="222"/>
      <c r="T259" s="215"/>
      <c r="U259" s="215"/>
      <c r="V259" s="215"/>
      <c r="W259" s="215"/>
    </row>
    <row r="260" spans="1:23" x14ac:dyDescent="0.15">
      <c r="A260" s="85"/>
      <c r="B260" s="85"/>
      <c r="C260" s="85"/>
      <c r="D260" s="85"/>
      <c r="E260" s="85"/>
      <c r="F260" s="85"/>
      <c r="G260" s="85"/>
      <c r="H260" s="85"/>
      <c r="I260" s="85"/>
      <c r="J260" s="85"/>
      <c r="K260" s="85"/>
      <c r="L260" s="85"/>
      <c r="M260" s="85"/>
      <c r="N260" s="86"/>
      <c r="O260" s="85"/>
      <c r="P260" s="85"/>
      <c r="Q260" s="85"/>
      <c r="R260" s="85"/>
      <c r="S260" s="85"/>
      <c r="T260" s="85"/>
      <c r="U260" s="85"/>
      <c r="V260" s="85"/>
    </row>
    <row r="261" spans="1:23" x14ac:dyDescent="0.15">
      <c r="A261" s="85"/>
      <c r="B261" s="85"/>
      <c r="C261" s="85"/>
      <c r="D261" s="85"/>
      <c r="E261" s="85"/>
      <c r="F261" s="85"/>
      <c r="G261" s="85"/>
      <c r="H261" s="85"/>
      <c r="I261" s="85"/>
      <c r="J261" s="85"/>
      <c r="K261" s="85"/>
      <c r="L261" s="85"/>
      <c r="M261" s="85"/>
      <c r="N261" s="86">
        <f>N257+'固定资产-2'!K53</f>
        <v>50904510.140000008</v>
      </c>
      <c r="O261" s="85"/>
      <c r="P261" s="85"/>
      <c r="Q261" s="85"/>
      <c r="R261" s="85"/>
      <c r="S261" s="85"/>
      <c r="T261" s="85"/>
      <c r="U261" s="85"/>
      <c r="V261" s="85"/>
    </row>
    <row r="262" spans="1:23" x14ac:dyDescent="0.15">
      <c r="A262" s="85"/>
      <c r="B262" s="85"/>
      <c r="C262" s="85"/>
      <c r="D262" s="85"/>
      <c r="E262" s="85"/>
      <c r="F262" s="85"/>
      <c r="G262" s="85"/>
      <c r="H262" s="85"/>
      <c r="I262" s="85"/>
      <c r="J262" s="85"/>
      <c r="K262" s="85"/>
      <c r="L262" s="85"/>
      <c r="M262" s="85"/>
      <c r="N262" s="86">
        <f>N261-[1]生产部!$D$249</f>
        <v>181851.96000000834</v>
      </c>
      <c r="O262" s="85"/>
      <c r="P262" s="85"/>
      <c r="Q262" s="85"/>
      <c r="R262" s="85"/>
      <c r="S262" s="85"/>
      <c r="T262" s="85"/>
      <c r="U262" s="85"/>
      <c r="V262" s="85"/>
    </row>
    <row r="263" spans="1:23" x14ac:dyDescent="0.15">
      <c r="A263" s="85"/>
      <c r="B263" s="85"/>
      <c r="C263" s="85"/>
      <c r="D263" s="85"/>
      <c r="E263" s="85"/>
      <c r="F263" s="85"/>
      <c r="G263" s="85"/>
      <c r="H263" s="85"/>
      <c r="I263" s="85"/>
      <c r="J263" s="85"/>
      <c r="K263" s="85"/>
      <c r="L263" s="85"/>
      <c r="M263" s="85"/>
      <c r="N263" s="86">
        <f>N262-N256</f>
        <v>45614.300000008341</v>
      </c>
      <c r="O263" s="85"/>
      <c r="P263" s="85"/>
      <c r="Q263" s="85"/>
      <c r="R263" s="85"/>
      <c r="S263" s="85"/>
      <c r="T263" s="85"/>
      <c r="U263" s="85"/>
      <c r="V263" s="85"/>
    </row>
    <row r="264" spans="1:23" x14ac:dyDescent="0.15">
      <c r="A264" s="85"/>
      <c r="B264" s="85"/>
      <c r="C264" s="85"/>
      <c r="D264" s="85"/>
      <c r="E264" s="85"/>
      <c r="F264" s="85"/>
      <c r="G264" s="85"/>
      <c r="H264" s="85"/>
      <c r="I264" s="85"/>
      <c r="J264" s="85"/>
      <c r="K264" s="85"/>
      <c r="L264" s="85"/>
      <c r="M264" s="85"/>
      <c r="N264" s="86"/>
      <c r="O264" s="85"/>
      <c r="P264" s="85"/>
      <c r="Q264" s="85"/>
      <c r="R264" s="85"/>
      <c r="S264" s="85"/>
      <c r="T264" s="85"/>
      <c r="U264" s="85"/>
      <c r="V264" s="85"/>
    </row>
    <row r="265" spans="1:23" x14ac:dyDescent="0.15">
      <c r="A265" s="85"/>
      <c r="B265" s="85"/>
      <c r="C265" s="85"/>
      <c r="D265" s="85"/>
      <c r="E265" s="85"/>
      <c r="F265" s="85"/>
      <c r="G265" s="85"/>
      <c r="H265" s="85"/>
      <c r="I265" s="85"/>
      <c r="J265" s="85"/>
      <c r="K265" s="85"/>
      <c r="L265" s="85"/>
      <c r="M265" s="85"/>
      <c r="N265" s="86"/>
      <c r="O265" s="85"/>
      <c r="P265" s="85"/>
      <c r="Q265" s="85"/>
      <c r="R265" s="85"/>
      <c r="S265" s="85"/>
      <c r="T265" s="85"/>
      <c r="U265" s="85"/>
      <c r="V265" s="85"/>
    </row>
    <row r="266" spans="1:23" x14ac:dyDescent="0.15">
      <c r="A266" s="85"/>
      <c r="B266" s="85"/>
      <c r="C266" s="85"/>
      <c r="D266" s="85"/>
      <c r="E266" s="85"/>
      <c r="F266" s="85"/>
      <c r="G266" s="85"/>
      <c r="H266" s="85"/>
      <c r="I266" s="85"/>
      <c r="J266" s="85"/>
      <c r="K266" s="85"/>
      <c r="L266" s="85"/>
      <c r="M266" s="85"/>
      <c r="N266" s="86"/>
      <c r="O266" s="85"/>
      <c r="P266" s="85"/>
      <c r="Q266" s="85"/>
      <c r="R266" s="85"/>
      <c r="S266" s="85"/>
      <c r="T266" s="85"/>
      <c r="U266" s="85"/>
      <c r="V266" s="85"/>
    </row>
    <row r="267" spans="1:23" x14ac:dyDescent="0.15">
      <c r="N267" s="161"/>
    </row>
  </sheetData>
  <mergeCells count="27">
    <mergeCell ref="A2:V2"/>
    <mergeCell ref="G7:L7"/>
    <mergeCell ref="M7:P7"/>
    <mergeCell ref="Q7:T7"/>
    <mergeCell ref="U7:V7"/>
    <mergeCell ref="G8:I8"/>
    <mergeCell ref="Q8:R8"/>
    <mergeCell ref="S8:T8"/>
    <mergeCell ref="A258:S258"/>
    <mergeCell ref="A259:S259"/>
    <mergeCell ref="A7:A9"/>
    <mergeCell ref="B7:B9"/>
    <mergeCell ref="C7:C9"/>
    <mergeCell ref="D7:D9"/>
    <mergeCell ref="E7:E9"/>
    <mergeCell ref="F7:F9"/>
    <mergeCell ref="J8:J9"/>
    <mergeCell ref="K8:K9"/>
    <mergeCell ref="L8:L9"/>
    <mergeCell ref="M8:M9"/>
    <mergeCell ref="N8:N9"/>
    <mergeCell ref="T258:W259"/>
    <mergeCell ref="O8:O9"/>
    <mergeCell ref="P8:P9"/>
    <mergeCell ref="U8:U9"/>
    <mergeCell ref="V8:V9"/>
    <mergeCell ref="W7:W9"/>
  </mergeCells>
  <phoneticPr fontId="61" type="noConversion"/>
  <pageMargins left="3.8888888888888903E-2" right="0" top="0.62986111111111098" bottom="0.51180555555555596" header="0.43263888888888902" footer="0.23611111111111099"/>
  <pageSetup paperSize="9" scale="6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T60"/>
  <sheetViews>
    <sheetView view="pageBreakPreview" topLeftCell="A3" zoomScaleNormal="100" workbookViewId="0">
      <selection activeCell="A2" sqref="A2:AI2"/>
    </sheetView>
  </sheetViews>
  <sheetFormatPr defaultColWidth="9" defaultRowHeight="15" x14ac:dyDescent="0.15"/>
  <cols>
    <col min="1" max="1" width="7.875" style="118" customWidth="1"/>
    <col min="2" max="2" width="14.875" style="118" customWidth="1"/>
    <col min="3" max="3" width="13.75" style="118" customWidth="1"/>
    <col min="4" max="5" width="9" style="118"/>
    <col min="6" max="6" width="11.25" style="118" customWidth="1"/>
    <col min="7" max="9" width="5.125" style="118" customWidth="1"/>
    <col min="10" max="10" width="9" style="118"/>
    <col min="11" max="11" width="12.75" style="118" customWidth="1"/>
    <col min="12" max="12" width="9" style="118"/>
    <col min="13" max="13" width="12.75" style="118" customWidth="1"/>
    <col min="14" max="18" width="9" style="118"/>
    <col min="19" max="19" width="11.375" style="118" customWidth="1"/>
    <col min="20" max="16384" width="9" style="118"/>
  </cols>
  <sheetData>
    <row r="2" spans="1:20" ht="32.1" customHeight="1" x14ac:dyDescent="0.15">
      <c r="A2" s="231" t="s">
        <v>890</v>
      </c>
      <c r="B2" s="229"/>
      <c r="C2" s="229"/>
      <c r="D2" s="229"/>
      <c r="E2" s="229"/>
      <c r="F2" s="229"/>
      <c r="G2" s="229"/>
      <c r="H2" s="229"/>
      <c r="I2" s="229"/>
      <c r="J2" s="229"/>
      <c r="K2" s="229"/>
      <c r="L2" s="229"/>
      <c r="M2" s="229"/>
      <c r="N2" s="229"/>
      <c r="O2" s="229"/>
      <c r="P2" s="229"/>
      <c r="Q2" s="229"/>
      <c r="R2" s="229"/>
      <c r="S2" s="229"/>
      <c r="T2" s="229"/>
    </row>
    <row r="3" spans="1:20" ht="13.5" customHeight="1" x14ac:dyDescent="0.15">
      <c r="A3" s="160"/>
      <c r="B3" s="160"/>
      <c r="C3" s="160"/>
      <c r="D3" s="160"/>
      <c r="E3" s="160"/>
      <c r="F3" s="160"/>
      <c r="G3" s="160"/>
      <c r="H3" s="160"/>
      <c r="I3" s="160"/>
      <c r="J3" s="160"/>
      <c r="K3" s="160"/>
      <c r="L3" s="160"/>
      <c r="M3" s="160"/>
      <c r="N3" s="160"/>
      <c r="O3" s="160"/>
      <c r="P3" s="160"/>
      <c r="Q3" s="160"/>
      <c r="R3" s="160"/>
      <c r="S3" s="160"/>
      <c r="T3" s="101" t="s">
        <v>891</v>
      </c>
    </row>
    <row r="4" spans="1:20" x14ac:dyDescent="0.15">
      <c r="A4" s="153" t="s">
        <v>142</v>
      </c>
    </row>
    <row r="5" spans="1:20" x14ac:dyDescent="0.15">
      <c r="A5" s="153" t="str">
        <f>货币资金!A5</f>
        <v>填报单位：林芝市乡兴牧业有限责任公司</v>
      </c>
    </row>
    <row r="6" spans="1:20" x14ac:dyDescent="0.15">
      <c r="A6" s="153" t="str">
        <f>货币资金!A6</f>
        <v>项目名称：700万林芝市高产奶牛养殖项目</v>
      </c>
      <c r="T6" s="156" t="s">
        <v>262</v>
      </c>
    </row>
    <row r="7" spans="1:20" x14ac:dyDescent="0.15">
      <c r="A7" s="221" t="s">
        <v>202</v>
      </c>
      <c r="B7" s="221" t="s">
        <v>263</v>
      </c>
      <c r="C7" s="221" t="s">
        <v>264</v>
      </c>
      <c r="D7" s="221" t="s">
        <v>265</v>
      </c>
      <c r="E7" s="221" t="s">
        <v>266</v>
      </c>
      <c r="F7" s="221" t="s">
        <v>267</v>
      </c>
      <c r="G7" s="219" t="s">
        <v>268</v>
      </c>
      <c r="H7" s="219"/>
      <c r="I7" s="219"/>
      <c r="J7" s="219" t="s">
        <v>207</v>
      </c>
      <c r="K7" s="219"/>
      <c r="L7" s="219"/>
      <c r="M7" s="219"/>
      <c r="N7" s="221" t="s">
        <v>208</v>
      </c>
      <c r="O7" s="221"/>
      <c r="P7" s="221"/>
      <c r="Q7" s="221"/>
      <c r="R7" s="221" t="s">
        <v>209</v>
      </c>
      <c r="S7" s="221"/>
      <c r="T7" s="219" t="s">
        <v>210</v>
      </c>
    </row>
    <row r="8" spans="1:20" x14ac:dyDescent="0.15">
      <c r="A8" s="221"/>
      <c r="B8" s="221"/>
      <c r="C8" s="221"/>
      <c r="D8" s="221"/>
      <c r="E8" s="221"/>
      <c r="F8" s="221"/>
      <c r="G8" s="221" t="s">
        <v>270</v>
      </c>
      <c r="H8" s="221" t="s">
        <v>271</v>
      </c>
      <c r="I8" s="221" t="s">
        <v>272</v>
      </c>
      <c r="J8" s="221" t="s">
        <v>273</v>
      </c>
      <c r="K8" s="221" t="s">
        <v>274</v>
      </c>
      <c r="L8" s="221" t="s">
        <v>275</v>
      </c>
      <c r="M8" s="221" t="s">
        <v>276</v>
      </c>
      <c r="N8" s="226" t="s">
        <v>149</v>
      </c>
      <c r="O8" s="227"/>
      <c r="P8" s="226" t="s">
        <v>150</v>
      </c>
      <c r="Q8" s="227"/>
      <c r="R8" s="221" t="s">
        <v>273</v>
      </c>
      <c r="S8" s="221" t="s">
        <v>216</v>
      </c>
      <c r="T8" s="219"/>
    </row>
    <row r="9" spans="1:20" ht="24" x14ac:dyDescent="0.15">
      <c r="A9" s="221"/>
      <c r="B9" s="221"/>
      <c r="C9" s="221"/>
      <c r="D9" s="221"/>
      <c r="E9" s="221"/>
      <c r="F9" s="221"/>
      <c r="G9" s="221"/>
      <c r="H9" s="221"/>
      <c r="I9" s="221"/>
      <c r="J9" s="221"/>
      <c r="K9" s="221"/>
      <c r="L9" s="221"/>
      <c r="M9" s="221"/>
      <c r="N9" s="87" t="s">
        <v>273</v>
      </c>
      <c r="O9" s="87" t="s">
        <v>216</v>
      </c>
      <c r="P9" s="87" t="s">
        <v>273</v>
      </c>
      <c r="Q9" s="87" t="s">
        <v>216</v>
      </c>
      <c r="R9" s="221"/>
      <c r="S9" s="221"/>
      <c r="T9" s="219"/>
    </row>
    <row r="10" spans="1:20" x14ac:dyDescent="0.15">
      <c r="A10" s="92"/>
      <c r="B10" s="88" t="s">
        <v>153</v>
      </c>
      <c r="C10" s="88" t="s">
        <v>154</v>
      </c>
      <c r="D10" s="88" t="s">
        <v>155</v>
      </c>
      <c r="E10" s="88" t="s">
        <v>156</v>
      </c>
      <c r="F10" s="88" t="s">
        <v>157</v>
      </c>
      <c r="G10" s="88" t="s">
        <v>158</v>
      </c>
      <c r="H10" s="88" t="s">
        <v>159</v>
      </c>
      <c r="I10" s="88" t="s">
        <v>160</v>
      </c>
      <c r="J10" s="88" t="s">
        <v>161</v>
      </c>
      <c r="K10" s="88" t="s">
        <v>162</v>
      </c>
      <c r="L10" s="149" t="s">
        <v>163</v>
      </c>
      <c r="M10" s="149" t="s">
        <v>164</v>
      </c>
      <c r="N10" s="149" t="s">
        <v>165</v>
      </c>
      <c r="O10" s="149" t="s">
        <v>166</v>
      </c>
      <c r="P10" s="149" t="s">
        <v>167</v>
      </c>
      <c r="Q10" s="149" t="s">
        <v>218</v>
      </c>
      <c r="R10" s="149" t="s">
        <v>219</v>
      </c>
      <c r="S10" s="149" t="s">
        <v>220</v>
      </c>
      <c r="T10" s="149" t="s">
        <v>221</v>
      </c>
    </row>
    <row r="11" spans="1:20" x14ac:dyDescent="0.15">
      <c r="A11" s="92"/>
      <c r="B11" s="159" t="s">
        <v>892</v>
      </c>
      <c r="C11" s="92"/>
      <c r="D11" s="158"/>
      <c r="E11" s="92"/>
      <c r="F11" s="92"/>
      <c r="G11" s="88"/>
      <c r="H11" s="88"/>
      <c r="I11" s="88"/>
      <c r="J11" s="88"/>
      <c r="K11" s="93">
        <f>SUM(K12:K16)</f>
        <v>1663600</v>
      </c>
      <c r="L11" s="93">
        <f>SUM(L12:L16)</f>
        <v>79852.799999999988</v>
      </c>
      <c r="M11" s="93">
        <f>SUM(M12:M16)</f>
        <v>1583747.2000000002</v>
      </c>
      <c r="N11" s="88"/>
      <c r="O11" s="93">
        <f>SUM(O12:O16)</f>
        <v>0</v>
      </c>
      <c r="P11" s="88"/>
      <c r="Q11" s="93">
        <f>SUM(Q12:Q16)</f>
        <v>0</v>
      </c>
      <c r="R11" s="88"/>
      <c r="S11" s="93">
        <f>M11+O11-Q11</f>
        <v>1583747.2000000002</v>
      </c>
      <c r="T11" s="92"/>
    </row>
    <row r="12" spans="1:20" x14ac:dyDescent="0.15">
      <c r="A12" s="178" t="s">
        <v>893</v>
      </c>
      <c r="B12" s="92"/>
      <c r="C12" s="178" t="s">
        <v>894</v>
      </c>
      <c r="D12" s="158"/>
      <c r="E12" s="89" t="s">
        <v>895</v>
      </c>
      <c r="F12" s="178" t="s">
        <v>896</v>
      </c>
      <c r="G12" s="88" t="s">
        <v>285</v>
      </c>
      <c r="H12" s="88"/>
      <c r="I12" s="88"/>
      <c r="J12" s="92">
        <v>234.7</v>
      </c>
      <c r="K12" s="93">
        <v>422500</v>
      </c>
      <c r="L12" s="93">
        <v>20280</v>
      </c>
      <c r="M12" s="93">
        <v>402220</v>
      </c>
      <c r="N12" s="88"/>
      <c r="O12" s="93"/>
      <c r="P12" s="88"/>
      <c r="Q12" s="93"/>
      <c r="R12" s="88">
        <f>J12+N12-P12</f>
        <v>234.7</v>
      </c>
      <c r="S12" s="93">
        <f>M12+O12-Q12</f>
        <v>402220</v>
      </c>
      <c r="T12" s="92"/>
    </row>
    <row r="13" spans="1:20" x14ac:dyDescent="0.15">
      <c r="A13" s="178" t="s">
        <v>897</v>
      </c>
      <c r="B13" s="92"/>
      <c r="C13" s="178" t="s">
        <v>898</v>
      </c>
      <c r="D13" s="158"/>
      <c r="E13" s="89" t="s">
        <v>895</v>
      </c>
      <c r="F13" s="178" t="s">
        <v>899</v>
      </c>
      <c r="G13" s="88" t="s">
        <v>285</v>
      </c>
      <c r="H13" s="88"/>
      <c r="I13" s="88"/>
      <c r="J13" s="92">
        <v>371.12</v>
      </c>
      <c r="K13" s="93">
        <v>556700</v>
      </c>
      <c r="L13" s="93">
        <v>26721.599999999999</v>
      </c>
      <c r="M13" s="93">
        <v>529978.4</v>
      </c>
      <c r="N13" s="88"/>
      <c r="O13" s="93"/>
      <c r="P13" s="88"/>
      <c r="Q13" s="93"/>
      <c r="R13" s="88">
        <f>J13+N13-P13</f>
        <v>371.12</v>
      </c>
      <c r="S13" s="93">
        <f>M13+O13-Q13</f>
        <v>529978.4</v>
      </c>
      <c r="T13" s="92"/>
    </row>
    <row r="14" spans="1:20" x14ac:dyDescent="0.15">
      <c r="A14" s="178" t="s">
        <v>900</v>
      </c>
      <c r="B14" s="92"/>
      <c r="C14" s="178" t="s">
        <v>901</v>
      </c>
      <c r="D14" s="158"/>
      <c r="E14" s="89" t="s">
        <v>895</v>
      </c>
      <c r="F14" s="178" t="s">
        <v>902</v>
      </c>
      <c r="G14" s="88" t="s">
        <v>285</v>
      </c>
      <c r="H14" s="88"/>
      <c r="I14" s="88"/>
      <c r="J14" s="92">
        <v>221.79</v>
      </c>
      <c r="K14" s="93">
        <v>332700</v>
      </c>
      <c r="L14" s="93">
        <v>15969.6</v>
      </c>
      <c r="M14" s="93">
        <v>316730.40000000002</v>
      </c>
      <c r="N14" s="88"/>
      <c r="O14" s="93"/>
      <c r="P14" s="88"/>
      <c r="Q14" s="93"/>
      <c r="R14" s="88">
        <f>J14+N14-P14</f>
        <v>221.79</v>
      </c>
      <c r="S14" s="93">
        <f>M14+O14-Q14</f>
        <v>316730.40000000002</v>
      </c>
      <c r="T14" s="92"/>
    </row>
    <row r="15" spans="1:20" x14ac:dyDescent="0.15">
      <c r="A15" s="178" t="s">
        <v>903</v>
      </c>
      <c r="B15" s="92"/>
      <c r="C15" s="178" t="s">
        <v>904</v>
      </c>
      <c r="D15" s="158"/>
      <c r="E15" s="89" t="s">
        <v>895</v>
      </c>
      <c r="F15" s="178" t="s">
        <v>905</v>
      </c>
      <c r="G15" s="88" t="s">
        <v>285</v>
      </c>
      <c r="H15" s="88"/>
      <c r="I15" s="88"/>
      <c r="J15" s="92">
        <v>234.45</v>
      </c>
      <c r="K15" s="93">
        <v>351700</v>
      </c>
      <c r="L15" s="93">
        <v>16881.599999999999</v>
      </c>
      <c r="M15" s="93">
        <v>334818.40000000002</v>
      </c>
      <c r="N15" s="88"/>
      <c r="O15" s="93"/>
      <c r="P15" s="88"/>
      <c r="Q15" s="93"/>
      <c r="R15" s="88">
        <f>J15+N15-P15</f>
        <v>234.45</v>
      </c>
      <c r="S15" s="93">
        <f>M15+O15-Q15</f>
        <v>334818.40000000002</v>
      </c>
      <c r="T15" s="92"/>
    </row>
    <row r="16" spans="1:20" x14ac:dyDescent="0.15">
      <c r="A16" s="92"/>
      <c r="B16" s="92"/>
      <c r="C16" s="92"/>
      <c r="D16" s="158"/>
      <c r="E16" s="92"/>
      <c r="F16" s="92"/>
      <c r="G16" s="88"/>
      <c r="H16" s="88"/>
      <c r="I16" s="88"/>
      <c r="J16" s="88"/>
      <c r="K16" s="93"/>
      <c r="L16" s="93"/>
      <c r="M16" s="93"/>
      <c r="N16" s="88"/>
      <c r="O16" s="93"/>
      <c r="P16" s="88"/>
      <c r="Q16" s="93"/>
      <c r="R16" s="88"/>
      <c r="S16" s="93"/>
      <c r="T16" s="92"/>
    </row>
    <row r="17" spans="1:20" x14ac:dyDescent="0.15">
      <c r="A17" s="92"/>
      <c r="B17" s="159" t="s">
        <v>906</v>
      </c>
      <c r="C17" s="92"/>
      <c r="D17" s="158"/>
      <c r="E17" s="92"/>
      <c r="F17" s="92"/>
      <c r="G17" s="88"/>
      <c r="H17" s="88"/>
      <c r="I17" s="88"/>
      <c r="J17" s="88"/>
      <c r="K17" s="93">
        <f>SUM(K18:K19)</f>
        <v>0</v>
      </c>
      <c r="L17" s="93">
        <f>SUM(L18:L19)</f>
        <v>0</v>
      </c>
      <c r="M17" s="93">
        <f>SUM(M18:M19)</f>
        <v>0</v>
      </c>
      <c r="N17" s="88"/>
      <c r="O17" s="93">
        <f>SUM(O18:O19)</f>
        <v>0</v>
      </c>
      <c r="P17" s="88"/>
      <c r="Q17" s="93">
        <f>SUM(Q18:Q19)</f>
        <v>0</v>
      </c>
      <c r="R17" s="88"/>
      <c r="S17" s="93">
        <f>M17+O17-Q17</f>
        <v>0</v>
      </c>
      <c r="T17" s="92"/>
    </row>
    <row r="18" spans="1:20" x14ac:dyDescent="0.15">
      <c r="A18" s="92"/>
      <c r="B18" s="92"/>
      <c r="C18" s="92"/>
      <c r="D18" s="158"/>
      <c r="E18" s="92"/>
      <c r="F18" s="92"/>
      <c r="G18" s="88"/>
      <c r="H18" s="88"/>
      <c r="I18" s="88"/>
      <c r="J18" s="88"/>
      <c r="K18" s="93"/>
      <c r="L18" s="93"/>
      <c r="M18" s="93"/>
      <c r="N18" s="88"/>
      <c r="O18" s="93"/>
      <c r="P18" s="88"/>
      <c r="Q18" s="93"/>
      <c r="R18" s="88"/>
      <c r="S18" s="93"/>
      <c r="T18" s="92"/>
    </row>
    <row r="19" spans="1:20" x14ac:dyDescent="0.15">
      <c r="A19" s="92"/>
      <c r="B19" s="92"/>
      <c r="C19" s="92"/>
      <c r="D19" s="158"/>
      <c r="E19" s="92"/>
      <c r="F19" s="92"/>
      <c r="G19" s="88"/>
      <c r="H19" s="88"/>
      <c r="I19" s="88"/>
      <c r="J19" s="88"/>
      <c r="K19" s="93"/>
      <c r="L19" s="93"/>
      <c r="M19" s="93"/>
      <c r="N19" s="88"/>
      <c r="O19" s="93"/>
      <c r="P19" s="88"/>
      <c r="Q19" s="93"/>
      <c r="R19" s="88"/>
      <c r="S19" s="93"/>
      <c r="T19" s="92"/>
    </row>
    <row r="20" spans="1:20" x14ac:dyDescent="0.15">
      <c r="A20" s="92"/>
      <c r="B20" s="159" t="s">
        <v>907</v>
      </c>
      <c r="C20" s="92"/>
      <c r="D20" s="158"/>
      <c r="E20" s="92"/>
      <c r="F20" s="92"/>
      <c r="G20" s="88"/>
      <c r="H20" s="88"/>
      <c r="I20" s="88"/>
      <c r="J20" s="88"/>
      <c r="K20" s="93">
        <f>SUM(K21:K52)</f>
        <v>33601.4</v>
      </c>
      <c r="L20" s="93">
        <f>SUM(L21:L52)</f>
        <v>8947.99</v>
      </c>
      <c r="M20" s="93">
        <f>SUM(M21:M52)</f>
        <v>24653.409999999993</v>
      </c>
      <c r="N20" s="88"/>
      <c r="O20" s="93">
        <f>SUM(O21:O52)</f>
        <v>0</v>
      </c>
      <c r="P20" s="88"/>
      <c r="Q20" s="93">
        <f>SUM(Q21:Q52)</f>
        <v>0</v>
      </c>
      <c r="R20" s="88"/>
      <c r="S20" s="93">
        <f>M20+O20-Q20</f>
        <v>24653.409999999993</v>
      </c>
      <c r="T20" s="92"/>
    </row>
    <row r="21" spans="1:20" x14ac:dyDescent="0.15">
      <c r="A21" s="178" t="s">
        <v>908</v>
      </c>
      <c r="B21" s="92"/>
      <c r="C21" s="178" t="s">
        <v>909</v>
      </c>
      <c r="D21" s="158"/>
      <c r="E21" s="89" t="s">
        <v>895</v>
      </c>
      <c r="F21" s="178" t="s">
        <v>726</v>
      </c>
      <c r="G21" s="88" t="s">
        <v>285</v>
      </c>
      <c r="H21" s="88"/>
      <c r="I21" s="88"/>
      <c r="J21" s="88">
        <v>1</v>
      </c>
      <c r="K21" s="93">
        <v>940.59</v>
      </c>
      <c r="L21" s="93">
        <v>297.2</v>
      </c>
      <c r="M21" s="93">
        <v>643.39</v>
      </c>
      <c r="N21" s="88"/>
      <c r="O21" s="93"/>
      <c r="P21" s="88"/>
      <c r="Q21" s="93"/>
      <c r="R21" s="88"/>
      <c r="S21" s="93">
        <f>M21+O21-Q21</f>
        <v>643.39</v>
      </c>
      <c r="T21" s="92"/>
    </row>
    <row r="22" spans="1:20" x14ac:dyDescent="0.15">
      <c r="A22" s="178" t="s">
        <v>910</v>
      </c>
      <c r="B22" s="92"/>
      <c r="C22" s="178" t="s">
        <v>911</v>
      </c>
      <c r="D22" s="158"/>
      <c r="E22" s="89" t="s">
        <v>895</v>
      </c>
      <c r="F22" s="178" t="s">
        <v>726</v>
      </c>
      <c r="G22" s="88" t="s">
        <v>285</v>
      </c>
      <c r="H22" s="88"/>
      <c r="I22" s="88"/>
      <c r="J22" s="88">
        <v>1</v>
      </c>
      <c r="K22" s="93">
        <v>940.59</v>
      </c>
      <c r="L22" s="93">
        <v>297.2</v>
      </c>
      <c r="M22" s="93">
        <v>643.39</v>
      </c>
      <c r="N22" s="88"/>
      <c r="O22" s="93"/>
      <c r="P22" s="88"/>
      <c r="Q22" s="93"/>
      <c r="R22" s="88"/>
      <c r="S22" s="93">
        <f t="shared" ref="S22:S51" si="0">M22+O22-Q22</f>
        <v>643.39</v>
      </c>
      <c r="T22" s="92"/>
    </row>
    <row r="23" spans="1:20" x14ac:dyDescent="0.15">
      <c r="A23" s="178" t="s">
        <v>912</v>
      </c>
      <c r="B23" s="92"/>
      <c r="C23" s="178" t="s">
        <v>913</v>
      </c>
      <c r="D23" s="158"/>
      <c r="E23" s="89" t="s">
        <v>895</v>
      </c>
      <c r="F23" s="178" t="s">
        <v>726</v>
      </c>
      <c r="G23" s="88" t="s">
        <v>285</v>
      </c>
      <c r="H23" s="88"/>
      <c r="I23" s="88"/>
      <c r="J23" s="88">
        <v>1</v>
      </c>
      <c r="K23" s="93">
        <v>940.59</v>
      </c>
      <c r="L23" s="93">
        <v>297.2</v>
      </c>
      <c r="M23" s="93">
        <v>643.39</v>
      </c>
      <c r="N23" s="88"/>
      <c r="O23" s="93"/>
      <c r="P23" s="88"/>
      <c r="Q23" s="93"/>
      <c r="R23" s="88"/>
      <c r="S23" s="93">
        <f t="shared" si="0"/>
        <v>643.39</v>
      </c>
      <c r="T23" s="92"/>
    </row>
    <row r="24" spans="1:20" x14ac:dyDescent="0.15">
      <c r="A24" s="178" t="s">
        <v>914</v>
      </c>
      <c r="B24" s="92"/>
      <c r="C24" s="178" t="s">
        <v>915</v>
      </c>
      <c r="D24" s="158"/>
      <c r="E24" s="89" t="s">
        <v>895</v>
      </c>
      <c r="F24" s="178" t="s">
        <v>726</v>
      </c>
      <c r="G24" s="88" t="s">
        <v>285</v>
      </c>
      <c r="H24" s="88"/>
      <c r="I24" s="88"/>
      <c r="J24" s="88">
        <v>1</v>
      </c>
      <c r="K24" s="93">
        <v>940.59</v>
      </c>
      <c r="L24" s="93">
        <v>297.2</v>
      </c>
      <c r="M24" s="93">
        <v>643.39</v>
      </c>
      <c r="N24" s="88"/>
      <c r="O24" s="93"/>
      <c r="P24" s="88"/>
      <c r="Q24" s="93"/>
      <c r="R24" s="88"/>
      <c r="S24" s="93">
        <f t="shared" si="0"/>
        <v>643.39</v>
      </c>
      <c r="T24" s="92"/>
    </row>
    <row r="25" spans="1:20" x14ac:dyDescent="0.15">
      <c r="A25" s="178" t="s">
        <v>916</v>
      </c>
      <c r="B25" s="92"/>
      <c r="C25" s="178" t="s">
        <v>917</v>
      </c>
      <c r="D25" s="158"/>
      <c r="E25" s="89" t="s">
        <v>895</v>
      </c>
      <c r="F25" s="178" t="s">
        <v>726</v>
      </c>
      <c r="G25" s="88" t="s">
        <v>285</v>
      </c>
      <c r="H25" s="88"/>
      <c r="I25" s="88"/>
      <c r="J25" s="88">
        <v>1</v>
      </c>
      <c r="K25" s="93">
        <v>940.59</v>
      </c>
      <c r="L25" s="93">
        <v>297.2</v>
      </c>
      <c r="M25" s="93">
        <v>643.39</v>
      </c>
      <c r="N25" s="88"/>
      <c r="O25" s="93"/>
      <c r="P25" s="88"/>
      <c r="Q25" s="93"/>
      <c r="R25" s="88"/>
      <c r="S25" s="93">
        <f t="shared" si="0"/>
        <v>643.39</v>
      </c>
      <c r="T25" s="92"/>
    </row>
    <row r="26" spans="1:20" x14ac:dyDescent="0.15">
      <c r="A26" s="178" t="s">
        <v>918</v>
      </c>
      <c r="B26" s="92"/>
      <c r="C26" s="178" t="s">
        <v>919</v>
      </c>
      <c r="D26" s="158"/>
      <c r="E26" s="89" t="s">
        <v>895</v>
      </c>
      <c r="F26" s="178" t="s">
        <v>726</v>
      </c>
      <c r="G26" s="88" t="s">
        <v>285</v>
      </c>
      <c r="H26" s="88"/>
      <c r="I26" s="88"/>
      <c r="J26" s="88">
        <v>1</v>
      </c>
      <c r="K26" s="93">
        <v>940.59</v>
      </c>
      <c r="L26" s="93">
        <v>297.2</v>
      </c>
      <c r="M26" s="93">
        <v>643.39</v>
      </c>
      <c r="N26" s="88"/>
      <c r="O26" s="93"/>
      <c r="P26" s="88"/>
      <c r="Q26" s="93"/>
      <c r="R26" s="88"/>
      <c r="S26" s="93">
        <f t="shared" si="0"/>
        <v>643.39</v>
      </c>
      <c r="T26" s="92"/>
    </row>
    <row r="27" spans="1:20" x14ac:dyDescent="0.15">
      <c r="A27" s="178" t="s">
        <v>920</v>
      </c>
      <c r="B27" s="92"/>
      <c r="C27" s="178" t="s">
        <v>921</v>
      </c>
      <c r="D27" s="158"/>
      <c r="E27" s="89" t="s">
        <v>895</v>
      </c>
      <c r="F27" s="178" t="s">
        <v>922</v>
      </c>
      <c r="G27" s="88" t="s">
        <v>285</v>
      </c>
      <c r="H27" s="88"/>
      <c r="I27" s="88"/>
      <c r="J27" s="88">
        <v>1</v>
      </c>
      <c r="K27" s="93">
        <v>1138.6099999999999</v>
      </c>
      <c r="L27" s="93">
        <v>359.8</v>
      </c>
      <c r="M27" s="93">
        <v>778.81</v>
      </c>
      <c r="N27" s="88"/>
      <c r="O27" s="93"/>
      <c r="P27" s="88"/>
      <c r="Q27" s="93"/>
      <c r="R27" s="88"/>
      <c r="S27" s="93">
        <f t="shared" si="0"/>
        <v>778.81</v>
      </c>
      <c r="T27" s="92"/>
    </row>
    <row r="28" spans="1:20" x14ac:dyDescent="0.15">
      <c r="A28" s="178" t="s">
        <v>923</v>
      </c>
      <c r="B28" s="92"/>
      <c r="C28" s="178" t="s">
        <v>924</v>
      </c>
      <c r="D28" s="158"/>
      <c r="E28" s="89" t="s">
        <v>895</v>
      </c>
      <c r="F28" s="178" t="s">
        <v>922</v>
      </c>
      <c r="G28" s="88" t="s">
        <v>285</v>
      </c>
      <c r="H28" s="88"/>
      <c r="I28" s="88"/>
      <c r="J28" s="88">
        <v>1</v>
      </c>
      <c r="K28" s="93">
        <v>1138.6099999999999</v>
      </c>
      <c r="L28" s="93">
        <v>359.8</v>
      </c>
      <c r="M28" s="93">
        <v>778.81</v>
      </c>
      <c r="N28" s="88"/>
      <c r="O28" s="93"/>
      <c r="P28" s="88"/>
      <c r="Q28" s="93"/>
      <c r="R28" s="88"/>
      <c r="S28" s="93">
        <f t="shared" si="0"/>
        <v>778.81</v>
      </c>
      <c r="T28" s="92"/>
    </row>
    <row r="29" spans="1:20" x14ac:dyDescent="0.15">
      <c r="A29" s="178" t="s">
        <v>925</v>
      </c>
      <c r="B29" s="92"/>
      <c r="C29" s="178" t="s">
        <v>926</v>
      </c>
      <c r="D29" s="158"/>
      <c r="E29" s="89" t="s">
        <v>895</v>
      </c>
      <c r="F29" s="178" t="s">
        <v>922</v>
      </c>
      <c r="G29" s="88" t="s">
        <v>285</v>
      </c>
      <c r="H29" s="88"/>
      <c r="I29" s="88"/>
      <c r="J29" s="88">
        <v>1</v>
      </c>
      <c r="K29" s="93">
        <v>1138.6099999999999</v>
      </c>
      <c r="L29" s="93">
        <v>359.8</v>
      </c>
      <c r="M29" s="93">
        <v>778.81</v>
      </c>
      <c r="N29" s="88"/>
      <c r="O29" s="93"/>
      <c r="P29" s="88"/>
      <c r="Q29" s="93"/>
      <c r="R29" s="88"/>
      <c r="S29" s="93">
        <f t="shared" si="0"/>
        <v>778.81</v>
      </c>
      <c r="T29" s="92"/>
    </row>
    <row r="30" spans="1:20" x14ac:dyDescent="0.15">
      <c r="A30" s="178" t="s">
        <v>927</v>
      </c>
      <c r="B30" s="92"/>
      <c r="C30" s="178" t="s">
        <v>928</v>
      </c>
      <c r="D30" s="158"/>
      <c r="E30" s="89" t="s">
        <v>895</v>
      </c>
      <c r="F30" s="178" t="s">
        <v>922</v>
      </c>
      <c r="G30" s="88" t="s">
        <v>285</v>
      </c>
      <c r="H30" s="88"/>
      <c r="I30" s="88"/>
      <c r="J30" s="88">
        <v>1</v>
      </c>
      <c r="K30" s="93">
        <v>1138.6099999999999</v>
      </c>
      <c r="L30" s="93">
        <v>359.8</v>
      </c>
      <c r="M30" s="93">
        <v>778.81</v>
      </c>
      <c r="N30" s="88"/>
      <c r="O30" s="93"/>
      <c r="P30" s="88"/>
      <c r="Q30" s="93"/>
      <c r="R30" s="88"/>
      <c r="S30" s="93">
        <f t="shared" si="0"/>
        <v>778.81</v>
      </c>
      <c r="T30" s="92"/>
    </row>
    <row r="31" spans="1:20" x14ac:dyDescent="0.15">
      <c r="A31" s="178" t="s">
        <v>929</v>
      </c>
      <c r="B31" s="92"/>
      <c r="C31" s="178" t="s">
        <v>930</v>
      </c>
      <c r="D31" s="158"/>
      <c r="E31" s="89" t="s">
        <v>895</v>
      </c>
      <c r="F31" s="178" t="s">
        <v>726</v>
      </c>
      <c r="G31" s="88" t="s">
        <v>285</v>
      </c>
      <c r="H31" s="88"/>
      <c r="I31" s="88"/>
      <c r="J31" s="88">
        <v>1</v>
      </c>
      <c r="K31" s="93">
        <v>841.58</v>
      </c>
      <c r="L31" s="93">
        <v>266</v>
      </c>
      <c r="M31" s="93">
        <v>575.58000000000004</v>
      </c>
      <c r="N31" s="88"/>
      <c r="O31" s="93"/>
      <c r="P31" s="88"/>
      <c r="Q31" s="93"/>
      <c r="R31" s="88"/>
      <c r="S31" s="93">
        <f t="shared" si="0"/>
        <v>575.58000000000004</v>
      </c>
      <c r="T31" s="92"/>
    </row>
    <row r="32" spans="1:20" x14ac:dyDescent="0.15">
      <c r="A32" s="178" t="s">
        <v>931</v>
      </c>
      <c r="B32" s="92"/>
      <c r="C32" s="178" t="s">
        <v>932</v>
      </c>
      <c r="D32" s="158"/>
      <c r="E32" s="89" t="s">
        <v>895</v>
      </c>
      <c r="F32" s="178" t="s">
        <v>726</v>
      </c>
      <c r="G32" s="88" t="s">
        <v>285</v>
      </c>
      <c r="H32" s="88"/>
      <c r="I32" s="88"/>
      <c r="J32" s="88">
        <v>1</v>
      </c>
      <c r="K32" s="93">
        <v>841.58</v>
      </c>
      <c r="L32" s="93">
        <v>266</v>
      </c>
      <c r="M32" s="93">
        <v>575.58000000000004</v>
      </c>
      <c r="N32" s="88"/>
      <c r="O32" s="93"/>
      <c r="P32" s="88"/>
      <c r="Q32" s="93"/>
      <c r="R32" s="88"/>
      <c r="S32" s="93">
        <f t="shared" si="0"/>
        <v>575.58000000000004</v>
      </c>
      <c r="T32" s="92"/>
    </row>
    <row r="33" spans="1:20" x14ac:dyDescent="0.15">
      <c r="A33" s="178" t="s">
        <v>933</v>
      </c>
      <c r="B33" s="92"/>
      <c r="C33" s="178" t="s">
        <v>934</v>
      </c>
      <c r="D33" s="158"/>
      <c r="E33" s="89" t="s">
        <v>895</v>
      </c>
      <c r="F33" s="178" t="s">
        <v>726</v>
      </c>
      <c r="G33" s="88" t="s">
        <v>285</v>
      </c>
      <c r="H33" s="88"/>
      <c r="I33" s="88"/>
      <c r="J33" s="88">
        <v>1</v>
      </c>
      <c r="K33" s="93">
        <v>841.58</v>
      </c>
      <c r="L33" s="93">
        <v>266</v>
      </c>
      <c r="M33" s="93">
        <v>575.58000000000004</v>
      </c>
      <c r="N33" s="88"/>
      <c r="O33" s="93"/>
      <c r="P33" s="88"/>
      <c r="Q33" s="93"/>
      <c r="R33" s="88"/>
      <c r="S33" s="93">
        <f t="shared" si="0"/>
        <v>575.58000000000004</v>
      </c>
      <c r="T33" s="92"/>
    </row>
    <row r="34" spans="1:20" x14ac:dyDescent="0.15">
      <c r="A34" s="178" t="s">
        <v>935</v>
      </c>
      <c r="B34" s="92"/>
      <c r="C34" s="178" t="s">
        <v>936</v>
      </c>
      <c r="D34" s="158"/>
      <c r="E34" s="89" t="s">
        <v>895</v>
      </c>
      <c r="F34" s="178" t="s">
        <v>726</v>
      </c>
      <c r="G34" s="88" t="s">
        <v>285</v>
      </c>
      <c r="H34" s="88"/>
      <c r="I34" s="88"/>
      <c r="J34" s="88">
        <v>1</v>
      </c>
      <c r="K34" s="93">
        <v>841.58</v>
      </c>
      <c r="L34" s="93">
        <v>266</v>
      </c>
      <c r="M34" s="93">
        <v>575.58000000000004</v>
      </c>
      <c r="N34" s="88"/>
      <c r="O34" s="93"/>
      <c r="P34" s="88"/>
      <c r="Q34" s="93"/>
      <c r="R34" s="88"/>
      <c r="S34" s="93">
        <f t="shared" si="0"/>
        <v>575.58000000000004</v>
      </c>
      <c r="T34" s="92"/>
    </row>
    <row r="35" spans="1:20" x14ac:dyDescent="0.15">
      <c r="A35" s="178" t="s">
        <v>937</v>
      </c>
      <c r="B35" s="92"/>
      <c r="C35" s="178" t="s">
        <v>938</v>
      </c>
      <c r="D35" s="158"/>
      <c r="E35" s="89" t="s">
        <v>895</v>
      </c>
      <c r="F35" s="178" t="s">
        <v>726</v>
      </c>
      <c r="G35" s="88" t="s">
        <v>285</v>
      </c>
      <c r="H35" s="88"/>
      <c r="I35" s="88"/>
      <c r="J35" s="88">
        <v>1</v>
      </c>
      <c r="K35" s="93">
        <v>841.58</v>
      </c>
      <c r="L35" s="93">
        <v>266</v>
      </c>
      <c r="M35" s="93">
        <v>575.58000000000004</v>
      </c>
      <c r="N35" s="88"/>
      <c r="O35" s="93"/>
      <c r="P35" s="88"/>
      <c r="Q35" s="93"/>
      <c r="R35" s="88"/>
      <c r="S35" s="93">
        <f t="shared" si="0"/>
        <v>575.58000000000004</v>
      </c>
      <c r="T35" s="92"/>
    </row>
    <row r="36" spans="1:20" x14ac:dyDescent="0.15">
      <c r="A36" s="178" t="s">
        <v>939</v>
      </c>
      <c r="B36" s="92"/>
      <c r="C36" s="178" t="s">
        <v>940</v>
      </c>
      <c r="D36" s="158"/>
      <c r="E36" s="89" t="s">
        <v>895</v>
      </c>
      <c r="F36" s="178" t="s">
        <v>726</v>
      </c>
      <c r="G36" s="88" t="s">
        <v>285</v>
      </c>
      <c r="H36" s="88"/>
      <c r="I36" s="88"/>
      <c r="J36" s="88">
        <v>1</v>
      </c>
      <c r="K36" s="93">
        <v>841.58</v>
      </c>
      <c r="L36" s="93">
        <v>266</v>
      </c>
      <c r="M36" s="93">
        <v>575.58000000000004</v>
      </c>
      <c r="N36" s="88"/>
      <c r="O36" s="93"/>
      <c r="P36" s="88"/>
      <c r="Q36" s="93"/>
      <c r="R36" s="88"/>
      <c r="S36" s="93">
        <f t="shared" si="0"/>
        <v>575.58000000000004</v>
      </c>
      <c r="T36" s="92"/>
    </row>
    <row r="37" spans="1:20" x14ac:dyDescent="0.15">
      <c r="A37" s="178" t="s">
        <v>941</v>
      </c>
      <c r="B37" s="92"/>
      <c r="C37" s="178" t="s">
        <v>942</v>
      </c>
      <c r="D37" s="158"/>
      <c r="E37" s="89" t="s">
        <v>895</v>
      </c>
      <c r="F37" s="178" t="s">
        <v>726</v>
      </c>
      <c r="G37" s="88" t="s">
        <v>285</v>
      </c>
      <c r="H37" s="88"/>
      <c r="I37" s="88"/>
      <c r="J37" s="88">
        <v>1</v>
      </c>
      <c r="K37" s="93">
        <v>940.59</v>
      </c>
      <c r="L37" s="93">
        <v>297.2</v>
      </c>
      <c r="M37" s="93">
        <v>643.39</v>
      </c>
      <c r="N37" s="88"/>
      <c r="O37" s="93"/>
      <c r="P37" s="88"/>
      <c r="Q37" s="93"/>
      <c r="R37" s="88"/>
      <c r="S37" s="93">
        <f t="shared" si="0"/>
        <v>643.39</v>
      </c>
      <c r="T37" s="92"/>
    </row>
    <row r="38" spans="1:20" x14ac:dyDescent="0.15">
      <c r="A38" s="178" t="s">
        <v>943</v>
      </c>
      <c r="B38" s="92"/>
      <c r="C38" s="178" t="s">
        <v>942</v>
      </c>
      <c r="D38" s="158"/>
      <c r="E38" s="89" t="s">
        <v>895</v>
      </c>
      <c r="F38" s="178" t="s">
        <v>726</v>
      </c>
      <c r="G38" s="88" t="s">
        <v>285</v>
      </c>
      <c r="H38" s="88"/>
      <c r="I38" s="88"/>
      <c r="J38" s="88">
        <v>1</v>
      </c>
      <c r="K38" s="93">
        <v>940.59</v>
      </c>
      <c r="L38" s="93">
        <v>297.2</v>
      </c>
      <c r="M38" s="93">
        <v>643.39</v>
      </c>
      <c r="N38" s="88"/>
      <c r="O38" s="93"/>
      <c r="P38" s="88"/>
      <c r="Q38" s="93"/>
      <c r="R38" s="88"/>
      <c r="S38" s="93">
        <f t="shared" si="0"/>
        <v>643.39</v>
      </c>
      <c r="T38" s="92"/>
    </row>
    <row r="39" spans="1:20" x14ac:dyDescent="0.15">
      <c r="A39" s="178" t="s">
        <v>944</v>
      </c>
      <c r="B39" s="92"/>
      <c r="C39" s="178" t="s">
        <v>942</v>
      </c>
      <c r="D39" s="158"/>
      <c r="E39" s="89" t="s">
        <v>895</v>
      </c>
      <c r="F39" s="178" t="s">
        <v>726</v>
      </c>
      <c r="G39" s="88" t="s">
        <v>285</v>
      </c>
      <c r="H39" s="88"/>
      <c r="I39" s="88"/>
      <c r="J39" s="88">
        <v>1</v>
      </c>
      <c r="K39" s="93">
        <v>940.59</v>
      </c>
      <c r="L39" s="93">
        <v>297.2</v>
      </c>
      <c r="M39" s="93">
        <v>643.39</v>
      </c>
      <c r="N39" s="88"/>
      <c r="O39" s="93"/>
      <c r="P39" s="88"/>
      <c r="Q39" s="93"/>
      <c r="R39" s="88"/>
      <c r="S39" s="93">
        <f t="shared" si="0"/>
        <v>643.39</v>
      </c>
      <c r="T39" s="92"/>
    </row>
    <row r="40" spans="1:20" x14ac:dyDescent="0.15">
      <c r="A40" s="178" t="s">
        <v>945</v>
      </c>
      <c r="B40" s="92"/>
      <c r="C40" s="178" t="s">
        <v>946</v>
      </c>
      <c r="D40" s="158"/>
      <c r="E40" s="89" t="s">
        <v>895</v>
      </c>
      <c r="F40" s="178" t="s">
        <v>726</v>
      </c>
      <c r="G40" s="88" t="s">
        <v>285</v>
      </c>
      <c r="H40" s="88"/>
      <c r="I40" s="88"/>
      <c r="J40" s="88">
        <v>1</v>
      </c>
      <c r="K40" s="93">
        <v>841.58</v>
      </c>
      <c r="L40" s="93">
        <v>266</v>
      </c>
      <c r="M40" s="93">
        <v>575.58000000000004</v>
      </c>
      <c r="N40" s="88"/>
      <c r="O40" s="93"/>
      <c r="P40" s="88"/>
      <c r="Q40" s="93"/>
      <c r="R40" s="88"/>
      <c r="S40" s="93">
        <f t="shared" si="0"/>
        <v>575.58000000000004</v>
      </c>
      <c r="T40" s="92"/>
    </row>
    <row r="41" spans="1:20" x14ac:dyDescent="0.15">
      <c r="A41" s="178" t="s">
        <v>947</v>
      </c>
      <c r="B41" s="92"/>
      <c r="C41" s="178" t="s">
        <v>948</v>
      </c>
      <c r="D41" s="158"/>
      <c r="E41" s="89" t="s">
        <v>895</v>
      </c>
      <c r="F41" s="178" t="s">
        <v>949</v>
      </c>
      <c r="G41" s="88" t="s">
        <v>285</v>
      </c>
      <c r="H41" s="88"/>
      <c r="I41" s="88"/>
      <c r="J41" s="88">
        <v>1</v>
      </c>
      <c r="K41" s="93">
        <v>1200</v>
      </c>
      <c r="L41" s="93">
        <v>341.28</v>
      </c>
      <c r="M41" s="93">
        <v>858.72</v>
      </c>
      <c r="N41" s="88"/>
      <c r="O41" s="93"/>
      <c r="P41" s="88"/>
      <c r="Q41" s="93"/>
      <c r="R41" s="88"/>
      <c r="S41" s="93">
        <f t="shared" si="0"/>
        <v>858.72</v>
      </c>
      <c r="T41" s="92"/>
    </row>
    <row r="42" spans="1:20" x14ac:dyDescent="0.15">
      <c r="A42" s="178" t="s">
        <v>950</v>
      </c>
      <c r="B42" s="92"/>
      <c r="C42" s="178" t="s">
        <v>951</v>
      </c>
      <c r="D42" s="158"/>
      <c r="E42" s="89" t="s">
        <v>895</v>
      </c>
      <c r="F42" s="178" t="s">
        <v>949</v>
      </c>
      <c r="G42" s="88" t="s">
        <v>285</v>
      </c>
      <c r="H42" s="88"/>
      <c r="I42" s="88"/>
      <c r="J42" s="88">
        <v>1</v>
      </c>
      <c r="K42" s="93">
        <v>1200</v>
      </c>
      <c r="L42" s="93">
        <v>341.28</v>
      </c>
      <c r="M42" s="93">
        <v>858.72</v>
      </c>
      <c r="N42" s="88"/>
      <c r="O42" s="93"/>
      <c r="P42" s="88"/>
      <c r="Q42" s="93"/>
      <c r="R42" s="88"/>
      <c r="S42" s="93">
        <f t="shared" si="0"/>
        <v>858.72</v>
      </c>
      <c r="T42" s="92"/>
    </row>
    <row r="43" spans="1:20" x14ac:dyDescent="0.15">
      <c r="A43" s="178" t="s">
        <v>952</v>
      </c>
      <c r="B43" s="92"/>
      <c r="C43" s="178" t="s">
        <v>953</v>
      </c>
      <c r="D43" s="158"/>
      <c r="E43" s="89" t="s">
        <v>895</v>
      </c>
      <c r="F43" s="178" t="s">
        <v>949</v>
      </c>
      <c r="G43" s="88" t="s">
        <v>285</v>
      </c>
      <c r="H43" s="88"/>
      <c r="I43" s="88"/>
      <c r="J43" s="88">
        <v>1</v>
      </c>
      <c r="K43" s="93">
        <v>1200</v>
      </c>
      <c r="L43" s="93">
        <v>341.28</v>
      </c>
      <c r="M43" s="93">
        <v>858.72</v>
      </c>
      <c r="N43" s="88"/>
      <c r="O43" s="93"/>
      <c r="P43" s="88"/>
      <c r="Q43" s="93"/>
      <c r="R43" s="88"/>
      <c r="S43" s="93">
        <f t="shared" si="0"/>
        <v>858.72</v>
      </c>
      <c r="T43" s="92"/>
    </row>
    <row r="44" spans="1:20" x14ac:dyDescent="0.15">
      <c r="A44" s="178" t="s">
        <v>954</v>
      </c>
      <c r="B44" s="92"/>
      <c r="C44" s="178" t="s">
        <v>955</v>
      </c>
      <c r="D44" s="158"/>
      <c r="E44" s="89" t="s">
        <v>895</v>
      </c>
      <c r="F44" s="92"/>
      <c r="G44" s="88" t="s">
        <v>285</v>
      </c>
      <c r="H44" s="88"/>
      <c r="I44" s="88"/>
      <c r="J44" s="88">
        <v>1</v>
      </c>
      <c r="K44" s="93">
        <v>2650</v>
      </c>
      <c r="L44" s="93">
        <v>753.66</v>
      </c>
      <c r="M44" s="93">
        <v>1896.34</v>
      </c>
      <c r="N44" s="88"/>
      <c r="O44" s="93"/>
      <c r="P44" s="88"/>
      <c r="Q44" s="93"/>
      <c r="R44" s="88"/>
      <c r="S44" s="93">
        <f t="shared" si="0"/>
        <v>1896.34</v>
      </c>
      <c r="T44" s="92"/>
    </row>
    <row r="45" spans="1:20" x14ac:dyDescent="0.15">
      <c r="A45" s="178" t="s">
        <v>956</v>
      </c>
      <c r="B45" s="92"/>
      <c r="C45" s="178" t="s">
        <v>957</v>
      </c>
      <c r="D45" s="158"/>
      <c r="E45" s="89" t="s">
        <v>895</v>
      </c>
      <c r="F45" s="92"/>
      <c r="G45" s="88" t="s">
        <v>285</v>
      </c>
      <c r="H45" s="88"/>
      <c r="I45" s="88"/>
      <c r="J45" s="88">
        <v>1</v>
      </c>
      <c r="K45" s="93">
        <v>1750</v>
      </c>
      <c r="L45" s="93">
        <v>497.7</v>
      </c>
      <c r="M45" s="93">
        <v>1252.3</v>
      </c>
      <c r="N45" s="88"/>
      <c r="O45" s="93"/>
      <c r="P45" s="88"/>
      <c r="Q45" s="93"/>
      <c r="R45" s="88"/>
      <c r="S45" s="93">
        <f t="shared" si="0"/>
        <v>1252.3</v>
      </c>
      <c r="T45" s="92"/>
    </row>
    <row r="46" spans="1:20" x14ac:dyDescent="0.15">
      <c r="A46" s="178" t="s">
        <v>958</v>
      </c>
      <c r="B46" s="92"/>
      <c r="C46" s="178" t="s">
        <v>942</v>
      </c>
      <c r="D46" s="158"/>
      <c r="E46" s="89" t="s">
        <v>895</v>
      </c>
      <c r="F46" s="178" t="s">
        <v>726</v>
      </c>
      <c r="G46" s="88" t="s">
        <v>285</v>
      </c>
      <c r="H46" s="88"/>
      <c r="I46" s="88"/>
      <c r="J46" s="88">
        <v>1</v>
      </c>
      <c r="K46" s="93">
        <v>940.59</v>
      </c>
      <c r="L46" s="93">
        <v>208.04</v>
      </c>
      <c r="M46" s="93">
        <v>732.55</v>
      </c>
      <c r="N46" s="88"/>
      <c r="O46" s="93"/>
      <c r="P46" s="88"/>
      <c r="Q46" s="93"/>
      <c r="R46" s="88"/>
      <c r="S46" s="93">
        <f t="shared" si="0"/>
        <v>732.55</v>
      </c>
      <c r="T46" s="92"/>
    </row>
    <row r="47" spans="1:20" x14ac:dyDescent="0.15">
      <c r="A47" s="178" t="s">
        <v>959</v>
      </c>
      <c r="B47" s="92"/>
      <c r="C47" s="178" t="s">
        <v>960</v>
      </c>
      <c r="D47" s="158"/>
      <c r="E47" s="89" t="s">
        <v>895</v>
      </c>
      <c r="F47" s="178" t="s">
        <v>922</v>
      </c>
      <c r="G47" s="88" t="s">
        <v>285</v>
      </c>
      <c r="H47" s="88"/>
      <c r="I47" s="88"/>
      <c r="J47" s="88">
        <v>1</v>
      </c>
      <c r="K47" s="93">
        <v>1300</v>
      </c>
      <c r="L47" s="93">
        <v>110.5</v>
      </c>
      <c r="M47" s="93">
        <v>1189.5</v>
      </c>
      <c r="N47" s="88"/>
      <c r="O47" s="93"/>
      <c r="P47" s="88"/>
      <c r="Q47" s="93"/>
      <c r="R47" s="88"/>
      <c r="S47" s="93">
        <f t="shared" si="0"/>
        <v>1189.5</v>
      </c>
      <c r="T47" s="92"/>
    </row>
    <row r="48" spans="1:20" x14ac:dyDescent="0.15">
      <c r="A48" s="178" t="s">
        <v>961</v>
      </c>
      <c r="B48" s="92"/>
      <c r="C48" s="178" t="s">
        <v>962</v>
      </c>
      <c r="D48" s="158"/>
      <c r="E48" s="89" t="s">
        <v>895</v>
      </c>
      <c r="F48" s="178" t="s">
        <v>755</v>
      </c>
      <c r="G48" s="88" t="s">
        <v>285</v>
      </c>
      <c r="H48" s="88"/>
      <c r="I48" s="88"/>
      <c r="J48" s="88">
        <v>1</v>
      </c>
      <c r="K48" s="93">
        <v>1600</v>
      </c>
      <c r="L48" s="93">
        <v>136</v>
      </c>
      <c r="M48" s="93">
        <v>1464</v>
      </c>
      <c r="N48" s="88"/>
      <c r="O48" s="93"/>
      <c r="P48" s="88"/>
      <c r="Q48" s="93"/>
      <c r="R48" s="88"/>
      <c r="S48" s="93">
        <f t="shared" si="0"/>
        <v>1464</v>
      </c>
      <c r="T48" s="92"/>
    </row>
    <row r="49" spans="1:20" x14ac:dyDescent="0.15">
      <c r="A49" s="178" t="s">
        <v>963</v>
      </c>
      <c r="B49" s="92"/>
      <c r="C49" s="178" t="s">
        <v>942</v>
      </c>
      <c r="D49" s="158"/>
      <c r="E49" s="89" t="s">
        <v>895</v>
      </c>
      <c r="F49" s="178" t="s">
        <v>726</v>
      </c>
      <c r="G49" s="88" t="s">
        <v>285</v>
      </c>
      <c r="H49" s="88"/>
      <c r="I49" s="88"/>
      <c r="J49" s="88">
        <v>1</v>
      </c>
      <c r="K49" s="93">
        <v>950</v>
      </c>
      <c r="L49" s="93">
        <v>80.75</v>
      </c>
      <c r="M49" s="93">
        <v>869.25</v>
      </c>
      <c r="N49" s="88"/>
      <c r="O49" s="93"/>
      <c r="P49" s="88"/>
      <c r="Q49" s="93"/>
      <c r="R49" s="88"/>
      <c r="S49" s="93">
        <f t="shared" si="0"/>
        <v>869.25</v>
      </c>
      <c r="T49" s="92"/>
    </row>
    <row r="50" spans="1:20" x14ac:dyDescent="0.15">
      <c r="A50" s="178" t="s">
        <v>964</v>
      </c>
      <c r="B50" s="92"/>
      <c r="C50" s="178" t="s">
        <v>942</v>
      </c>
      <c r="D50" s="158"/>
      <c r="E50" s="89" t="s">
        <v>895</v>
      </c>
      <c r="F50" s="178" t="s">
        <v>726</v>
      </c>
      <c r="G50" s="88" t="s">
        <v>285</v>
      </c>
      <c r="H50" s="88"/>
      <c r="I50" s="88"/>
      <c r="J50" s="88">
        <v>1</v>
      </c>
      <c r="K50" s="93">
        <v>950</v>
      </c>
      <c r="L50" s="93">
        <v>80.75</v>
      </c>
      <c r="M50" s="93">
        <v>869.25</v>
      </c>
      <c r="N50" s="88"/>
      <c r="O50" s="93"/>
      <c r="P50" s="88"/>
      <c r="Q50" s="93"/>
      <c r="R50" s="88"/>
      <c r="S50" s="93">
        <f t="shared" si="0"/>
        <v>869.25</v>
      </c>
      <c r="T50" s="92"/>
    </row>
    <row r="51" spans="1:20" x14ac:dyDescent="0.15">
      <c r="A51" s="178" t="s">
        <v>965</v>
      </c>
      <c r="B51" s="92"/>
      <c r="C51" s="178" t="s">
        <v>942</v>
      </c>
      <c r="D51" s="158"/>
      <c r="E51" s="89" t="s">
        <v>895</v>
      </c>
      <c r="F51" s="178" t="s">
        <v>726</v>
      </c>
      <c r="G51" s="88" t="s">
        <v>285</v>
      </c>
      <c r="H51" s="88"/>
      <c r="I51" s="88"/>
      <c r="J51" s="88">
        <v>1</v>
      </c>
      <c r="K51" s="93">
        <v>950</v>
      </c>
      <c r="L51" s="93">
        <v>80.75</v>
      </c>
      <c r="M51" s="93">
        <v>869.25</v>
      </c>
      <c r="N51" s="88"/>
      <c r="O51" s="93"/>
      <c r="P51" s="88"/>
      <c r="Q51" s="93"/>
      <c r="R51" s="88"/>
      <c r="S51" s="93">
        <f t="shared" si="0"/>
        <v>869.25</v>
      </c>
      <c r="T51" s="92"/>
    </row>
    <row r="52" spans="1:20" x14ac:dyDescent="0.15">
      <c r="A52" s="92"/>
      <c r="B52" s="92"/>
      <c r="C52" s="92"/>
      <c r="D52" s="158"/>
      <c r="E52" s="92"/>
      <c r="F52" s="92"/>
      <c r="G52" s="88"/>
      <c r="H52" s="88"/>
      <c r="I52" s="88"/>
      <c r="J52" s="88"/>
      <c r="K52" s="93"/>
      <c r="L52" s="93"/>
      <c r="M52" s="93"/>
      <c r="N52" s="88"/>
      <c r="O52" s="93"/>
      <c r="P52" s="88"/>
      <c r="Q52" s="93"/>
      <c r="R52" s="88"/>
      <c r="S52" s="93"/>
      <c r="T52" s="92"/>
    </row>
    <row r="53" spans="1:20" x14ac:dyDescent="0.15">
      <c r="A53" s="92"/>
      <c r="B53" s="112" t="s">
        <v>966</v>
      </c>
      <c r="C53" s="92"/>
      <c r="D53" s="158"/>
      <c r="E53" s="92"/>
      <c r="F53" s="92"/>
      <c r="G53" s="88"/>
      <c r="H53" s="88"/>
      <c r="I53" s="88"/>
      <c r="J53" s="88"/>
      <c r="K53" s="93">
        <f>K11+K17+K20</f>
        <v>1697201.4</v>
      </c>
      <c r="L53" s="93">
        <f>L11+L17+L20</f>
        <v>88800.79</v>
      </c>
      <c r="M53" s="93">
        <f>M11+M17+M20</f>
        <v>1608400.61</v>
      </c>
      <c r="N53" s="88"/>
      <c r="O53" s="93">
        <f>O11+O17+O20</f>
        <v>0</v>
      </c>
      <c r="P53" s="88"/>
      <c r="Q53" s="93">
        <f>Q11+Q17+Q20</f>
        <v>0</v>
      </c>
      <c r="R53" s="88"/>
      <c r="S53" s="93">
        <f>S11+S17+S20</f>
        <v>1608400.61</v>
      </c>
      <c r="T53" s="92"/>
    </row>
    <row r="54" spans="1:20" ht="69.95" customHeight="1" x14ac:dyDescent="0.15">
      <c r="A54" s="217" t="s">
        <v>967</v>
      </c>
      <c r="B54" s="217"/>
      <c r="C54" s="217"/>
      <c r="D54" s="217"/>
      <c r="E54" s="217"/>
      <c r="F54" s="217"/>
      <c r="G54" s="217"/>
      <c r="H54" s="217"/>
      <c r="I54" s="217"/>
      <c r="J54" s="217"/>
      <c r="K54" s="217"/>
      <c r="L54" s="217"/>
      <c r="M54" s="217"/>
      <c r="N54" s="217"/>
      <c r="O54" s="217"/>
      <c r="P54" s="217"/>
      <c r="Q54" s="214" t="s">
        <v>139</v>
      </c>
      <c r="R54" s="215"/>
      <c r="S54" s="215"/>
      <c r="T54" s="215"/>
    </row>
    <row r="55" spans="1:20" x14ac:dyDescent="0.15">
      <c r="A55" s="217" t="s">
        <v>81</v>
      </c>
      <c r="B55" s="217"/>
      <c r="C55" s="217"/>
      <c r="D55" s="217"/>
      <c r="E55" s="217"/>
      <c r="F55" s="217"/>
      <c r="G55" s="217"/>
      <c r="H55" s="217"/>
      <c r="I55" s="217"/>
      <c r="J55" s="217"/>
      <c r="K55" s="217"/>
      <c r="L55" s="217"/>
      <c r="M55" s="217"/>
      <c r="N55" s="217"/>
      <c r="O55" s="217"/>
      <c r="P55" s="217"/>
      <c r="Q55" s="215"/>
      <c r="R55" s="215"/>
      <c r="S55" s="215"/>
      <c r="T55" s="215"/>
    </row>
    <row r="56" spans="1:20" x14ac:dyDescent="0.15">
      <c r="A56" s="85"/>
      <c r="B56" s="85"/>
      <c r="C56" s="85"/>
      <c r="D56" s="85"/>
      <c r="E56" s="85"/>
      <c r="F56" s="85"/>
      <c r="G56" s="85"/>
      <c r="H56" s="85"/>
      <c r="I56" s="85"/>
      <c r="J56" s="85"/>
      <c r="K56" s="85"/>
      <c r="L56" s="85"/>
      <c r="M56" s="85"/>
      <c r="N56" s="85"/>
      <c r="O56" s="85"/>
      <c r="P56" s="85"/>
      <c r="Q56" s="85"/>
      <c r="R56" s="85"/>
      <c r="S56" s="85"/>
      <c r="T56" s="85"/>
    </row>
    <row r="57" spans="1:20" x14ac:dyDescent="0.15">
      <c r="A57" s="85"/>
      <c r="B57" s="85"/>
      <c r="C57" s="85"/>
      <c r="D57" s="85"/>
      <c r="E57" s="85"/>
      <c r="F57" s="85"/>
      <c r="G57" s="85"/>
      <c r="H57" s="85"/>
      <c r="I57" s="85"/>
      <c r="J57" s="85"/>
      <c r="K57" s="85"/>
      <c r="L57" s="85"/>
      <c r="M57" s="85"/>
      <c r="N57" s="85"/>
      <c r="O57" s="85"/>
      <c r="P57" s="85"/>
      <c r="Q57" s="85"/>
      <c r="R57" s="85"/>
      <c r="S57" s="85"/>
      <c r="T57" s="85"/>
    </row>
    <row r="58" spans="1:20" x14ac:dyDescent="0.15">
      <c r="A58" s="85"/>
      <c r="B58" s="85"/>
      <c r="C58" s="85"/>
      <c r="D58" s="85"/>
      <c r="E58" s="85"/>
      <c r="F58" s="85"/>
      <c r="G58" s="85"/>
      <c r="H58" s="85"/>
      <c r="I58" s="85"/>
      <c r="J58" s="85"/>
      <c r="K58" s="85"/>
      <c r="L58" s="85"/>
      <c r="M58" s="85"/>
      <c r="N58" s="85"/>
      <c r="O58" s="85"/>
      <c r="P58" s="85"/>
      <c r="Q58" s="85"/>
      <c r="R58" s="85"/>
      <c r="S58" s="85"/>
      <c r="T58" s="85"/>
    </row>
    <row r="59" spans="1:20" x14ac:dyDescent="0.15">
      <c r="A59" s="85"/>
      <c r="B59" s="85"/>
      <c r="C59" s="85"/>
      <c r="D59" s="85"/>
      <c r="E59" s="85"/>
      <c r="F59" s="85"/>
      <c r="G59" s="85"/>
      <c r="H59" s="85"/>
      <c r="I59" s="85"/>
      <c r="J59" s="85"/>
      <c r="K59" s="85"/>
      <c r="L59" s="85"/>
      <c r="M59" s="85"/>
      <c r="N59" s="85"/>
      <c r="O59" s="85"/>
      <c r="P59" s="85"/>
      <c r="Q59" s="85"/>
      <c r="R59" s="85"/>
      <c r="S59" s="85"/>
      <c r="T59" s="85"/>
    </row>
    <row r="60" spans="1:20" x14ac:dyDescent="0.15">
      <c r="A60" s="85"/>
      <c r="B60" s="85"/>
      <c r="C60" s="85"/>
      <c r="D60" s="85"/>
      <c r="E60" s="85"/>
      <c r="F60" s="85"/>
      <c r="G60" s="85"/>
      <c r="H60" s="85"/>
      <c r="I60" s="85"/>
      <c r="J60" s="85"/>
      <c r="K60" s="85"/>
      <c r="L60" s="85"/>
      <c r="M60" s="85"/>
      <c r="N60" s="85"/>
      <c r="O60" s="85"/>
      <c r="P60" s="85"/>
      <c r="Q60" s="85"/>
      <c r="R60" s="85"/>
      <c r="S60" s="85"/>
      <c r="T60" s="85"/>
    </row>
  </sheetData>
  <mergeCells count="26">
    <mergeCell ref="A2:T2"/>
    <mergeCell ref="G7:I7"/>
    <mergeCell ref="J7:M7"/>
    <mergeCell ref="N7:Q7"/>
    <mergeCell ref="R7:S7"/>
    <mergeCell ref="H8:H9"/>
    <mergeCell ref="I8:I9"/>
    <mergeCell ref="J8:J9"/>
    <mergeCell ref="K8:K9"/>
    <mergeCell ref="L8:L9"/>
    <mergeCell ref="M8:M9"/>
    <mergeCell ref="R8:R9"/>
    <mergeCell ref="S8:S9"/>
    <mergeCell ref="T7:T9"/>
    <mergeCell ref="Q54:T55"/>
    <mergeCell ref="N8:O8"/>
    <mergeCell ref="P8:Q8"/>
    <mergeCell ref="A54:P54"/>
    <mergeCell ref="A55:P55"/>
    <mergeCell ref="A7:A9"/>
    <mergeCell ref="B7:B9"/>
    <mergeCell ref="C7:C9"/>
    <mergeCell ref="D7:D9"/>
    <mergeCell ref="E7:E9"/>
    <mergeCell ref="F7:F9"/>
    <mergeCell ref="G8:G9"/>
  </mergeCells>
  <phoneticPr fontId="61" type="noConversion"/>
  <pageMargins left="3.8888888888888903E-2" right="3.8888888888888903E-2" top="0.62986111111111098" bottom="0.55069444444444404" header="0.35416666666666702" footer="0.196527777777778"/>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N31"/>
  <sheetViews>
    <sheetView view="pageBreakPreview" zoomScaleNormal="100" workbookViewId="0">
      <selection activeCell="A2" sqref="A2:AI2"/>
    </sheetView>
  </sheetViews>
  <sheetFormatPr defaultColWidth="9" defaultRowHeight="13.5" x14ac:dyDescent="0.15"/>
  <cols>
    <col min="1" max="1" width="4" customWidth="1"/>
    <col min="2" max="3" width="18" customWidth="1"/>
    <col min="4" max="4" width="16.375" customWidth="1"/>
    <col min="5" max="5" width="10" customWidth="1"/>
    <col min="6" max="6" width="10.375" customWidth="1"/>
    <col min="7" max="7" width="6.25" customWidth="1"/>
    <col min="14" max="14" width="13.125" customWidth="1"/>
  </cols>
  <sheetData>
    <row r="2" spans="1:14" ht="22.5" x14ac:dyDescent="0.15">
      <c r="A2" s="235" t="s">
        <v>21</v>
      </c>
      <c r="B2" s="235"/>
      <c r="C2" s="235"/>
      <c r="D2" s="235"/>
      <c r="E2" s="235"/>
      <c r="F2" s="235"/>
      <c r="G2" s="235"/>
      <c r="H2" s="235"/>
      <c r="I2" s="235"/>
      <c r="J2" s="235"/>
      <c r="K2" s="235"/>
      <c r="L2" s="235"/>
      <c r="M2" s="235"/>
      <c r="N2" s="235"/>
    </row>
    <row r="3" spans="1:14" x14ac:dyDescent="0.15">
      <c r="N3" s="155" t="s">
        <v>968</v>
      </c>
    </row>
    <row r="4" spans="1:14" ht="15" x14ac:dyDescent="0.15">
      <c r="A4" s="153" t="s">
        <v>142</v>
      </c>
      <c r="N4" s="118"/>
    </row>
    <row r="5" spans="1:14" ht="15" x14ac:dyDescent="0.15">
      <c r="A5" s="153" t="s">
        <v>231</v>
      </c>
      <c r="N5" s="118"/>
    </row>
    <row r="6" spans="1:14" x14ac:dyDescent="0.15">
      <c r="A6" s="153" t="s">
        <v>232</v>
      </c>
      <c r="N6" s="156" t="s">
        <v>262</v>
      </c>
    </row>
    <row r="7" spans="1:14" x14ac:dyDescent="0.15">
      <c r="A7" s="234" t="s">
        <v>85</v>
      </c>
      <c r="B7" s="234" t="s">
        <v>969</v>
      </c>
      <c r="C7" s="234" t="s">
        <v>970</v>
      </c>
      <c r="D7" s="234" t="s">
        <v>971</v>
      </c>
      <c r="E7" s="234" t="s">
        <v>972</v>
      </c>
      <c r="F7" s="234" t="s">
        <v>973</v>
      </c>
      <c r="G7" s="234" t="s">
        <v>974</v>
      </c>
      <c r="H7" s="234" t="s">
        <v>975</v>
      </c>
      <c r="I7" s="234"/>
      <c r="J7" s="234" t="s">
        <v>89</v>
      </c>
      <c r="K7" s="234"/>
      <c r="L7" s="234" t="s">
        <v>91</v>
      </c>
      <c r="M7" s="234"/>
      <c r="N7" s="234" t="s">
        <v>92</v>
      </c>
    </row>
    <row r="8" spans="1:14" x14ac:dyDescent="0.15">
      <c r="A8" s="234"/>
      <c r="B8" s="234"/>
      <c r="C8" s="234"/>
      <c r="D8" s="234"/>
      <c r="E8" s="234"/>
      <c r="F8" s="234"/>
      <c r="G8" s="234"/>
      <c r="H8" s="111" t="s">
        <v>976</v>
      </c>
      <c r="I8" s="111" t="s">
        <v>152</v>
      </c>
      <c r="J8" s="111" t="s">
        <v>976</v>
      </c>
      <c r="K8" s="111" t="s">
        <v>977</v>
      </c>
      <c r="L8" s="111" t="s">
        <v>976</v>
      </c>
      <c r="M8" s="111" t="s">
        <v>977</v>
      </c>
      <c r="N8" s="234"/>
    </row>
    <row r="9" spans="1:14" x14ac:dyDescent="0.15">
      <c r="A9" s="114"/>
      <c r="B9" s="88" t="s">
        <v>153</v>
      </c>
      <c r="C9" s="88" t="s">
        <v>154</v>
      </c>
      <c r="D9" s="88" t="s">
        <v>155</v>
      </c>
      <c r="E9" s="88" t="s">
        <v>156</v>
      </c>
      <c r="F9" s="88" t="s">
        <v>157</v>
      </c>
      <c r="G9" s="88" t="s">
        <v>158</v>
      </c>
      <c r="H9" s="88" t="s">
        <v>159</v>
      </c>
      <c r="I9" s="88" t="s">
        <v>160</v>
      </c>
      <c r="J9" s="88" t="s">
        <v>161</v>
      </c>
      <c r="K9" s="88" t="s">
        <v>162</v>
      </c>
      <c r="L9" s="149" t="s">
        <v>163</v>
      </c>
      <c r="M9" s="149" t="s">
        <v>164</v>
      </c>
      <c r="N9" s="149" t="s">
        <v>165</v>
      </c>
    </row>
    <row r="10" spans="1:14" x14ac:dyDescent="0.15">
      <c r="A10" s="114"/>
      <c r="B10" s="114"/>
      <c r="C10" s="114"/>
      <c r="D10" s="114"/>
      <c r="E10" s="154"/>
      <c r="F10" s="154"/>
      <c r="G10" s="114"/>
      <c r="H10" s="114"/>
      <c r="I10" s="115"/>
      <c r="J10" s="114"/>
      <c r="K10" s="115"/>
      <c r="L10" s="114"/>
      <c r="M10" s="115"/>
      <c r="N10" s="114"/>
    </row>
    <row r="11" spans="1:14" x14ac:dyDescent="0.15">
      <c r="A11" s="114"/>
      <c r="B11" s="114"/>
      <c r="C11" s="114"/>
      <c r="D11" s="114"/>
      <c r="E11" s="154"/>
      <c r="F11" s="154"/>
      <c r="G11" s="114"/>
      <c r="H11" s="114"/>
      <c r="I11" s="115"/>
      <c r="J11" s="114"/>
      <c r="K11" s="115"/>
      <c r="L11" s="114"/>
      <c r="M11" s="115"/>
      <c r="N11" s="114"/>
    </row>
    <row r="12" spans="1:14" x14ac:dyDescent="0.15">
      <c r="A12" s="114"/>
      <c r="B12" s="114"/>
      <c r="C12" s="114"/>
      <c r="D12" s="114"/>
      <c r="E12" s="154"/>
      <c r="F12" s="154"/>
      <c r="G12" s="114"/>
      <c r="H12" s="114"/>
      <c r="I12" s="115"/>
      <c r="J12" s="114"/>
      <c r="K12" s="115"/>
      <c r="L12" s="114"/>
      <c r="M12" s="115"/>
      <c r="N12" s="114"/>
    </row>
    <row r="13" spans="1:14" x14ac:dyDescent="0.15">
      <c r="A13" s="114"/>
      <c r="B13" s="114"/>
      <c r="C13" s="114"/>
      <c r="D13" s="114"/>
      <c r="E13" s="154"/>
      <c r="F13" s="154"/>
      <c r="G13" s="114"/>
      <c r="H13" s="114"/>
      <c r="I13" s="115"/>
      <c r="J13" s="114"/>
      <c r="K13" s="115"/>
      <c r="L13" s="114"/>
      <c r="M13" s="115"/>
      <c r="N13" s="114"/>
    </row>
    <row r="14" spans="1:14" x14ac:dyDescent="0.15">
      <c r="A14" s="114"/>
      <c r="B14" s="114"/>
      <c r="C14" s="114"/>
      <c r="D14" s="114"/>
      <c r="E14" s="154"/>
      <c r="F14" s="154"/>
      <c r="G14" s="114"/>
      <c r="H14" s="114"/>
      <c r="I14" s="115"/>
      <c r="J14" s="114"/>
      <c r="K14" s="115"/>
      <c r="L14" s="114"/>
      <c r="M14" s="115"/>
      <c r="N14" s="114"/>
    </row>
    <row r="15" spans="1:14" x14ac:dyDescent="0.15">
      <c r="A15" s="114"/>
      <c r="B15" s="114"/>
      <c r="C15" s="114"/>
      <c r="D15" s="114"/>
      <c r="E15" s="154"/>
      <c r="F15" s="154"/>
      <c r="G15" s="114"/>
      <c r="H15" s="114"/>
      <c r="I15" s="115"/>
      <c r="J15" s="114"/>
      <c r="K15" s="115"/>
      <c r="L15" s="114"/>
      <c r="M15" s="115"/>
      <c r="N15" s="114"/>
    </row>
    <row r="16" spans="1:14" x14ac:dyDescent="0.15">
      <c r="A16" s="114"/>
      <c r="B16" s="114"/>
      <c r="C16" s="114"/>
      <c r="D16" s="114"/>
      <c r="E16" s="154"/>
      <c r="F16" s="154"/>
      <c r="G16" s="114"/>
      <c r="H16" s="114"/>
      <c r="I16" s="115"/>
      <c r="J16" s="114"/>
      <c r="K16" s="115"/>
      <c r="L16" s="114"/>
      <c r="M16" s="115"/>
      <c r="N16" s="114"/>
    </row>
    <row r="17" spans="1:14" x14ac:dyDescent="0.15">
      <c r="A17" s="114"/>
      <c r="B17" s="114"/>
      <c r="C17" s="114"/>
      <c r="D17" s="114"/>
      <c r="E17" s="154"/>
      <c r="F17" s="154"/>
      <c r="G17" s="114"/>
      <c r="H17" s="114"/>
      <c r="I17" s="115"/>
      <c r="J17" s="114"/>
      <c r="K17" s="115"/>
      <c r="L17" s="114"/>
      <c r="M17" s="115"/>
      <c r="N17" s="114"/>
    </row>
    <row r="18" spans="1:14" x14ac:dyDescent="0.15">
      <c r="A18" s="114"/>
      <c r="B18" s="114"/>
      <c r="C18" s="114"/>
      <c r="D18" s="114"/>
      <c r="E18" s="154"/>
      <c r="F18" s="154"/>
      <c r="G18" s="114"/>
      <c r="H18" s="114"/>
      <c r="I18" s="115"/>
      <c r="J18" s="114"/>
      <c r="K18" s="115"/>
      <c r="L18" s="114"/>
      <c r="M18" s="115"/>
      <c r="N18" s="114"/>
    </row>
    <row r="19" spans="1:14" x14ac:dyDescent="0.15">
      <c r="A19" s="236" t="s">
        <v>966</v>
      </c>
      <c r="B19" s="237"/>
      <c r="C19" s="114"/>
      <c r="D19" s="114"/>
      <c r="E19" s="154"/>
      <c r="F19" s="154"/>
      <c r="G19" s="114"/>
      <c r="H19" s="114"/>
      <c r="I19" s="115"/>
      <c r="J19" s="114"/>
      <c r="K19" s="115"/>
      <c r="L19" s="114"/>
      <c r="M19" s="115"/>
      <c r="N19" s="114"/>
    </row>
    <row r="20" spans="1:14" ht="80.099999999999994" customHeight="1" x14ac:dyDescent="0.15">
      <c r="A20" s="233" t="s">
        <v>108</v>
      </c>
      <c r="B20" s="233"/>
      <c r="C20" s="233"/>
      <c r="D20" s="233"/>
      <c r="E20" s="233"/>
      <c r="F20" s="233"/>
      <c r="G20" s="233"/>
      <c r="H20" s="233"/>
      <c r="I20" s="233"/>
      <c r="J20" s="233"/>
      <c r="K20" s="232" t="s">
        <v>258</v>
      </c>
      <c r="L20" s="232"/>
      <c r="M20" s="232"/>
      <c r="N20" s="232"/>
    </row>
    <row r="21" spans="1:14" x14ac:dyDescent="0.15">
      <c r="A21" s="233" t="s">
        <v>259</v>
      </c>
      <c r="B21" s="233"/>
      <c r="C21" s="233"/>
      <c r="D21" s="233"/>
      <c r="E21" s="233"/>
      <c r="F21" s="233"/>
      <c r="G21" s="233"/>
      <c r="H21" s="233"/>
      <c r="I21" s="233"/>
      <c r="J21" s="233"/>
      <c r="K21" s="232"/>
      <c r="L21" s="232"/>
      <c r="M21" s="232"/>
      <c r="N21" s="232"/>
    </row>
    <row r="22" spans="1:14" x14ac:dyDescent="0.15">
      <c r="A22" s="110"/>
      <c r="B22" s="110"/>
      <c r="C22" s="110"/>
      <c r="D22" s="110"/>
      <c r="E22" s="110"/>
      <c r="F22" s="110"/>
      <c r="G22" s="110"/>
      <c r="H22" s="110"/>
      <c r="I22" s="110"/>
      <c r="J22" s="110"/>
      <c r="K22" s="110"/>
      <c r="L22" s="110"/>
      <c r="M22" s="110"/>
      <c r="N22" s="110"/>
    </row>
    <row r="23" spans="1:14" x14ac:dyDescent="0.15">
      <c r="A23" s="110"/>
      <c r="B23" s="110"/>
      <c r="C23" s="110"/>
      <c r="D23" s="110"/>
      <c r="E23" s="110"/>
      <c r="F23" s="110"/>
      <c r="G23" s="110"/>
      <c r="H23" s="110"/>
      <c r="I23" s="110"/>
      <c r="J23" s="110"/>
      <c r="K23" s="110"/>
      <c r="L23" s="110"/>
      <c r="M23" s="110"/>
      <c r="N23" s="110"/>
    </row>
    <row r="24" spans="1:14" x14ac:dyDescent="0.15">
      <c r="A24" s="110"/>
      <c r="B24" s="110"/>
      <c r="C24" s="110"/>
      <c r="D24" s="110"/>
      <c r="E24" s="110"/>
      <c r="F24" s="110"/>
      <c r="G24" s="110"/>
      <c r="H24" s="110"/>
      <c r="I24" s="110"/>
      <c r="J24" s="110"/>
      <c r="K24" s="110"/>
      <c r="L24" s="110"/>
      <c r="M24" s="110"/>
      <c r="N24" s="110"/>
    </row>
    <row r="25" spans="1:14" x14ac:dyDescent="0.15">
      <c r="A25" s="110"/>
      <c r="B25" s="110"/>
      <c r="C25" s="110"/>
      <c r="D25" s="110"/>
      <c r="E25" s="110"/>
      <c r="F25" s="110"/>
      <c r="G25" s="110"/>
      <c r="H25" s="110"/>
      <c r="I25" s="110"/>
      <c r="J25" s="110"/>
      <c r="K25" s="110"/>
      <c r="L25" s="110"/>
      <c r="M25" s="110"/>
      <c r="N25" s="110"/>
    </row>
    <row r="26" spans="1:14" x14ac:dyDescent="0.15">
      <c r="A26" s="110"/>
      <c r="B26" s="110"/>
      <c r="C26" s="110"/>
      <c r="D26" s="110"/>
      <c r="E26" s="110"/>
      <c r="F26" s="110"/>
      <c r="G26" s="110"/>
      <c r="H26" s="110"/>
      <c r="I26" s="110"/>
      <c r="J26" s="110"/>
      <c r="K26" s="110"/>
      <c r="L26" s="110"/>
      <c r="M26" s="110"/>
      <c r="N26" s="110"/>
    </row>
    <row r="27" spans="1:14" x14ac:dyDescent="0.15">
      <c r="A27" s="110"/>
      <c r="B27" s="110"/>
      <c r="C27" s="110"/>
      <c r="D27" s="110"/>
      <c r="E27" s="110"/>
      <c r="F27" s="110"/>
      <c r="G27" s="110"/>
      <c r="H27" s="110"/>
      <c r="I27" s="110"/>
      <c r="J27" s="110"/>
      <c r="K27" s="110"/>
      <c r="L27" s="110"/>
      <c r="M27" s="110"/>
      <c r="N27" s="110"/>
    </row>
    <row r="28" spans="1:14" x14ac:dyDescent="0.15">
      <c r="A28" s="110"/>
      <c r="B28" s="110"/>
      <c r="C28" s="110"/>
      <c r="D28" s="110"/>
      <c r="E28" s="110"/>
      <c r="F28" s="110"/>
      <c r="G28" s="110"/>
      <c r="H28" s="110"/>
      <c r="I28" s="110"/>
      <c r="J28" s="110"/>
      <c r="K28" s="110"/>
      <c r="L28" s="110"/>
      <c r="M28" s="110"/>
      <c r="N28" s="110"/>
    </row>
    <row r="29" spans="1:14" x14ac:dyDescent="0.15">
      <c r="A29" s="110"/>
      <c r="B29" s="110"/>
      <c r="C29" s="110"/>
      <c r="D29" s="110"/>
      <c r="E29" s="110"/>
      <c r="F29" s="110"/>
      <c r="G29" s="110"/>
      <c r="H29" s="110"/>
      <c r="I29" s="110"/>
      <c r="J29" s="110"/>
      <c r="K29" s="110"/>
      <c r="L29" s="110"/>
      <c r="M29" s="110"/>
      <c r="N29" s="110"/>
    </row>
    <row r="30" spans="1:14" x14ac:dyDescent="0.15">
      <c r="A30" s="110"/>
      <c r="B30" s="110"/>
      <c r="C30" s="110"/>
      <c r="D30" s="110"/>
      <c r="E30" s="110"/>
      <c r="F30" s="110"/>
      <c r="G30" s="110"/>
      <c r="H30" s="110"/>
      <c r="I30" s="110"/>
      <c r="J30" s="110"/>
      <c r="K30" s="110"/>
      <c r="L30" s="110"/>
      <c r="M30" s="110"/>
      <c r="N30" s="110"/>
    </row>
    <row r="31" spans="1:14" x14ac:dyDescent="0.15">
      <c r="A31" s="110"/>
      <c r="B31" s="110"/>
      <c r="C31" s="110"/>
      <c r="D31" s="110"/>
      <c r="E31" s="110"/>
      <c r="F31" s="110"/>
      <c r="G31" s="110"/>
      <c r="H31" s="110"/>
      <c r="I31" s="110"/>
      <c r="J31" s="110"/>
      <c r="K31" s="110"/>
      <c r="L31" s="110"/>
      <c r="M31" s="110"/>
      <c r="N31" s="110"/>
    </row>
  </sheetData>
  <mergeCells count="16">
    <mergeCell ref="A2:N2"/>
    <mergeCell ref="H7:I7"/>
    <mergeCell ref="J7:K7"/>
    <mergeCell ref="L7:M7"/>
    <mergeCell ref="A19:B19"/>
    <mergeCell ref="N7:N8"/>
    <mergeCell ref="K20:N21"/>
    <mergeCell ref="A20:J20"/>
    <mergeCell ref="A21:J21"/>
    <mergeCell ref="A7:A8"/>
    <mergeCell ref="B7:B8"/>
    <mergeCell ref="C7:C8"/>
    <mergeCell ref="D7:D8"/>
    <mergeCell ref="E7:E8"/>
    <mergeCell ref="F7:F8"/>
    <mergeCell ref="G7:G8"/>
  </mergeCells>
  <phoneticPr fontId="61" type="noConversion"/>
  <pageMargins left="7.8472222222222193E-2" right="7.8472222222222193E-2" top="1" bottom="1" header="0.5" footer="0.5"/>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N31"/>
  <sheetViews>
    <sheetView view="pageBreakPreview" zoomScaleNormal="100" workbookViewId="0">
      <selection activeCell="A2" sqref="A2:AI2"/>
    </sheetView>
  </sheetViews>
  <sheetFormatPr defaultColWidth="9" defaultRowHeight="13.5" x14ac:dyDescent="0.15"/>
  <cols>
    <col min="1" max="1" width="4" customWidth="1"/>
    <col min="2" max="3" width="18" customWidth="1"/>
    <col min="4" max="4" width="16.375" customWidth="1"/>
    <col min="5" max="5" width="10" customWidth="1"/>
    <col min="6" max="6" width="10.375" customWidth="1"/>
    <col min="7" max="7" width="6.25" customWidth="1"/>
    <col min="14" max="14" width="13.125" customWidth="1"/>
  </cols>
  <sheetData>
    <row r="2" spans="1:14" ht="22.5" x14ac:dyDescent="0.15">
      <c r="A2" s="235" t="s">
        <v>23</v>
      </c>
      <c r="B2" s="235"/>
      <c r="C2" s="235"/>
      <c r="D2" s="235"/>
      <c r="E2" s="235"/>
      <c r="F2" s="235"/>
      <c r="G2" s="235"/>
      <c r="H2" s="235"/>
      <c r="I2" s="235"/>
      <c r="J2" s="235"/>
      <c r="K2" s="235"/>
      <c r="L2" s="235"/>
      <c r="M2" s="235"/>
      <c r="N2" s="235"/>
    </row>
    <row r="3" spans="1:14" x14ac:dyDescent="0.15">
      <c r="N3" s="155" t="s">
        <v>978</v>
      </c>
    </row>
    <row r="4" spans="1:14" ht="15" x14ac:dyDescent="0.15">
      <c r="A4" s="153" t="s">
        <v>142</v>
      </c>
      <c r="N4" s="118"/>
    </row>
    <row r="5" spans="1:14" ht="15" x14ac:dyDescent="0.15">
      <c r="A5" s="153" t="s">
        <v>231</v>
      </c>
      <c r="N5" s="118"/>
    </row>
    <row r="6" spans="1:14" x14ac:dyDescent="0.15">
      <c r="A6" s="153" t="s">
        <v>232</v>
      </c>
      <c r="N6" s="156" t="s">
        <v>262</v>
      </c>
    </row>
    <row r="7" spans="1:14" x14ac:dyDescent="0.15">
      <c r="A7" s="234" t="s">
        <v>85</v>
      </c>
      <c r="B7" s="234" t="s">
        <v>969</v>
      </c>
      <c r="C7" s="234" t="s">
        <v>970</v>
      </c>
      <c r="D7" s="234" t="s">
        <v>971</v>
      </c>
      <c r="E7" s="234" t="s">
        <v>972</v>
      </c>
      <c r="F7" s="234" t="s">
        <v>973</v>
      </c>
      <c r="G7" s="234" t="s">
        <v>974</v>
      </c>
      <c r="H7" s="234" t="s">
        <v>975</v>
      </c>
      <c r="I7" s="234"/>
      <c r="J7" s="234" t="s">
        <v>89</v>
      </c>
      <c r="K7" s="234"/>
      <c r="L7" s="234" t="s">
        <v>91</v>
      </c>
      <c r="M7" s="234"/>
      <c r="N7" s="234" t="s">
        <v>92</v>
      </c>
    </row>
    <row r="8" spans="1:14" x14ac:dyDescent="0.15">
      <c r="A8" s="234"/>
      <c r="B8" s="234"/>
      <c r="C8" s="234"/>
      <c r="D8" s="234"/>
      <c r="E8" s="234"/>
      <c r="F8" s="234"/>
      <c r="G8" s="234"/>
      <c r="H8" s="111" t="s">
        <v>976</v>
      </c>
      <c r="I8" s="111" t="s">
        <v>152</v>
      </c>
      <c r="J8" s="111" t="s">
        <v>976</v>
      </c>
      <c r="K8" s="111" t="s">
        <v>977</v>
      </c>
      <c r="L8" s="111" t="s">
        <v>976</v>
      </c>
      <c r="M8" s="111" t="s">
        <v>977</v>
      </c>
      <c r="N8" s="234"/>
    </row>
    <row r="9" spans="1:14" x14ac:dyDescent="0.15">
      <c r="A9" s="114"/>
      <c r="B9" s="88" t="s">
        <v>153</v>
      </c>
      <c r="C9" s="88" t="s">
        <v>154</v>
      </c>
      <c r="D9" s="88" t="s">
        <v>155</v>
      </c>
      <c r="E9" s="88" t="s">
        <v>156</v>
      </c>
      <c r="F9" s="88" t="s">
        <v>157</v>
      </c>
      <c r="G9" s="88" t="s">
        <v>158</v>
      </c>
      <c r="H9" s="88" t="s">
        <v>159</v>
      </c>
      <c r="I9" s="88" t="s">
        <v>160</v>
      </c>
      <c r="J9" s="88" t="s">
        <v>161</v>
      </c>
      <c r="K9" s="88" t="s">
        <v>162</v>
      </c>
      <c r="L9" s="149" t="s">
        <v>163</v>
      </c>
      <c r="M9" s="149" t="s">
        <v>164</v>
      </c>
      <c r="N9" s="149" t="s">
        <v>165</v>
      </c>
    </row>
    <row r="10" spans="1:14" x14ac:dyDescent="0.15">
      <c r="A10" s="114"/>
      <c r="B10" s="114"/>
      <c r="C10" s="114"/>
      <c r="D10" s="114"/>
      <c r="E10" s="154"/>
      <c r="F10" s="154"/>
      <c r="G10" s="114"/>
      <c r="H10" s="114"/>
      <c r="I10" s="115"/>
      <c r="J10" s="114"/>
      <c r="K10" s="115"/>
      <c r="L10" s="114"/>
      <c r="M10" s="115"/>
      <c r="N10" s="114"/>
    </row>
    <row r="11" spans="1:14" x14ac:dyDescent="0.15">
      <c r="A11" s="114"/>
      <c r="B11" s="114"/>
      <c r="C11" s="114"/>
      <c r="D11" s="114"/>
      <c r="E11" s="154"/>
      <c r="F11" s="154"/>
      <c r="G11" s="114"/>
      <c r="H11" s="114"/>
      <c r="I11" s="115"/>
      <c r="J11" s="114"/>
      <c r="K11" s="115"/>
      <c r="L11" s="114"/>
      <c r="M11" s="115"/>
      <c r="N11" s="114"/>
    </row>
    <row r="12" spans="1:14" x14ac:dyDescent="0.15">
      <c r="A12" s="114"/>
      <c r="B12" s="114"/>
      <c r="C12" s="114"/>
      <c r="D12" s="114"/>
      <c r="E12" s="154"/>
      <c r="F12" s="154"/>
      <c r="G12" s="114"/>
      <c r="H12" s="114"/>
      <c r="I12" s="115"/>
      <c r="J12" s="114"/>
      <c r="K12" s="115"/>
      <c r="L12" s="114"/>
      <c r="M12" s="115"/>
      <c r="N12" s="114"/>
    </row>
    <row r="13" spans="1:14" x14ac:dyDescent="0.15">
      <c r="A13" s="114"/>
      <c r="B13" s="114"/>
      <c r="C13" s="114"/>
      <c r="D13" s="114"/>
      <c r="E13" s="154"/>
      <c r="F13" s="154"/>
      <c r="G13" s="114"/>
      <c r="H13" s="114"/>
      <c r="I13" s="115"/>
      <c r="J13" s="114"/>
      <c r="K13" s="115"/>
      <c r="L13" s="114"/>
      <c r="M13" s="115"/>
      <c r="N13" s="114"/>
    </row>
    <row r="14" spans="1:14" x14ac:dyDescent="0.15">
      <c r="A14" s="114"/>
      <c r="B14" s="114"/>
      <c r="C14" s="114"/>
      <c r="D14" s="114"/>
      <c r="E14" s="154"/>
      <c r="F14" s="154"/>
      <c r="G14" s="114"/>
      <c r="H14" s="114"/>
      <c r="I14" s="115"/>
      <c r="J14" s="114"/>
      <c r="K14" s="115"/>
      <c r="L14" s="114"/>
      <c r="M14" s="115"/>
      <c r="N14" s="114"/>
    </row>
    <row r="15" spans="1:14" x14ac:dyDescent="0.15">
      <c r="A15" s="114"/>
      <c r="B15" s="114"/>
      <c r="C15" s="114"/>
      <c r="D15" s="114"/>
      <c r="E15" s="154"/>
      <c r="F15" s="154"/>
      <c r="G15" s="114"/>
      <c r="H15" s="114"/>
      <c r="I15" s="115"/>
      <c r="J15" s="114"/>
      <c r="K15" s="115"/>
      <c r="L15" s="114"/>
      <c r="M15" s="115"/>
      <c r="N15" s="114"/>
    </row>
    <row r="16" spans="1:14" x14ac:dyDescent="0.15">
      <c r="A16" s="114"/>
      <c r="B16" s="114"/>
      <c r="C16" s="114"/>
      <c r="D16" s="114"/>
      <c r="E16" s="154"/>
      <c r="F16" s="154"/>
      <c r="G16" s="114"/>
      <c r="H16" s="114"/>
      <c r="I16" s="115"/>
      <c r="J16" s="114"/>
      <c r="K16" s="115"/>
      <c r="L16" s="114"/>
      <c r="M16" s="115"/>
      <c r="N16" s="114"/>
    </row>
    <row r="17" spans="1:14" x14ac:dyDescent="0.15">
      <c r="A17" s="114"/>
      <c r="B17" s="114"/>
      <c r="C17" s="114"/>
      <c r="D17" s="114"/>
      <c r="E17" s="154"/>
      <c r="F17" s="154"/>
      <c r="G17" s="114"/>
      <c r="H17" s="114"/>
      <c r="I17" s="115"/>
      <c r="J17" s="114"/>
      <c r="K17" s="115"/>
      <c r="L17" s="114"/>
      <c r="M17" s="115"/>
      <c r="N17" s="114"/>
    </row>
    <row r="18" spans="1:14" x14ac:dyDescent="0.15">
      <c r="A18" s="114"/>
      <c r="B18" s="114"/>
      <c r="C18" s="114"/>
      <c r="D18" s="114"/>
      <c r="E18" s="154"/>
      <c r="F18" s="154"/>
      <c r="G18" s="114"/>
      <c r="H18" s="114"/>
      <c r="I18" s="115"/>
      <c r="J18" s="114"/>
      <c r="K18" s="115"/>
      <c r="L18" s="114"/>
      <c r="M18" s="115"/>
      <c r="N18" s="114"/>
    </row>
    <row r="19" spans="1:14" x14ac:dyDescent="0.15">
      <c r="A19" s="236" t="s">
        <v>966</v>
      </c>
      <c r="B19" s="237"/>
      <c r="C19" s="114"/>
      <c r="D19" s="114"/>
      <c r="E19" s="154"/>
      <c r="F19" s="154"/>
      <c r="G19" s="114"/>
      <c r="H19" s="114"/>
      <c r="I19" s="115"/>
      <c r="J19" s="114"/>
      <c r="K19" s="115"/>
      <c r="L19" s="114"/>
      <c r="M19" s="115"/>
      <c r="N19" s="114"/>
    </row>
    <row r="20" spans="1:14" ht="80.099999999999994" customHeight="1" x14ac:dyDescent="0.15">
      <c r="A20" s="233" t="s">
        <v>108</v>
      </c>
      <c r="B20" s="233"/>
      <c r="C20" s="233"/>
      <c r="D20" s="233"/>
      <c r="E20" s="233"/>
      <c r="F20" s="233"/>
      <c r="G20" s="233"/>
      <c r="H20" s="233"/>
      <c r="I20" s="233"/>
      <c r="J20" s="233"/>
      <c r="K20" s="232" t="s">
        <v>258</v>
      </c>
      <c r="L20" s="232"/>
      <c r="M20" s="232"/>
      <c r="N20" s="232"/>
    </row>
    <row r="21" spans="1:14" x14ac:dyDescent="0.15">
      <c r="A21" s="233" t="s">
        <v>259</v>
      </c>
      <c r="B21" s="233"/>
      <c r="C21" s="233"/>
      <c r="D21" s="233"/>
      <c r="E21" s="233"/>
      <c r="F21" s="233"/>
      <c r="G21" s="233"/>
      <c r="H21" s="233"/>
      <c r="I21" s="233"/>
      <c r="J21" s="233"/>
      <c r="K21" s="232"/>
      <c r="L21" s="232"/>
      <c r="M21" s="232"/>
      <c r="N21" s="232"/>
    </row>
    <row r="22" spans="1:14" x14ac:dyDescent="0.15">
      <c r="A22" s="110"/>
      <c r="B22" s="110"/>
      <c r="C22" s="110"/>
      <c r="D22" s="110"/>
      <c r="E22" s="110"/>
      <c r="F22" s="110"/>
      <c r="G22" s="110"/>
      <c r="H22" s="110"/>
      <c r="I22" s="110"/>
      <c r="J22" s="110"/>
      <c r="K22" s="110"/>
      <c r="L22" s="110"/>
      <c r="M22" s="110"/>
      <c r="N22" s="110"/>
    </row>
    <row r="23" spans="1:14" x14ac:dyDescent="0.15">
      <c r="A23" s="110"/>
      <c r="B23" s="110"/>
      <c r="C23" s="110"/>
      <c r="D23" s="110"/>
      <c r="E23" s="110"/>
      <c r="F23" s="110"/>
      <c r="G23" s="110"/>
      <c r="H23" s="110"/>
      <c r="I23" s="110"/>
      <c r="J23" s="110"/>
      <c r="K23" s="110"/>
      <c r="L23" s="110"/>
      <c r="M23" s="110"/>
      <c r="N23" s="110"/>
    </row>
    <row r="24" spans="1:14" x14ac:dyDescent="0.15">
      <c r="A24" s="110"/>
      <c r="B24" s="110"/>
      <c r="C24" s="110"/>
      <c r="D24" s="110"/>
      <c r="E24" s="110"/>
      <c r="F24" s="110"/>
      <c r="G24" s="110"/>
      <c r="H24" s="110"/>
      <c r="I24" s="110"/>
      <c r="J24" s="110"/>
      <c r="K24" s="110"/>
      <c r="L24" s="110"/>
      <c r="M24" s="110"/>
      <c r="N24" s="110"/>
    </row>
    <row r="25" spans="1:14" x14ac:dyDescent="0.15">
      <c r="A25" s="110"/>
      <c r="B25" s="110"/>
      <c r="C25" s="110"/>
      <c r="D25" s="110"/>
      <c r="E25" s="110"/>
      <c r="F25" s="110"/>
      <c r="G25" s="110"/>
      <c r="H25" s="110"/>
      <c r="I25" s="110"/>
      <c r="J25" s="110"/>
      <c r="K25" s="110"/>
      <c r="L25" s="110"/>
      <c r="M25" s="110"/>
      <c r="N25" s="110"/>
    </row>
    <row r="26" spans="1:14" x14ac:dyDescent="0.15">
      <c r="A26" s="110"/>
      <c r="B26" s="110"/>
      <c r="C26" s="110"/>
      <c r="D26" s="110"/>
      <c r="E26" s="110"/>
      <c r="F26" s="110"/>
      <c r="G26" s="110"/>
      <c r="H26" s="110"/>
      <c r="I26" s="110"/>
      <c r="J26" s="110"/>
      <c r="K26" s="110"/>
      <c r="L26" s="110"/>
      <c r="M26" s="110"/>
      <c r="N26" s="110"/>
    </row>
    <row r="27" spans="1:14" x14ac:dyDescent="0.15">
      <c r="A27" s="110"/>
      <c r="B27" s="110"/>
      <c r="C27" s="110"/>
      <c r="D27" s="110"/>
      <c r="E27" s="110"/>
      <c r="F27" s="110"/>
      <c r="G27" s="110"/>
      <c r="H27" s="110"/>
      <c r="I27" s="110"/>
      <c r="J27" s="110"/>
      <c r="K27" s="110"/>
      <c r="L27" s="110"/>
      <c r="M27" s="110"/>
      <c r="N27" s="110"/>
    </row>
    <row r="28" spans="1:14" x14ac:dyDescent="0.15">
      <c r="A28" s="110"/>
      <c r="B28" s="110"/>
      <c r="C28" s="110"/>
      <c r="D28" s="110"/>
      <c r="E28" s="110"/>
      <c r="F28" s="110"/>
      <c r="G28" s="110"/>
      <c r="H28" s="110"/>
      <c r="I28" s="110"/>
      <c r="J28" s="110"/>
      <c r="K28" s="110"/>
      <c r="L28" s="110"/>
      <c r="M28" s="110"/>
      <c r="N28" s="110"/>
    </row>
    <row r="29" spans="1:14" x14ac:dyDescent="0.15">
      <c r="A29" s="110"/>
      <c r="B29" s="110"/>
      <c r="C29" s="110"/>
      <c r="D29" s="110"/>
      <c r="E29" s="110"/>
      <c r="F29" s="110"/>
      <c r="G29" s="110"/>
      <c r="H29" s="110"/>
      <c r="I29" s="110"/>
      <c r="J29" s="110"/>
      <c r="K29" s="110"/>
      <c r="L29" s="110"/>
      <c r="M29" s="110"/>
      <c r="N29" s="110"/>
    </row>
    <row r="30" spans="1:14" x14ac:dyDescent="0.15">
      <c r="A30" s="110"/>
      <c r="B30" s="110"/>
      <c r="C30" s="110"/>
      <c r="D30" s="110"/>
      <c r="E30" s="110"/>
      <c r="F30" s="110"/>
      <c r="G30" s="110"/>
      <c r="H30" s="110"/>
      <c r="I30" s="110"/>
      <c r="J30" s="110"/>
      <c r="K30" s="110"/>
      <c r="L30" s="110"/>
      <c r="M30" s="110"/>
      <c r="N30" s="110"/>
    </row>
    <row r="31" spans="1:14" x14ac:dyDescent="0.15">
      <c r="A31" s="110"/>
      <c r="B31" s="110"/>
      <c r="C31" s="110"/>
      <c r="D31" s="110"/>
      <c r="E31" s="110"/>
      <c r="F31" s="110"/>
      <c r="G31" s="110"/>
      <c r="H31" s="110"/>
      <c r="I31" s="110"/>
      <c r="J31" s="110"/>
      <c r="K31" s="110"/>
      <c r="L31" s="110"/>
      <c r="M31" s="110"/>
      <c r="N31" s="110"/>
    </row>
  </sheetData>
  <mergeCells count="16">
    <mergeCell ref="A2:N2"/>
    <mergeCell ref="H7:I7"/>
    <mergeCell ref="J7:K7"/>
    <mergeCell ref="L7:M7"/>
    <mergeCell ref="A19:B19"/>
    <mergeCell ref="N7:N8"/>
    <mergeCell ref="K20:N21"/>
    <mergeCell ref="A20:J20"/>
    <mergeCell ref="A21:J21"/>
    <mergeCell ref="A7:A8"/>
    <mergeCell ref="B7:B8"/>
    <mergeCell ref="C7:C8"/>
    <mergeCell ref="D7:D8"/>
    <mergeCell ref="E7:E8"/>
    <mergeCell ref="F7:F8"/>
    <mergeCell ref="G7:G8"/>
  </mergeCells>
  <phoneticPr fontId="61" type="noConversion"/>
  <pageMargins left="7.8472222222222193E-2" right="7.8472222222222193E-2" top="1" bottom="1" header="0.5" footer="0.5"/>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R38"/>
  <sheetViews>
    <sheetView view="pageBreakPreview" zoomScaleNormal="100" workbookViewId="0">
      <selection activeCell="A2" sqref="A2:AI2"/>
    </sheetView>
  </sheetViews>
  <sheetFormatPr defaultColWidth="9" defaultRowHeight="13.5" x14ac:dyDescent="0.15"/>
  <cols>
    <col min="1" max="1" width="4.125" customWidth="1"/>
    <col min="2" max="2" width="11.5" customWidth="1"/>
    <col min="3" max="3" width="10.75" customWidth="1"/>
    <col min="5" max="5" width="6.625" customWidth="1"/>
    <col min="6" max="6" width="16.75" customWidth="1"/>
    <col min="7" max="7" width="5.875" customWidth="1"/>
    <col min="8" max="8" width="10.25" customWidth="1"/>
    <col min="9" max="11" width="4.5" customWidth="1"/>
    <col min="12" max="12" width="7.5" customWidth="1"/>
    <col min="15" max="16" width="6.5" customWidth="1"/>
    <col min="17" max="17" width="10" customWidth="1"/>
    <col min="18" max="18" width="11.125" customWidth="1"/>
  </cols>
  <sheetData>
    <row r="2" spans="1:18" ht="27" customHeight="1" x14ac:dyDescent="0.15">
      <c r="A2" s="231" t="s">
        <v>25</v>
      </c>
      <c r="B2" s="196"/>
      <c r="C2" s="196"/>
      <c r="D2" s="196"/>
      <c r="E2" s="196"/>
      <c r="F2" s="196"/>
      <c r="G2" s="196"/>
      <c r="H2" s="196"/>
      <c r="I2" s="196"/>
      <c r="J2" s="196"/>
      <c r="K2" s="196"/>
      <c r="L2" s="196"/>
      <c r="M2" s="196"/>
      <c r="N2" s="196"/>
      <c r="O2" s="196"/>
      <c r="P2" s="196"/>
      <c r="Q2" s="196"/>
    </row>
    <row r="3" spans="1:18" ht="15" x14ac:dyDescent="0.15">
      <c r="A3" s="118"/>
      <c r="B3" s="118"/>
      <c r="C3" s="118"/>
      <c r="D3" s="118"/>
      <c r="E3" s="118"/>
      <c r="F3" s="118"/>
      <c r="G3" s="118"/>
      <c r="H3" s="118"/>
      <c r="I3" s="118"/>
      <c r="J3" s="118"/>
      <c r="K3" s="118"/>
      <c r="L3" s="118"/>
      <c r="M3" s="118"/>
      <c r="N3" s="118"/>
      <c r="O3" s="118"/>
      <c r="P3" s="118"/>
      <c r="Q3" s="118"/>
      <c r="R3" s="155" t="s">
        <v>24</v>
      </c>
    </row>
    <row r="4" spans="1:18" ht="15" x14ac:dyDescent="0.15">
      <c r="A4" s="153" t="s">
        <v>142</v>
      </c>
      <c r="B4" s="118"/>
      <c r="C4" s="118"/>
      <c r="D4" s="118"/>
      <c r="E4" s="118"/>
      <c r="F4" s="118"/>
      <c r="G4" s="118"/>
      <c r="H4" s="118"/>
      <c r="I4" s="118"/>
      <c r="J4" s="118"/>
      <c r="K4" s="118"/>
      <c r="L4" s="118"/>
      <c r="M4" s="118"/>
      <c r="N4" s="118"/>
      <c r="O4" s="118"/>
      <c r="P4" s="118"/>
      <c r="Q4" s="118"/>
      <c r="R4" s="118"/>
    </row>
    <row r="5" spans="1:18" ht="15" x14ac:dyDescent="0.15">
      <c r="A5" s="153" t="s">
        <v>231</v>
      </c>
      <c r="B5" s="118"/>
      <c r="C5" s="118"/>
      <c r="D5" s="118"/>
      <c r="E5" s="118"/>
      <c r="F5" s="118"/>
      <c r="G5" s="118"/>
      <c r="H5" s="118"/>
      <c r="I5" s="118"/>
      <c r="J5" s="118"/>
      <c r="K5" s="118"/>
      <c r="L5" s="118"/>
      <c r="M5" s="118"/>
      <c r="N5" s="118"/>
      <c r="O5" s="118"/>
      <c r="P5" s="118"/>
      <c r="Q5" s="118"/>
      <c r="R5" s="118"/>
    </row>
    <row r="6" spans="1:18" ht="15" x14ac:dyDescent="0.15">
      <c r="A6" s="153" t="s">
        <v>232</v>
      </c>
      <c r="B6" s="118"/>
      <c r="C6" s="118"/>
      <c r="D6" s="118"/>
      <c r="E6" s="118"/>
      <c r="F6" s="118"/>
      <c r="G6" s="118"/>
      <c r="H6" s="118"/>
      <c r="I6" s="118"/>
      <c r="J6" s="118"/>
      <c r="K6" s="118"/>
      <c r="L6" s="118"/>
      <c r="M6" s="118"/>
      <c r="N6" s="118"/>
      <c r="O6" s="118"/>
      <c r="P6" s="118"/>
      <c r="Q6" s="118"/>
      <c r="R6" s="156" t="s">
        <v>84</v>
      </c>
    </row>
    <row r="7" spans="1:18" x14ac:dyDescent="0.15">
      <c r="A7" s="234" t="s">
        <v>85</v>
      </c>
      <c r="B7" s="234" t="s">
        <v>979</v>
      </c>
      <c r="C7" s="234" t="s">
        <v>980</v>
      </c>
      <c r="D7" s="234" t="s">
        <v>981</v>
      </c>
      <c r="E7" s="234" t="s">
        <v>982</v>
      </c>
      <c r="F7" s="234" t="s">
        <v>983</v>
      </c>
      <c r="G7" s="234"/>
      <c r="H7" s="234"/>
      <c r="I7" s="234"/>
      <c r="J7" s="234"/>
      <c r="K7" s="234"/>
      <c r="L7" s="234" t="s">
        <v>89</v>
      </c>
      <c r="M7" s="234"/>
      <c r="N7" s="234"/>
      <c r="O7" s="234" t="s">
        <v>90</v>
      </c>
      <c r="P7" s="234"/>
      <c r="Q7" s="234" t="s">
        <v>91</v>
      </c>
      <c r="R7" s="238" t="s">
        <v>92</v>
      </c>
    </row>
    <row r="8" spans="1:18" x14ac:dyDescent="0.15">
      <c r="A8" s="234"/>
      <c r="B8" s="234"/>
      <c r="C8" s="234"/>
      <c r="D8" s="234"/>
      <c r="E8" s="234"/>
      <c r="F8" s="234" t="s">
        <v>984</v>
      </c>
      <c r="G8" s="234"/>
      <c r="H8" s="234"/>
      <c r="I8" s="234" t="s">
        <v>985</v>
      </c>
      <c r="J8" s="234" t="s">
        <v>986</v>
      </c>
      <c r="K8" s="234" t="s">
        <v>226</v>
      </c>
      <c r="L8" s="234" t="s">
        <v>987</v>
      </c>
      <c r="M8" s="234" t="s">
        <v>988</v>
      </c>
      <c r="N8" s="234" t="s">
        <v>989</v>
      </c>
      <c r="O8" s="234" t="s">
        <v>990</v>
      </c>
      <c r="P8" s="234" t="s">
        <v>991</v>
      </c>
      <c r="Q8" s="234"/>
      <c r="R8" s="238"/>
    </row>
    <row r="9" spans="1:18" x14ac:dyDescent="0.15">
      <c r="A9" s="234"/>
      <c r="B9" s="234"/>
      <c r="C9" s="234"/>
      <c r="D9" s="234"/>
      <c r="E9" s="234"/>
      <c r="F9" s="111" t="s">
        <v>992</v>
      </c>
      <c r="G9" s="111" t="s">
        <v>993</v>
      </c>
      <c r="H9" s="111" t="s">
        <v>994</v>
      </c>
      <c r="I9" s="234"/>
      <c r="J9" s="234"/>
      <c r="K9" s="234"/>
      <c r="L9" s="234"/>
      <c r="M9" s="234"/>
      <c r="N9" s="234"/>
      <c r="O9" s="234"/>
      <c r="P9" s="234"/>
      <c r="Q9" s="234"/>
      <c r="R9" s="238"/>
    </row>
    <row r="10" spans="1:18" x14ac:dyDescent="0.15">
      <c r="A10" s="114"/>
      <c r="B10" s="88" t="s">
        <v>153</v>
      </c>
      <c r="C10" s="88" t="s">
        <v>154</v>
      </c>
      <c r="D10" s="88" t="s">
        <v>155</v>
      </c>
      <c r="E10" s="88" t="s">
        <v>156</v>
      </c>
      <c r="F10" s="88" t="s">
        <v>157</v>
      </c>
      <c r="G10" s="88" t="s">
        <v>158</v>
      </c>
      <c r="H10" s="88" t="s">
        <v>159</v>
      </c>
      <c r="I10" s="88" t="s">
        <v>160</v>
      </c>
      <c r="J10" s="88" t="s">
        <v>161</v>
      </c>
      <c r="K10" s="88" t="s">
        <v>162</v>
      </c>
      <c r="L10" s="149" t="s">
        <v>163</v>
      </c>
      <c r="M10" s="149" t="s">
        <v>164</v>
      </c>
      <c r="N10" s="149" t="s">
        <v>165</v>
      </c>
      <c r="O10" s="149" t="s">
        <v>166</v>
      </c>
      <c r="P10" s="149" t="s">
        <v>167</v>
      </c>
      <c r="Q10" s="149" t="s">
        <v>218</v>
      </c>
      <c r="R10" s="149" t="s">
        <v>219</v>
      </c>
    </row>
    <row r="11" spans="1:18" x14ac:dyDescent="0.15">
      <c r="A11" s="114"/>
      <c r="B11" s="114"/>
      <c r="C11" s="154"/>
      <c r="D11" s="114"/>
      <c r="E11" s="114"/>
      <c r="F11" s="114"/>
      <c r="G11" s="114"/>
      <c r="H11" s="115"/>
      <c r="I11" s="112"/>
      <c r="J11" s="112"/>
      <c r="K11" s="112"/>
      <c r="L11" s="112"/>
      <c r="M11" s="115"/>
      <c r="N11" s="115"/>
      <c r="O11" s="112"/>
      <c r="P11" s="112"/>
      <c r="Q11" s="112"/>
      <c r="R11" s="104"/>
    </row>
    <row r="12" spans="1:18" x14ac:dyDescent="0.15">
      <c r="A12" s="114"/>
      <c r="B12" s="114"/>
      <c r="C12" s="154"/>
      <c r="D12" s="114"/>
      <c r="E12" s="114"/>
      <c r="F12" s="114"/>
      <c r="G12" s="114"/>
      <c r="H12" s="115"/>
      <c r="I12" s="112"/>
      <c r="J12" s="112"/>
      <c r="K12" s="112"/>
      <c r="L12" s="112"/>
      <c r="M12" s="115"/>
      <c r="N12" s="115"/>
      <c r="O12" s="112"/>
      <c r="P12" s="112"/>
      <c r="Q12" s="112"/>
      <c r="R12" s="104"/>
    </row>
    <row r="13" spans="1:18" x14ac:dyDescent="0.15">
      <c r="A13" s="114"/>
      <c r="B13" s="114"/>
      <c r="C13" s="154"/>
      <c r="D13" s="114"/>
      <c r="E13" s="114"/>
      <c r="F13" s="114"/>
      <c r="G13" s="114"/>
      <c r="H13" s="115"/>
      <c r="I13" s="112"/>
      <c r="J13" s="112"/>
      <c r="K13" s="112"/>
      <c r="L13" s="112"/>
      <c r="M13" s="115"/>
      <c r="N13" s="115"/>
      <c r="O13" s="112"/>
      <c r="P13" s="112"/>
      <c r="Q13" s="112"/>
      <c r="R13" s="104"/>
    </row>
    <row r="14" spans="1:18" x14ac:dyDescent="0.15">
      <c r="A14" s="114"/>
      <c r="B14" s="114"/>
      <c r="C14" s="154"/>
      <c r="D14" s="114"/>
      <c r="E14" s="114"/>
      <c r="F14" s="114"/>
      <c r="G14" s="114"/>
      <c r="H14" s="115"/>
      <c r="I14" s="112"/>
      <c r="J14" s="112"/>
      <c r="K14" s="112"/>
      <c r="L14" s="112"/>
      <c r="M14" s="115"/>
      <c r="N14" s="115"/>
      <c r="O14" s="112"/>
      <c r="P14" s="112"/>
      <c r="Q14" s="112"/>
      <c r="R14" s="104"/>
    </row>
    <row r="15" spans="1:18" x14ac:dyDescent="0.15">
      <c r="A15" s="114"/>
      <c r="B15" s="114"/>
      <c r="C15" s="154"/>
      <c r="D15" s="114"/>
      <c r="E15" s="114"/>
      <c r="F15" s="114"/>
      <c r="G15" s="114"/>
      <c r="H15" s="115"/>
      <c r="I15" s="112"/>
      <c r="J15" s="112"/>
      <c r="K15" s="112"/>
      <c r="L15" s="112"/>
      <c r="M15" s="115"/>
      <c r="N15" s="115"/>
      <c r="O15" s="112"/>
      <c r="P15" s="112"/>
      <c r="Q15" s="112"/>
      <c r="R15" s="104"/>
    </row>
    <row r="16" spans="1:18" x14ac:dyDescent="0.15">
      <c r="A16" s="114"/>
      <c r="B16" s="114"/>
      <c r="C16" s="154"/>
      <c r="D16" s="114"/>
      <c r="E16" s="114"/>
      <c r="F16" s="114"/>
      <c r="G16" s="114"/>
      <c r="H16" s="115"/>
      <c r="I16" s="112"/>
      <c r="J16" s="112"/>
      <c r="K16" s="112"/>
      <c r="L16" s="112"/>
      <c r="M16" s="115"/>
      <c r="N16" s="115"/>
      <c r="O16" s="112"/>
      <c r="P16" s="112"/>
      <c r="Q16" s="112"/>
      <c r="R16" s="104"/>
    </row>
    <row r="17" spans="1:18" x14ac:dyDescent="0.15">
      <c r="A17" s="114"/>
      <c r="B17" s="114"/>
      <c r="C17" s="154"/>
      <c r="D17" s="114"/>
      <c r="E17" s="114"/>
      <c r="F17" s="114"/>
      <c r="G17" s="114"/>
      <c r="H17" s="115"/>
      <c r="I17" s="112"/>
      <c r="J17" s="112"/>
      <c r="K17" s="112"/>
      <c r="L17" s="112"/>
      <c r="M17" s="115"/>
      <c r="N17" s="115"/>
      <c r="O17" s="112"/>
      <c r="P17" s="112"/>
      <c r="Q17" s="112"/>
      <c r="R17" s="104"/>
    </row>
    <row r="18" spans="1:18" x14ac:dyDescent="0.15">
      <c r="A18" s="114"/>
      <c r="B18" s="114"/>
      <c r="C18" s="154"/>
      <c r="D18" s="114"/>
      <c r="E18" s="114"/>
      <c r="F18" s="114"/>
      <c r="G18" s="114"/>
      <c r="H18" s="115"/>
      <c r="I18" s="112"/>
      <c r="J18" s="112"/>
      <c r="K18" s="112"/>
      <c r="L18" s="112"/>
      <c r="M18" s="115"/>
      <c r="N18" s="115"/>
      <c r="O18" s="112"/>
      <c r="P18" s="112"/>
      <c r="Q18" s="112"/>
      <c r="R18" s="104"/>
    </row>
    <row r="19" spans="1:18" x14ac:dyDescent="0.15">
      <c r="A19" s="114"/>
      <c r="B19" s="114"/>
      <c r="C19" s="154"/>
      <c r="D19" s="114"/>
      <c r="E19" s="114"/>
      <c r="F19" s="114"/>
      <c r="G19" s="114"/>
      <c r="H19" s="115"/>
      <c r="I19" s="112"/>
      <c r="J19" s="112"/>
      <c r="K19" s="112"/>
      <c r="L19" s="112"/>
      <c r="M19" s="115"/>
      <c r="N19" s="115"/>
      <c r="O19" s="112"/>
      <c r="P19" s="112"/>
      <c r="Q19" s="112"/>
      <c r="R19" s="104"/>
    </row>
    <row r="20" spans="1:18" x14ac:dyDescent="0.15">
      <c r="A20" s="114"/>
      <c r="B20" s="114"/>
      <c r="C20" s="154"/>
      <c r="D20" s="114"/>
      <c r="E20" s="114"/>
      <c r="F20" s="114"/>
      <c r="G20" s="114"/>
      <c r="H20" s="115"/>
      <c r="I20" s="112"/>
      <c r="J20" s="112"/>
      <c r="K20" s="112"/>
      <c r="L20" s="112"/>
      <c r="M20" s="115"/>
      <c r="N20" s="115"/>
      <c r="O20" s="112"/>
      <c r="P20" s="112"/>
      <c r="Q20" s="112"/>
      <c r="R20" s="104"/>
    </row>
    <row r="21" spans="1:18" x14ac:dyDescent="0.15">
      <c r="A21" s="114"/>
      <c r="B21" s="114"/>
      <c r="C21" s="154"/>
      <c r="D21" s="114"/>
      <c r="E21" s="114"/>
      <c r="F21" s="114"/>
      <c r="G21" s="114"/>
      <c r="H21" s="115"/>
      <c r="I21" s="112"/>
      <c r="J21" s="112"/>
      <c r="K21" s="112"/>
      <c r="L21" s="112"/>
      <c r="M21" s="115"/>
      <c r="N21" s="115"/>
      <c r="O21" s="112"/>
      <c r="P21" s="112"/>
      <c r="Q21" s="112"/>
      <c r="R21" s="104"/>
    </row>
    <row r="22" spans="1:18" x14ac:dyDescent="0.15">
      <c r="A22" s="114"/>
      <c r="B22" s="114"/>
      <c r="C22" s="154"/>
      <c r="D22" s="114"/>
      <c r="E22" s="114"/>
      <c r="F22" s="114"/>
      <c r="G22" s="114"/>
      <c r="H22" s="115"/>
      <c r="I22" s="112"/>
      <c r="J22" s="112"/>
      <c r="K22" s="112"/>
      <c r="L22" s="112"/>
      <c r="M22" s="115"/>
      <c r="N22" s="115"/>
      <c r="O22" s="112"/>
      <c r="P22" s="112"/>
      <c r="Q22" s="112"/>
      <c r="R22" s="104"/>
    </row>
    <row r="23" spans="1:18" x14ac:dyDescent="0.15">
      <c r="A23" s="114"/>
      <c r="B23" s="114"/>
      <c r="C23" s="154"/>
      <c r="D23" s="114"/>
      <c r="E23" s="114"/>
      <c r="F23" s="114"/>
      <c r="G23" s="114"/>
      <c r="H23" s="115"/>
      <c r="I23" s="112"/>
      <c r="J23" s="112"/>
      <c r="K23" s="112"/>
      <c r="L23" s="112"/>
      <c r="M23" s="115"/>
      <c r="N23" s="115"/>
      <c r="O23" s="112"/>
      <c r="P23" s="112"/>
      <c r="Q23" s="112"/>
      <c r="R23" s="104"/>
    </row>
    <row r="24" spans="1:18" x14ac:dyDescent="0.15">
      <c r="A24" s="114"/>
      <c r="B24" s="114"/>
      <c r="C24" s="154"/>
      <c r="D24" s="114"/>
      <c r="E24" s="114"/>
      <c r="F24" s="114"/>
      <c r="G24" s="114"/>
      <c r="H24" s="115"/>
      <c r="I24" s="112"/>
      <c r="J24" s="112"/>
      <c r="K24" s="112"/>
      <c r="L24" s="112"/>
      <c r="M24" s="115"/>
      <c r="N24" s="115"/>
      <c r="O24" s="112"/>
      <c r="P24" s="112"/>
      <c r="Q24" s="112"/>
      <c r="R24" s="104"/>
    </row>
    <row r="25" spans="1:18" x14ac:dyDescent="0.15">
      <c r="A25" s="114"/>
      <c r="B25" s="114"/>
      <c r="C25" s="154"/>
      <c r="D25" s="114"/>
      <c r="E25" s="114"/>
      <c r="F25" s="114"/>
      <c r="G25" s="114"/>
      <c r="H25" s="115"/>
      <c r="I25" s="112"/>
      <c r="J25" s="112"/>
      <c r="K25" s="112"/>
      <c r="L25" s="112"/>
      <c r="M25" s="115"/>
      <c r="N25" s="115"/>
      <c r="O25" s="112"/>
      <c r="P25" s="112"/>
      <c r="Q25" s="112"/>
      <c r="R25" s="104"/>
    </row>
    <row r="26" spans="1:18" x14ac:dyDescent="0.15">
      <c r="A26" s="114"/>
      <c r="B26" s="114"/>
      <c r="C26" s="154"/>
      <c r="D26" s="114"/>
      <c r="E26" s="114"/>
      <c r="F26" s="114"/>
      <c r="G26" s="114"/>
      <c r="H26" s="115"/>
      <c r="I26" s="112"/>
      <c r="J26" s="112"/>
      <c r="K26" s="112"/>
      <c r="L26" s="112"/>
      <c r="M26" s="115"/>
      <c r="N26" s="115"/>
      <c r="O26" s="112"/>
      <c r="P26" s="112"/>
      <c r="Q26" s="112"/>
      <c r="R26" s="104"/>
    </row>
    <row r="27" spans="1:18" x14ac:dyDescent="0.15">
      <c r="A27" s="114"/>
      <c r="B27" s="114"/>
      <c r="C27" s="154"/>
      <c r="D27" s="114"/>
      <c r="E27" s="114"/>
      <c r="F27" s="114"/>
      <c r="G27" s="114"/>
      <c r="H27" s="115"/>
      <c r="I27" s="112"/>
      <c r="J27" s="112"/>
      <c r="K27" s="112"/>
      <c r="L27" s="112"/>
      <c r="M27" s="115"/>
      <c r="N27" s="115"/>
      <c r="O27" s="112"/>
      <c r="P27" s="112"/>
      <c r="Q27" s="112"/>
      <c r="R27" s="104"/>
    </row>
    <row r="28" spans="1:18" x14ac:dyDescent="0.15">
      <c r="A28" s="114"/>
      <c r="B28" s="114"/>
      <c r="C28" s="154"/>
      <c r="D28" s="114"/>
      <c r="E28" s="114"/>
      <c r="F28" s="114"/>
      <c r="G28" s="114"/>
      <c r="H28" s="115"/>
      <c r="I28" s="112"/>
      <c r="J28" s="112"/>
      <c r="K28" s="112"/>
      <c r="L28" s="112"/>
      <c r="M28" s="115"/>
      <c r="N28" s="115"/>
      <c r="O28" s="112"/>
      <c r="P28" s="112"/>
      <c r="Q28" s="112"/>
      <c r="R28" s="104"/>
    </row>
    <row r="29" spans="1:18" x14ac:dyDescent="0.15">
      <c r="A29" s="236" t="s">
        <v>966</v>
      </c>
      <c r="B29" s="237"/>
      <c r="C29" s="154"/>
      <c r="D29" s="114"/>
      <c r="E29" s="114"/>
      <c r="F29" s="114"/>
      <c r="G29" s="114"/>
      <c r="H29" s="115"/>
      <c r="I29" s="112"/>
      <c r="J29" s="112"/>
      <c r="K29" s="112"/>
      <c r="L29" s="112"/>
      <c r="M29" s="115"/>
      <c r="N29" s="115"/>
      <c r="O29" s="112"/>
      <c r="P29" s="112"/>
      <c r="Q29" s="112"/>
      <c r="R29" s="104"/>
    </row>
    <row r="30" spans="1:18" ht="63.95" customHeight="1" x14ac:dyDescent="0.15">
      <c r="A30" s="217" t="s">
        <v>108</v>
      </c>
      <c r="B30" s="222"/>
      <c r="C30" s="222"/>
      <c r="D30" s="222"/>
      <c r="E30" s="222"/>
      <c r="F30" s="222"/>
      <c r="G30" s="222"/>
      <c r="H30" s="222"/>
      <c r="I30" s="222"/>
      <c r="J30" s="222"/>
      <c r="K30" s="222"/>
      <c r="L30" s="222"/>
      <c r="M30" s="222"/>
      <c r="N30" s="222"/>
      <c r="O30" s="222"/>
      <c r="P30" s="222"/>
      <c r="Q30" s="215"/>
      <c r="R30" s="215"/>
    </row>
    <row r="31" spans="1:18" x14ac:dyDescent="0.15">
      <c r="A31" s="222" t="s">
        <v>246</v>
      </c>
      <c r="B31" s="222"/>
      <c r="C31" s="222"/>
      <c r="D31" s="222"/>
      <c r="E31" s="222"/>
      <c r="F31" s="222"/>
      <c r="G31" s="222"/>
      <c r="H31" s="222"/>
      <c r="I31" s="222"/>
      <c r="J31" s="222"/>
      <c r="K31" s="222"/>
      <c r="L31" s="222"/>
      <c r="M31" s="222"/>
      <c r="N31" s="222"/>
      <c r="O31" s="222"/>
      <c r="P31" s="222"/>
      <c r="Q31" s="215"/>
      <c r="R31" s="215"/>
    </row>
    <row r="32" spans="1:18" x14ac:dyDescent="0.15">
      <c r="A32" s="110"/>
      <c r="B32" s="110"/>
      <c r="C32" s="110"/>
      <c r="D32" s="110"/>
      <c r="E32" s="110"/>
      <c r="F32" s="110"/>
      <c r="G32" s="110"/>
      <c r="H32" s="110"/>
      <c r="I32" s="110"/>
      <c r="J32" s="110"/>
      <c r="K32" s="110"/>
      <c r="L32" s="110"/>
      <c r="M32" s="110"/>
      <c r="N32" s="110"/>
      <c r="O32" s="110"/>
      <c r="P32" s="110"/>
      <c r="Q32" s="110"/>
    </row>
    <row r="33" spans="1:17" x14ac:dyDescent="0.15">
      <c r="A33" s="110"/>
      <c r="B33" s="110"/>
      <c r="C33" s="110"/>
      <c r="D33" s="110"/>
      <c r="E33" s="110"/>
      <c r="F33" s="110"/>
      <c r="G33" s="110"/>
      <c r="H33" s="110"/>
      <c r="I33" s="110"/>
      <c r="J33" s="110"/>
      <c r="K33" s="110"/>
      <c r="L33" s="110"/>
      <c r="M33" s="110"/>
      <c r="N33" s="110"/>
      <c r="O33" s="110"/>
      <c r="P33" s="110"/>
      <c r="Q33" s="110"/>
    </row>
    <row r="34" spans="1:17" x14ac:dyDescent="0.15">
      <c r="A34" s="110"/>
      <c r="B34" s="110"/>
      <c r="C34" s="110"/>
      <c r="D34" s="110"/>
      <c r="E34" s="110"/>
      <c r="F34" s="110"/>
      <c r="G34" s="110"/>
      <c r="H34" s="110"/>
      <c r="I34" s="110"/>
      <c r="J34" s="110"/>
      <c r="K34" s="110"/>
      <c r="L34" s="110"/>
      <c r="M34" s="110"/>
      <c r="N34" s="110"/>
      <c r="O34" s="110"/>
      <c r="P34" s="110"/>
      <c r="Q34" s="110"/>
    </row>
    <row r="35" spans="1:17" x14ac:dyDescent="0.15">
      <c r="A35" s="110"/>
      <c r="B35" s="110"/>
      <c r="C35" s="110"/>
      <c r="D35" s="110"/>
      <c r="E35" s="110"/>
      <c r="F35" s="110"/>
      <c r="G35" s="110"/>
      <c r="H35" s="110"/>
      <c r="I35" s="110"/>
      <c r="J35" s="110"/>
      <c r="K35" s="110"/>
      <c r="L35" s="110"/>
      <c r="M35" s="110"/>
      <c r="N35" s="110"/>
      <c r="O35" s="110"/>
      <c r="P35" s="110"/>
      <c r="Q35" s="110"/>
    </row>
    <row r="36" spans="1:17" x14ac:dyDescent="0.15">
      <c r="A36" s="110"/>
      <c r="B36" s="110"/>
      <c r="C36" s="110"/>
      <c r="D36" s="110"/>
      <c r="E36" s="110"/>
      <c r="F36" s="110"/>
      <c r="G36" s="110"/>
      <c r="H36" s="110"/>
      <c r="I36" s="110"/>
      <c r="J36" s="110"/>
      <c r="K36" s="110"/>
      <c r="L36" s="110"/>
      <c r="M36" s="110"/>
      <c r="N36" s="110"/>
      <c r="O36" s="110"/>
      <c r="P36" s="110"/>
      <c r="Q36" s="110"/>
    </row>
    <row r="37" spans="1:17" x14ac:dyDescent="0.15">
      <c r="A37" s="110"/>
      <c r="B37" s="110"/>
      <c r="C37" s="110"/>
      <c r="D37" s="110"/>
      <c r="E37" s="110"/>
      <c r="F37" s="110"/>
      <c r="G37" s="110"/>
      <c r="H37" s="110"/>
      <c r="I37" s="110"/>
      <c r="J37" s="110"/>
      <c r="K37" s="110"/>
      <c r="L37" s="110"/>
      <c r="M37" s="110"/>
      <c r="N37" s="110"/>
      <c r="O37" s="110"/>
      <c r="P37" s="110"/>
      <c r="Q37" s="110"/>
    </row>
    <row r="38" spans="1:17" x14ac:dyDescent="0.15">
      <c r="A38" s="110"/>
      <c r="B38" s="110"/>
      <c r="C38" s="110"/>
      <c r="D38" s="110"/>
      <c r="E38" s="110"/>
      <c r="F38" s="110"/>
      <c r="G38" s="110"/>
      <c r="H38" s="110"/>
      <c r="I38" s="110"/>
      <c r="J38" s="110"/>
      <c r="K38" s="110"/>
      <c r="L38" s="110"/>
      <c r="M38" s="110"/>
      <c r="N38" s="110"/>
      <c r="O38" s="110"/>
      <c r="P38" s="110"/>
      <c r="Q38" s="110"/>
    </row>
  </sheetData>
  <mergeCells count="24">
    <mergeCell ref="O8:O9"/>
    <mergeCell ref="P8:P9"/>
    <mergeCell ref="A2:Q2"/>
    <mergeCell ref="F7:K7"/>
    <mergeCell ref="L7:N7"/>
    <mergeCell ref="O7:P7"/>
    <mergeCell ref="F8:H8"/>
    <mergeCell ref="Q7:Q9"/>
    <mergeCell ref="R7:R9"/>
    <mergeCell ref="Q30:R31"/>
    <mergeCell ref="A29:B29"/>
    <mergeCell ref="A30:P30"/>
    <mergeCell ref="A31:P31"/>
    <mergeCell ref="A7:A9"/>
    <mergeCell ref="B7:B9"/>
    <mergeCell ref="C7:C9"/>
    <mergeCell ref="D7:D9"/>
    <mergeCell ref="E7:E9"/>
    <mergeCell ref="I8:I9"/>
    <mergeCell ref="J8:J9"/>
    <mergeCell ref="K8:K9"/>
    <mergeCell ref="L8:L9"/>
    <mergeCell ref="M8:M9"/>
    <mergeCell ref="N8:N9"/>
  </mergeCells>
  <phoneticPr fontId="61" type="noConversion"/>
  <pageMargins left="0.156944444444444" right="7.8472222222222193E-2" top="0.62986111111111098" bottom="0.55069444444444404" header="0.35416666666666702" footer="0.23611111111111099"/>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N31"/>
  <sheetViews>
    <sheetView view="pageBreakPreview" zoomScaleNormal="100" workbookViewId="0">
      <selection activeCell="A2" sqref="A2:AI2"/>
    </sheetView>
  </sheetViews>
  <sheetFormatPr defaultColWidth="9" defaultRowHeight="13.5" x14ac:dyDescent="0.15"/>
  <cols>
    <col min="1" max="1" width="4" customWidth="1"/>
    <col min="2" max="2" width="18" customWidth="1"/>
    <col min="3" max="4" width="11.25" customWidth="1"/>
    <col min="5" max="5" width="10" customWidth="1"/>
    <col min="6" max="6" width="10.375" customWidth="1"/>
    <col min="7" max="7" width="9.125" customWidth="1"/>
    <col min="8" max="13" width="11.375" customWidth="1"/>
    <col min="14" max="14" width="15.75" customWidth="1"/>
  </cols>
  <sheetData>
    <row r="2" spans="1:14" ht="22.5" x14ac:dyDescent="0.15">
      <c r="A2" s="235" t="s">
        <v>27</v>
      </c>
      <c r="B2" s="235"/>
      <c r="C2" s="235"/>
      <c r="D2" s="235"/>
      <c r="E2" s="235"/>
      <c r="F2" s="235"/>
      <c r="G2" s="235"/>
      <c r="H2" s="235"/>
      <c r="I2" s="235"/>
      <c r="J2" s="235"/>
      <c r="K2" s="235"/>
      <c r="L2" s="235"/>
      <c r="M2" s="235"/>
      <c r="N2" s="235"/>
    </row>
    <row r="3" spans="1:14" x14ac:dyDescent="0.15">
      <c r="N3" s="155" t="s">
        <v>995</v>
      </c>
    </row>
    <row r="4" spans="1:14" ht="15" x14ac:dyDescent="0.15">
      <c r="A4" s="153" t="s">
        <v>142</v>
      </c>
      <c r="N4" s="118"/>
    </row>
    <row r="5" spans="1:14" ht="15" x14ac:dyDescent="0.15">
      <c r="A5" s="153" t="s">
        <v>231</v>
      </c>
      <c r="N5" s="118"/>
    </row>
    <row r="6" spans="1:14" x14ac:dyDescent="0.15">
      <c r="A6" s="153" t="s">
        <v>232</v>
      </c>
      <c r="N6" s="156" t="s">
        <v>84</v>
      </c>
    </row>
    <row r="7" spans="1:14" x14ac:dyDescent="0.15">
      <c r="A7" s="234" t="s">
        <v>85</v>
      </c>
      <c r="B7" s="234" t="s">
        <v>996</v>
      </c>
      <c r="C7" s="234" t="s">
        <v>997</v>
      </c>
      <c r="D7" s="234" t="s">
        <v>998</v>
      </c>
      <c r="E7" s="234" t="s">
        <v>999</v>
      </c>
      <c r="F7" s="234" t="s">
        <v>1000</v>
      </c>
      <c r="G7" s="234" t="s">
        <v>1001</v>
      </c>
      <c r="H7" s="234" t="s">
        <v>89</v>
      </c>
      <c r="I7" s="234"/>
      <c r="J7" s="234"/>
      <c r="K7" s="234" t="s">
        <v>90</v>
      </c>
      <c r="L7" s="234"/>
      <c r="M7" s="239" t="s">
        <v>91</v>
      </c>
      <c r="N7" s="234" t="s">
        <v>92</v>
      </c>
    </row>
    <row r="8" spans="1:14" x14ac:dyDescent="0.15">
      <c r="A8" s="234"/>
      <c r="B8" s="234"/>
      <c r="C8" s="234"/>
      <c r="D8" s="234"/>
      <c r="E8" s="234"/>
      <c r="F8" s="234"/>
      <c r="G8" s="234"/>
      <c r="H8" s="111" t="s">
        <v>93</v>
      </c>
      <c r="I8" s="111" t="s">
        <v>1002</v>
      </c>
      <c r="J8" s="111" t="s">
        <v>1003</v>
      </c>
      <c r="K8" s="111" t="s">
        <v>1004</v>
      </c>
      <c r="L8" s="111" t="s">
        <v>1005</v>
      </c>
      <c r="M8" s="240"/>
      <c r="N8" s="234"/>
    </row>
    <row r="9" spans="1:14" x14ac:dyDescent="0.15">
      <c r="A9" s="114"/>
      <c r="B9" s="88" t="s">
        <v>153</v>
      </c>
      <c r="C9" s="88" t="s">
        <v>154</v>
      </c>
      <c r="D9" s="88" t="s">
        <v>155</v>
      </c>
      <c r="E9" s="88" t="s">
        <v>156</v>
      </c>
      <c r="F9" s="88" t="s">
        <v>157</v>
      </c>
      <c r="G9" s="88" t="s">
        <v>158</v>
      </c>
      <c r="H9" s="88" t="s">
        <v>159</v>
      </c>
      <c r="I9" s="88" t="s">
        <v>160</v>
      </c>
      <c r="J9" s="88" t="s">
        <v>161</v>
      </c>
      <c r="K9" s="88" t="s">
        <v>162</v>
      </c>
      <c r="L9" s="149" t="s">
        <v>163</v>
      </c>
      <c r="M9" s="149" t="s">
        <v>164</v>
      </c>
      <c r="N9" s="149" t="s">
        <v>165</v>
      </c>
    </row>
    <row r="10" spans="1:14" x14ac:dyDescent="0.15">
      <c r="A10" s="114"/>
      <c r="B10" s="114"/>
      <c r="C10" s="114"/>
      <c r="D10" s="114"/>
      <c r="E10" s="154"/>
      <c r="F10" s="154"/>
      <c r="G10" s="114"/>
      <c r="H10" s="114"/>
      <c r="I10" s="114"/>
      <c r="J10" s="115"/>
      <c r="K10" s="114"/>
      <c r="L10" s="115"/>
      <c r="M10" s="115"/>
      <c r="N10" s="114"/>
    </row>
    <row r="11" spans="1:14" x14ac:dyDescent="0.15">
      <c r="A11" s="114"/>
      <c r="B11" s="114"/>
      <c r="C11" s="114"/>
      <c r="D11" s="114"/>
      <c r="E11" s="154"/>
      <c r="F11" s="154"/>
      <c r="G11" s="114"/>
      <c r="H11" s="114"/>
      <c r="I11" s="114"/>
      <c r="J11" s="115"/>
      <c r="K11" s="114"/>
      <c r="L11" s="115"/>
      <c r="M11" s="115"/>
      <c r="N11" s="114"/>
    </row>
    <row r="12" spans="1:14" x14ac:dyDescent="0.15">
      <c r="A12" s="114"/>
      <c r="B12" s="114"/>
      <c r="C12" s="114"/>
      <c r="D12" s="114"/>
      <c r="E12" s="154"/>
      <c r="F12" s="154"/>
      <c r="G12" s="114"/>
      <c r="H12" s="114"/>
      <c r="I12" s="114"/>
      <c r="J12" s="115"/>
      <c r="K12" s="114"/>
      <c r="L12" s="115"/>
      <c r="M12" s="115"/>
      <c r="N12" s="114"/>
    </row>
    <row r="13" spans="1:14" x14ac:dyDescent="0.15">
      <c r="A13" s="114"/>
      <c r="B13" s="114"/>
      <c r="C13" s="114"/>
      <c r="D13" s="114"/>
      <c r="E13" s="154"/>
      <c r="F13" s="154"/>
      <c r="G13" s="114"/>
      <c r="H13" s="114"/>
      <c r="I13" s="114"/>
      <c r="J13" s="115"/>
      <c r="K13" s="114"/>
      <c r="L13" s="115"/>
      <c r="M13" s="115"/>
      <c r="N13" s="114"/>
    </row>
    <row r="14" spans="1:14" x14ac:dyDescent="0.15">
      <c r="A14" s="114"/>
      <c r="B14" s="114"/>
      <c r="C14" s="114"/>
      <c r="D14" s="114"/>
      <c r="E14" s="154"/>
      <c r="F14" s="154"/>
      <c r="G14" s="114"/>
      <c r="H14" s="114"/>
      <c r="I14" s="114"/>
      <c r="J14" s="115"/>
      <c r="K14" s="114"/>
      <c r="L14" s="115"/>
      <c r="M14" s="115"/>
      <c r="N14" s="114"/>
    </row>
    <row r="15" spans="1:14" x14ac:dyDescent="0.15">
      <c r="A15" s="114"/>
      <c r="B15" s="114"/>
      <c r="C15" s="114"/>
      <c r="D15" s="114"/>
      <c r="E15" s="154"/>
      <c r="F15" s="154"/>
      <c r="G15" s="114"/>
      <c r="H15" s="114"/>
      <c r="I15" s="114"/>
      <c r="J15" s="115"/>
      <c r="K15" s="114"/>
      <c r="L15" s="115"/>
      <c r="M15" s="115"/>
      <c r="N15" s="114"/>
    </row>
    <row r="16" spans="1:14" x14ac:dyDescent="0.15">
      <c r="A16" s="114"/>
      <c r="B16" s="114"/>
      <c r="C16" s="114"/>
      <c r="D16" s="114"/>
      <c r="E16" s="154"/>
      <c r="F16" s="154"/>
      <c r="G16" s="114"/>
      <c r="H16" s="114"/>
      <c r="I16" s="114"/>
      <c r="J16" s="115"/>
      <c r="K16" s="114"/>
      <c r="L16" s="115"/>
      <c r="M16" s="115"/>
      <c r="N16" s="114"/>
    </row>
    <row r="17" spans="1:14" x14ac:dyDescent="0.15">
      <c r="A17" s="114"/>
      <c r="B17" s="114"/>
      <c r="C17" s="114"/>
      <c r="D17" s="114"/>
      <c r="E17" s="154"/>
      <c r="F17" s="154"/>
      <c r="G17" s="114"/>
      <c r="H17" s="114"/>
      <c r="I17" s="114"/>
      <c r="J17" s="115"/>
      <c r="K17" s="114"/>
      <c r="L17" s="115"/>
      <c r="M17" s="115"/>
      <c r="N17" s="114"/>
    </row>
    <row r="18" spans="1:14" x14ac:dyDescent="0.15">
      <c r="A18" s="114"/>
      <c r="B18" s="114"/>
      <c r="C18" s="114"/>
      <c r="D18" s="114"/>
      <c r="E18" s="154"/>
      <c r="F18" s="154"/>
      <c r="G18" s="114"/>
      <c r="H18" s="114"/>
      <c r="I18" s="114"/>
      <c r="J18" s="115"/>
      <c r="K18" s="114"/>
      <c r="L18" s="115"/>
      <c r="M18" s="115"/>
      <c r="N18" s="114"/>
    </row>
    <row r="19" spans="1:14" x14ac:dyDescent="0.15">
      <c r="A19" s="236" t="s">
        <v>1006</v>
      </c>
      <c r="B19" s="237"/>
      <c r="C19" s="114"/>
      <c r="D19" s="114"/>
      <c r="E19" s="154"/>
      <c r="F19" s="154"/>
      <c r="G19" s="114"/>
      <c r="H19" s="114"/>
      <c r="I19" s="114"/>
      <c r="J19" s="115"/>
      <c r="K19" s="114"/>
      <c r="L19" s="115"/>
      <c r="M19" s="115"/>
      <c r="N19" s="114"/>
    </row>
    <row r="20" spans="1:14" ht="80.099999999999994" customHeight="1" x14ac:dyDescent="0.15">
      <c r="A20" s="233" t="s">
        <v>108</v>
      </c>
      <c r="B20" s="233"/>
      <c r="C20" s="233"/>
      <c r="D20" s="233"/>
      <c r="E20" s="233"/>
      <c r="F20" s="233"/>
      <c r="G20" s="233"/>
      <c r="H20" s="233"/>
      <c r="I20" s="233"/>
      <c r="J20" s="233"/>
      <c r="K20" s="233"/>
      <c r="L20" s="232" t="s">
        <v>258</v>
      </c>
      <c r="M20" s="232"/>
      <c r="N20" s="232"/>
    </row>
    <row r="21" spans="1:14" x14ac:dyDescent="0.15">
      <c r="A21" s="233" t="s">
        <v>259</v>
      </c>
      <c r="B21" s="233"/>
      <c r="C21" s="233"/>
      <c r="D21" s="233"/>
      <c r="E21" s="233"/>
      <c r="F21" s="233"/>
      <c r="G21" s="233"/>
      <c r="H21" s="233"/>
      <c r="I21" s="233"/>
      <c r="J21" s="233"/>
      <c r="K21" s="233"/>
      <c r="L21" s="232"/>
      <c r="M21" s="232"/>
      <c r="N21" s="232"/>
    </row>
    <row r="22" spans="1:14" x14ac:dyDescent="0.15">
      <c r="A22" s="110"/>
      <c r="B22" s="110"/>
      <c r="C22" s="110"/>
      <c r="D22" s="110"/>
      <c r="E22" s="110"/>
      <c r="F22" s="110"/>
      <c r="G22" s="110"/>
      <c r="H22" s="110"/>
      <c r="I22" s="110"/>
      <c r="J22" s="110"/>
      <c r="K22" s="110"/>
      <c r="L22" s="110"/>
      <c r="M22" s="110"/>
      <c r="N22" s="110"/>
    </row>
    <row r="23" spans="1:14" x14ac:dyDescent="0.15">
      <c r="A23" s="110"/>
      <c r="B23" s="110"/>
      <c r="C23" s="110"/>
      <c r="D23" s="110"/>
      <c r="E23" s="110"/>
      <c r="F23" s="110"/>
      <c r="G23" s="110"/>
      <c r="H23" s="110"/>
      <c r="I23" s="110"/>
      <c r="J23" s="110"/>
      <c r="K23" s="110"/>
      <c r="L23" s="110"/>
      <c r="M23" s="110"/>
      <c r="N23" s="110"/>
    </row>
    <row r="24" spans="1:14" x14ac:dyDescent="0.15">
      <c r="A24" s="110"/>
      <c r="B24" s="110"/>
      <c r="C24" s="110"/>
      <c r="D24" s="110"/>
      <c r="E24" s="110"/>
      <c r="F24" s="110"/>
      <c r="G24" s="110"/>
      <c r="H24" s="110"/>
      <c r="I24" s="110"/>
      <c r="J24" s="110"/>
      <c r="K24" s="110"/>
      <c r="L24" s="110"/>
      <c r="M24" s="110"/>
      <c r="N24" s="110"/>
    </row>
    <row r="25" spans="1:14" x14ac:dyDescent="0.15">
      <c r="A25" s="110"/>
      <c r="B25" s="110"/>
      <c r="C25" s="110"/>
      <c r="D25" s="110"/>
      <c r="E25" s="110"/>
      <c r="F25" s="110"/>
      <c r="G25" s="110"/>
      <c r="H25" s="110"/>
      <c r="I25" s="110"/>
      <c r="J25" s="110"/>
      <c r="K25" s="110"/>
      <c r="L25" s="110"/>
      <c r="M25" s="110"/>
      <c r="N25" s="110"/>
    </row>
    <row r="26" spans="1:14" x14ac:dyDescent="0.15">
      <c r="A26" s="110"/>
      <c r="B26" s="110"/>
      <c r="C26" s="110"/>
      <c r="D26" s="110"/>
      <c r="E26" s="110"/>
      <c r="F26" s="110"/>
      <c r="G26" s="110"/>
      <c r="H26" s="110"/>
      <c r="I26" s="110"/>
      <c r="J26" s="110"/>
      <c r="K26" s="110"/>
      <c r="L26" s="110"/>
      <c r="M26" s="110"/>
      <c r="N26" s="110"/>
    </row>
    <row r="27" spans="1:14" x14ac:dyDescent="0.15">
      <c r="A27" s="110"/>
      <c r="B27" s="110"/>
      <c r="C27" s="110"/>
      <c r="D27" s="110"/>
      <c r="E27" s="110"/>
      <c r="F27" s="110"/>
      <c r="G27" s="110"/>
      <c r="H27" s="110"/>
      <c r="I27" s="110"/>
      <c r="J27" s="110"/>
      <c r="K27" s="110"/>
      <c r="L27" s="110"/>
      <c r="M27" s="110"/>
      <c r="N27" s="110"/>
    </row>
    <row r="28" spans="1:14" x14ac:dyDescent="0.15">
      <c r="A28" s="110"/>
      <c r="B28" s="110"/>
      <c r="C28" s="110"/>
      <c r="D28" s="110"/>
      <c r="E28" s="110"/>
      <c r="F28" s="110"/>
      <c r="G28" s="110"/>
      <c r="H28" s="110"/>
      <c r="I28" s="110"/>
      <c r="J28" s="110"/>
      <c r="K28" s="110"/>
      <c r="L28" s="110"/>
      <c r="M28" s="110"/>
      <c r="N28" s="110"/>
    </row>
    <row r="29" spans="1:14" x14ac:dyDescent="0.15">
      <c r="A29" s="110"/>
      <c r="B29" s="110"/>
      <c r="C29" s="110"/>
      <c r="D29" s="110"/>
      <c r="E29" s="110"/>
      <c r="F29" s="110"/>
      <c r="G29" s="110"/>
      <c r="H29" s="110"/>
      <c r="I29" s="110"/>
      <c r="J29" s="110"/>
      <c r="K29" s="110"/>
      <c r="L29" s="110"/>
      <c r="M29" s="110"/>
      <c r="N29" s="110"/>
    </row>
    <row r="30" spans="1:14" x14ac:dyDescent="0.15">
      <c r="A30" s="110"/>
      <c r="B30" s="110"/>
      <c r="C30" s="110"/>
      <c r="D30" s="110"/>
      <c r="E30" s="110"/>
      <c r="F30" s="110"/>
      <c r="G30" s="110"/>
      <c r="H30" s="110"/>
      <c r="I30" s="110"/>
      <c r="J30" s="110"/>
      <c r="K30" s="110"/>
      <c r="L30" s="110"/>
      <c r="M30" s="110"/>
      <c r="N30" s="110"/>
    </row>
    <row r="31" spans="1:14" x14ac:dyDescent="0.15">
      <c r="A31" s="110"/>
      <c r="B31" s="110"/>
      <c r="C31" s="110"/>
      <c r="D31" s="110"/>
      <c r="E31" s="110"/>
      <c r="F31" s="110"/>
      <c r="G31" s="110"/>
      <c r="H31" s="110"/>
      <c r="I31" s="110"/>
      <c r="J31" s="110"/>
      <c r="K31" s="110"/>
      <c r="L31" s="110"/>
      <c r="M31" s="110"/>
      <c r="N31" s="110"/>
    </row>
  </sheetData>
  <mergeCells count="16">
    <mergeCell ref="A2:N2"/>
    <mergeCell ref="H7:J7"/>
    <mergeCell ref="K7:L7"/>
    <mergeCell ref="A19:B19"/>
    <mergeCell ref="A20:K20"/>
    <mergeCell ref="M7:M8"/>
    <mergeCell ref="N7:N8"/>
    <mergeCell ref="L20:N21"/>
    <mergeCell ref="A21:K21"/>
    <mergeCell ref="A7:A8"/>
    <mergeCell ref="B7:B8"/>
    <mergeCell ref="C7:C8"/>
    <mergeCell ref="D7:D8"/>
    <mergeCell ref="E7:E8"/>
    <mergeCell ref="F7:F8"/>
    <mergeCell ref="G7:G8"/>
  </mergeCells>
  <phoneticPr fontId="61" type="noConversion"/>
  <pageMargins left="7.8472222222222193E-2" right="3.8888888888888903E-2" top="0.59027777777777801" bottom="0.59027777777777801" header="0.5" footer="0.5"/>
  <pageSetup paperSize="9" scale="9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N39"/>
  <sheetViews>
    <sheetView view="pageBreakPreview" topLeftCell="A3" zoomScaleNormal="100" workbookViewId="0">
      <selection activeCell="A2" sqref="A2:AI2"/>
    </sheetView>
  </sheetViews>
  <sheetFormatPr defaultColWidth="9" defaultRowHeight="15" x14ac:dyDescent="0.15"/>
  <cols>
    <col min="1" max="1" width="4" style="118" customWidth="1"/>
    <col min="2" max="2" width="20.25" style="118" customWidth="1"/>
    <col min="3" max="3" width="7.125" style="118" customWidth="1"/>
    <col min="4" max="4" width="7.875" style="118" customWidth="1"/>
    <col min="5" max="5" width="9" style="118" customWidth="1"/>
    <col min="6" max="6" width="10.375" style="118" customWidth="1"/>
    <col min="7" max="7" width="9.125" style="118" customWidth="1"/>
    <col min="8" max="8" width="11.5" style="118" customWidth="1"/>
    <col min="9" max="9" width="7.125" style="118" customWidth="1"/>
    <col min="10" max="10" width="11.25" style="118" customWidth="1"/>
    <col min="11" max="13" width="11.375" style="118" customWidth="1"/>
    <col min="14" max="14" width="33.125" style="118" customWidth="1"/>
    <col min="15" max="16384" width="9" style="118"/>
  </cols>
  <sheetData>
    <row r="2" spans="1:14" ht="22.5" x14ac:dyDescent="0.15">
      <c r="A2" s="196" t="s">
        <v>1007</v>
      </c>
      <c r="B2" s="196"/>
      <c r="C2" s="196"/>
      <c r="D2" s="196"/>
      <c r="E2" s="196"/>
      <c r="F2" s="196"/>
      <c r="G2" s="196"/>
      <c r="H2" s="196"/>
      <c r="I2" s="196"/>
      <c r="J2" s="196"/>
      <c r="K2" s="196"/>
      <c r="L2" s="196"/>
      <c r="M2" s="196"/>
      <c r="N2" s="196"/>
    </row>
    <row r="3" spans="1:14" x14ac:dyDescent="0.15">
      <c r="N3" s="101" t="s">
        <v>1008</v>
      </c>
    </row>
    <row r="4" spans="1:14" x14ac:dyDescent="0.15">
      <c r="A4" s="153" t="s">
        <v>142</v>
      </c>
    </row>
    <row r="5" spans="1:14" x14ac:dyDescent="0.15">
      <c r="A5" s="153" t="str">
        <f>货币资金!A5</f>
        <v>填报单位：林芝市乡兴牧业有限责任公司</v>
      </c>
    </row>
    <row r="6" spans="1:14" x14ac:dyDescent="0.15">
      <c r="A6" s="153" t="str">
        <f>货币资金!A6</f>
        <v>项目名称：700万林芝市高产奶牛养殖项目</v>
      </c>
      <c r="N6" s="152" t="s">
        <v>57</v>
      </c>
    </row>
    <row r="7" spans="1:14" x14ac:dyDescent="0.15">
      <c r="A7" s="221" t="s">
        <v>202</v>
      </c>
      <c r="B7" s="221" t="s">
        <v>1009</v>
      </c>
      <c r="C7" s="221" t="s">
        <v>1010</v>
      </c>
      <c r="D7" s="221" t="s">
        <v>1011</v>
      </c>
      <c r="E7" s="221" t="s">
        <v>1012</v>
      </c>
      <c r="F7" s="221" t="s">
        <v>1013</v>
      </c>
      <c r="G7" s="221" t="s">
        <v>1014</v>
      </c>
      <c r="H7" s="221" t="s">
        <v>207</v>
      </c>
      <c r="I7" s="221"/>
      <c r="J7" s="221"/>
      <c r="K7" s="221" t="s">
        <v>208</v>
      </c>
      <c r="L7" s="221"/>
      <c r="M7" s="241" t="s">
        <v>209</v>
      </c>
      <c r="N7" s="221" t="s">
        <v>210</v>
      </c>
    </row>
    <row r="8" spans="1:14" x14ac:dyDescent="0.15">
      <c r="A8" s="221"/>
      <c r="B8" s="221"/>
      <c r="C8" s="221"/>
      <c r="D8" s="221"/>
      <c r="E8" s="221"/>
      <c r="F8" s="221"/>
      <c r="G8" s="221"/>
      <c r="H8" s="87" t="s">
        <v>211</v>
      </c>
      <c r="I8" s="87" t="s">
        <v>1015</v>
      </c>
      <c r="J8" s="87" t="s">
        <v>1016</v>
      </c>
      <c r="K8" s="87" t="s">
        <v>254</v>
      </c>
      <c r="L8" s="87" t="s">
        <v>255</v>
      </c>
      <c r="M8" s="242"/>
      <c r="N8" s="221"/>
    </row>
    <row r="9" spans="1:14" x14ac:dyDescent="0.15">
      <c r="A9" s="92"/>
      <c r="B9" s="88" t="s">
        <v>153</v>
      </c>
      <c r="C9" s="88" t="s">
        <v>154</v>
      </c>
      <c r="D9" s="88" t="s">
        <v>155</v>
      </c>
      <c r="E9" s="88" t="s">
        <v>156</v>
      </c>
      <c r="F9" s="88" t="s">
        <v>157</v>
      </c>
      <c r="G9" s="88" t="s">
        <v>158</v>
      </c>
      <c r="H9" s="88" t="s">
        <v>159</v>
      </c>
      <c r="I9" s="88" t="s">
        <v>160</v>
      </c>
      <c r="J9" s="88" t="s">
        <v>161</v>
      </c>
      <c r="K9" s="88" t="s">
        <v>162</v>
      </c>
      <c r="L9" s="149" t="s">
        <v>163</v>
      </c>
      <c r="M9" s="149" t="s">
        <v>164</v>
      </c>
      <c r="N9" s="149" t="s">
        <v>165</v>
      </c>
    </row>
    <row r="10" spans="1:14" x14ac:dyDescent="0.15">
      <c r="A10" s="88">
        <v>1</v>
      </c>
      <c r="B10" s="180" t="s">
        <v>1017</v>
      </c>
      <c r="C10" s="89" t="s">
        <v>1018</v>
      </c>
      <c r="D10" s="89" t="s">
        <v>1019</v>
      </c>
      <c r="E10" s="158"/>
      <c r="F10" s="158"/>
      <c r="G10" s="92"/>
      <c r="H10" s="93">
        <f>I10+J10</f>
        <v>5605056.4000000004</v>
      </c>
      <c r="I10" s="93">
        <v>0</v>
      </c>
      <c r="J10" s="93">
        <v>5605056.4000000004</v>
      </c>
      <c r="K10" s="92"/>
      <c r="L10" s="93"/>
      <c r="M10" s="93">
        <f>J10+K10-L10</f>
        <v>5605056.4000000004</v>
      </c>
      <c r="N10" s="151" t="s">
        <v>1020</v>
      </c>
    </row>
    <row r="11" spans="1:14" x14ac:dyDescent="0.15">
      <c r="A11" s="88">
        <v>2</v>
      </c>
      <c r="B11" s="181" t="s">
        <v>1021</v>
      </c>
      <c r="C11" s="89" t="s">
        <v>1018</v>
      </c>
      <c r="D11" s="89" t="s">
        <v>1019</v>
      </c>
      <c r="E11" s="158"/>
      <c r="F11" s="158"/>
      <c r="G11" s="92"/>
      <c r="H11" s="93">
        <f t="shared" ref="H11:H25" si="0">I11+J11</f>
        <v>2092152</v>
      </c>
      <c r="I11" s="93">
        <v>0</v>
      </c>
      <c r="J11" s="93">
        <v>2092152</v>
      </c>
      <c r="K11" s="92"/>
      <c r="L11" s="93"/>
      <c r="M11" s="93">
        <f t="shared" ref="M11:M26" si="1">J11+K11-L11</f>
        <v>2092152</v>
      </c>
      <c r="N11" s="159" t="s">
        <v>120</v>
      </c>
    </row>
    <row r="12" spans="1:14" ht="36.75" x14ac:dyDescent="0.15">
      <c r="A12" s="88">
        <v>3</v>
      </c>
      <c r="B12" s="180" t="s">
        <v>1022</v>
      </c>
      <c r="C12" s="89" t="s">
        <v>1018</v>
      </c>
      <c r="D12" s="89" t="s">
        <v>1019</v>
      </c>
      <c r="E12" s="158"/>
      <c r="F12" s="158"/>
      <c r="G12" s="92"/>
      <c r="H12" s="93">
        <f t="shared" si="0"/>
        <v>298633.25</v>
      </c>
      <c r="I12" s="93">
        <v>0</v>
      </c>
      <c r="J12" s="93">
        <v>298633.25</v>
      </c>
      <c r="K12" s="92"/>
      <c r="L12" s="93"/>
      <c r="M12" s="93">
        <f t="shared" si="1"/>
        <v>298633.25</v>
      </c>
      <c r="N12" s="100" t="s">
        <v>1023</v>
      </c>
    </row>
    <row r="13" spans="1:14" x14ac:dyDescent="0.15">
      <c r="A13" s="88">
        <v>4</v>
      </c>
      <c r="B13" s="180" t="s">
        <v>1024</v>
      </c>
      <c r="C13" s="89" t="s">
        <v>1018</v>
      </c>
      <c r="D13" s="89" t="s">
        <v>1019</v>
      </c>
      <c r="E13" s="158"/>
      <c r="F13" s="158"/>
      <c r="G13" s="92"/>
      <c r="H13" s="93">
        <f t="shared" si="0"/>
        <v>194216</v>
      </c>
      <c r="I13" s="93">
        <v>0</v>
      </c>
      <c r="J13" s="93">
        <v>194216</v>
      </c>
      <c r="K13" s="92"/>
      <c r="L13" s="93"/>
      <c r="M13" s="93">
        <f t="shared" si="1"/>
        <v>194216</v>
      </c>
      <c r="N13" s="159"/>
    </row>
    <row r="14" spans="1:14" ht="25.5" x14ac:dyDescent="0.15">
      <c r="A14" s="88">
        <v>5</v>
      </c>
      <c r="B14" s="180" t="s">
        <v>1025</v>
      </c>
      <c r="C14" s="89" t="s">
        <v>1018</v>
      </c>
      <c r="D14" s="89" t="s">
        <v>1019</v>
      </c>
      <c r="E14" s="158"/>
      <c r="F14" s="158"/>
      <c r="G14" s="92"/>
      <c r="H14" s="93">
        <f t="shared" si="0"/>
        <v>178266</v>
      </c>
      <c r="I14" s="93">
        <v>0</v>
      </c>
      <c r="J14" s="93">
        <v>178266</v>
      </c>
      <c r="K14" s="92"/>
      <c r="L14" s="93"/>
      <c r="M14" s="93">
        <f t="shared" si="1"/>
        <v>178266</v>
      </c>
      <c r="N14" s="100" t="s">
        <v>1026</v>
      </c>
    </row>
    <row r="15" spans="1:14" x14ac:dyDescent="0.15">
      <c r="A15" s="88">
        <v>6</v>
      </c>
      <c r="B15" s="180" t="s">
        <v>1027</v>
      </c>
      <c r="C15" s="89" t="s">
        <v>1018</v>
      </c>
      <c r="D15" s="89" t="s">
        <v>1019</v>
      </c>
      <c r="E15" s="158"/>
      <c r="F15" s="158"/>
      <c r="G15" s="92"/>
      <c r="H15" s="93">
        <f t="shared" si="0"/>
        <v>126170</v>
      </c>
      <c r="I15" s="93">
        <v>0</v>
      </c>
      <c r="J15" s="93">
        <v>126170</v>
      </c>
      <c r="K15" s="92"/>
      <c r="L15" s="93"/>
      <c r="M15" s="93">
        <f t="shared" si="1"/>
        <v>126170</v>
      </c>
      <c r="N15" s="159" t="s">
        <v>1028</v>
      </c>
    </row>
    <row r="16" spans="1:14" ht="25.5" x14ac:dyDescent="0.15">
      <c r="A16" s="88">
        <v>7</v>
      </c>
      <c r="B16" s="180" t="s">
        <v>125</v>
      </c>
      <c r="C16" s="89" t="s">
        <v>1018</v>
      </c>
      <c r="D16" s="89" t="s">
        <v>1019</v>
      </c>
      <c r="E16" s="158"/>
      <c r="F16" s="158"/>
      <c r="G16" s="92"/>
      <c r="H16" s="93">
        <f t="shared" si="0"/>
        <v>76000</v>
      </c>
      <c r="I16" s="93">
        <v>0</v>
      </c>
      <c r="J16" s="93">
        <v>76000</v>
      </c>
      <c r="K16" s="92"/>
      <c r="L16" s="93"/>
      <c r="M16" s="93">
        <f t="shared" si="1"/>
        <v>76000</v>
      </c>
      <c r="N16" s="151" t="s">
        <v>1029</v>
      </c>
    </row>
    <row r="17" spans="1:14" ht="25.5" x14ac:dyDescent="0.15">
      <c r="A17" s="88">
        <v>8</v>
      </c>
      <c r="B17" s="180" t="s">
        <v>1030</v>
      </c>
      <c r="C17" s="89" t="s">
        <v>1018</v>
      </c>
      <c r="D17" s="89" t="s">
        <v>1019</v>
      </c>
      <c r="E17" s="158"/>
      <c r="F17" s="158"/>
      <c r="G17" s="92"/>
      <c r="H17" s="93">
        <f t="shared" si="0"/>
        <v>38630</v>
      </c>
      <c r="I17" s="93">
        <v>0</v>
      </c>
      <c r="J17" s="93">
        <v>38630</v>
      </c>
      <c r="K17" s="92"/>
      <c r="L17" s="93"/>
      <c r="M17" s="93">
        <f t="shared" si="1"/>
        <v>38630</v>
      </c>
      <c r="N17" s="159" t="s">
        <v>120</v>
      </c>
    </row>
    <row r="18" spans="1:14" ht="25.5" x14ac:dyDescent="0.15">
      <c r="A18" s="88">
        <v>9</v>
      </c>
      <c r="B18" s="180" t="s">
        <v>1031</v>
      </c>
      <c r="C18" s="89" t="s">
        <v>1018</v>
      </c>
      <c r="D18" s="89" t="s">
        <v>1019</v>
      </c>
      <c r="E18" s="158"/>
      <c r="F18" s="158"/>
      <c r="G18" s="92"/>
      <c r="H18" s="93">
        <f t="shared" si="0"/>
        <v>37088</v>
      </c>
      <c r="I18" s="93">
        <v>0</v>
      </c>
      <c r="J18" s="93">
        <v>37088</v>
      </c>
      <c r="K18" s="92"/>
      <c r="L18" s="93"/>
      <c r="M18" s="93">
        <f t="shared" si="1"/>
        <v>37088</v>
      </c>
      <c r="N18" s="159" t="s">
        <v>120</v>
      </c>
    </row>
    <row r="19" spans="1:14" ht="25.5" x14ac:dyDescent="0.15">
      <c r="A19" s="88">
        <v>10</v>
      </c>
      <c r="B19" s="180" t="s">
        <v>1032</v>
      </c>
      <c r="C19" s="89" t="s">
        <v>1018</v>
      </c>
      <c r="D19" s="89" t="s">
        <v>1019</v>
      </c>
      <c r="E19" s="158"/>
      <c r="F19" s="158"/>
      <c r="G19" s="92"/>
      <c r="H19" s="93">
        <f t="shared" si="0"/>
        <v>15600</v>
      </c>
      <c r="I19" s="93">
        <v>0</v>
      </c>
      <c r="J19" s="93">
        <v>15600</v>
      </c>
      <c r="K19" s="92"/>
      <c r="L19" s="93"/>
      <c r="M19" s="93">
        <f t="shared" si="1"/>
        <v>15600</v>
      </c>
      <c r="N19" s="159" t="s">
        <v>1033</v>
      </c>
    </row>
    <row r="20" spans="1:14" x14ac:dyDescent="0.15">
      <c r="A20" s="88">
        <v>11</v>
      </c>
      <c r="B20" s="180" t="s">
        <v>1034</v>
      </c>
      <c r="C20" s="89" t="s">
        <v>1018</v>
      </c>
      <c r="D20" s="89" t="s">
        <v>1019</v>
      </c>
      <c r="E20" s="158"/>
      <c r="F20" s="158"/>
      <c r="G20" s="92"/>
      <c r="H20" s="93">
        <f t="shared" si="0"/>
        <v>7147.8</v>
      </c>
      <c r="I20" s="93">
        <v>0</v>
      </c>
      <c r="J20" s="93">
        <v>7147.8</v>
      </c>
      <c r="K20" s="92"/>
      <c r="L20" s="93"/>
      <c r="M20" s="93">
        <f t="shared" si="1"/>
        <v>7147.8</v>
      </c>
      <c r="N20" s="159" t="s">
        <v>120</v>
      </c>
    </row>
    <row r="21" spans="1:14" ht="25.5" x14ac:dyDescent="0.15">
      <c r="A21" s="88">
        <v>12</v>
      </c>
      <c r="B21" s="180" t="s">
        <v>1035</v>
      </c>
      <c r="C21" s="89" t="s">
        <v>1018</v>
      </c>
      <c r="D21" s="89" t="s">
        <v>1019</v>
      </c>
      <c r="E21" s="158"/>
      <c r="F21" s="158"/>
      <c r="G21" s="92"/>
      <c r="H21" s="93">
        <f t="shared" si="0"/>
        <v>3658.5</v>
      </c>
      <c r="I21" s="93">
        <v>0</v>
      </c>
      <c r="J21" s="93">
        <v>3658.5</v>
      </c>
      <c r="K21" s="92"/>
      <c r="L21" s="93"/>
      <c r="M21" s="93">
        <f t="shared" si="1"/>
        <v>3658.5</v>
      </c>
      <c r="N21" s="159" t="s">
        <v>120</v>
      </c>
    </row>
    <row r="22" spans="1:14" x14ac:dyDescent="0.15">
      <c r="A22" s="88">
        <v>13</v>
      </c>
      <c r="B22" s="180" t="s">
        <v>1036</v>
      </c>
      <c r="C22" s="89" t="s">
        <v>1018</v>
      </c>
      <c r="D22" s="89" t="s">
        <v>1019</v>
      </c>
      <c r="E22" s="158"/>
      <c r="F22" s="158"/>
      <c r="G22" s="92"/>
      <c r="H22" s="93">
        <f t="shared" si="0"/>
        <v>2000</v>
      </c>
      <c r="I22" s="93">
        <v>0</v>
      </c>
      <c r="J22" s="93">
        <v>2000</v>
      </c>
      <c r="K22" s="92"/>
      <c r="L22" s="93"/>
      <c r="M22" s="93">
        <f t="shared" si="1"/>
        <v>2000</v>
      </c>
      <c r="N22" s="159"/>
    </row>
    <row r="23" spans="1:14" ht="24" x14ac:dyDescent="0.15">
      <c r="A23" s="88">
        <v>14</v>
      </c>
      <c r="B23" s="180" t="s">
        <v>1037</v>
      </c>
      <c r="C23" s="89" t="s">
        <v>1018</v>
      </c>
      <c r="D23" s="89" t="s">
        <v>1019</v>
      </c>
      <c r="E23" s="158"/>
      <c r="F23" s="158"/>
      <c r="G23" s="92"/>
      <c r="H23" s="93">
        <f t="shared" si="0"/>
        <v>1995.5</v>
      </c>
      <c r="I23" s="93">
        <v>0</v>
      </c>
      <c r="J23" s="93">
        <v>1995.5</v>
      </c>
      <c r="K23" s="92"/>
      <c r="L23" s="93"/>
      <c r="M23" s="93">
        <f t="shared" si="1"/>
        <v>1995.5</v>
      </c>
      <c r="N23" s="100" t="s">
        <v>1038</v>
      </c>
    </row>
    <row r="24" spans="1:14" x14ac:dyDescent="0.15">
      <c r="A24" s="88">
        <v>15</v>
      </c>
      <c r="B24" s="180" t="s">
        <v>1039</v>
      </c>
      <c r="C24" s="89" t="s">
        <v>1018</v>
      </c>
      <c r="D24" s="89" t="s">
        <v>1019</v>
      </c>
      <c r="E24" s="158"/>
      <c r="F24" s="158"/>
      <c r="G24" s="92"/>
      <c r="H24" s="93">
        <f t="shared" si="0"/>
        <v>1158</v>
      </c>
      <c r="I24" s="93">
        <v>0</v>
      </c>
      <c r="J24" s="93">
        <v>1158</v>
      </c>
      <c r="K24" s="92"/>
      <c r="L24" s="93"/>
      <c r="M24" s="93">
        <f t="shared" si="1"/>
        <v>1158</v>
      </c>
      <c r="N24" s="159" t="s">
        <v>120</v>
      </c>
    </row>
    <row r="25" spans="1:14" ht="24" x14ac:dyDescent="0.15">
      <c r="A25" s="88">
        <v>16</v>
      </c>
      <c r="B25" s="100" t="s">
        <v>1040</v>
      </c>
      <c r="C25" s="89" t="s">
        <v>1041</v>
      </c>
      <c r="D25" s="89" t="s">
        <v>1042</v>
      </c>
      <c r="E25" s="158"/>
      <c r="F25" s="158"/>
      <c r="G25" s="92"/>
      <c r="H25" s="93">
        <f t="shared" si="0"/>
        <v>137735.4</v>
      </c>
      <c r="I25" s="93">
        <v>0</v>
      </c>
      <c r="J25" s="93">
        <v>137735.4</v>
      </c>
      <c r="K25" s="92"/>
      <c r="L25" s="93"/>
      <c r="M25" s="93">
        <f t="shared" si="1"/>
        <v>137735.4</v>
      </c>
      <c r="N25" s="100"/>
    </row>
    <row r="26" spans="1:14" x14ac:dyDescent="0.15">
      <c r="A26" s="88">
        <v>17</v>
      </c>
      <c r="B26" s="100" t="s">
        <v>1043</v>
      </c>
      <c r="C26" s="92"/>
      <c r="D26" s="92"/>
      <c r="E26" s="158"/>
      <c r="F26" s="158"/>
      <c r="G26" s="92"/>
      <c r="H26" s="93">
        <v>5234846.05</v>
      </c>
      <c r="I26" s="93">
        <v>0</v>
      </c>
      <c r="J26" s="93">
        <v>5234846.05</v>
      </c>
      <c r="K26" s="92"/>
      <c r="L26" s="93"/>
      <c r="M26" s="93">
        <f t="shared" si="1"/>
        <v>5234846.05</v>
      </c>
      <c r="N26" s="92"/>
    </row>
    <row r="27" spans="1:14" x14ac:dyDescent="0.15">
      <c r="A27" s="223" t="s">
        <v>107</v>
      </c>
      <c r="B27" s="209"/>
      <c r="C27" s="92"/>
      <c r="D27" s="92"/>
      <c r="E27" s="158"/>
      <c r="F27" s="158"/>
      <c r="G27" s="92"/>
      <c r="H27" s="93">
        <f t="shared" ref="H27:M27" si="2">SUM(H10:H26)</f>
        <v>14050352.900000002</v>
      </c>
      <c r="I27" s="93">
        <f t="shared" si="2"/>
        <v>0</v>
      </c>
      <c r="J27" s="93">
        <f t="shared" si="2"/>
        <v>14050352.900000002</v>
      </c>
      <c r="K27" s="93">
        <f t="shared" si="2"/>
        <v>0</v>
      </c>
      <c r="L27" s="93">
        <f t="shared" si="2"/>
        <v>0</v>
      </c>
      <c r="M27" s="93">
        <f t="shared" si="2"/>
        <v>14050352.900000002</v>
      </c>
      <c r="N27" s="92"/>
    </row>
    <row r="28" spans="1:14" ht="51" customHeight="1" x14ac:dyDescent="0.15">
      <c r="A28" s="216" t="s">
        <v>1044</v>
      </c>
      <c r="B28" s="228"/>
      <c r="C28" s="228"/>
      <c r="D28" s="228"/>
      <c r="E28" s="228"/>
      <c r="F28" s="228"/>
      <c r="G28" s="228"/>
      <c r="H28" s="228"/>
      <c r="I28" s="228"/>
      <c r="J28" s="228"/>
      <c r="K28" s="228"/>
      <c r="L28" s="214" t="s">
        <v>139</v>
      </c>
      <c r="M28" s="215"/>
      <c r="N28" s="215"/>
    </row>
    <row r="29" spans="1:14" x14ac:dyDescent="0.15">
      <c r="A29" s="217" t="s">
        <v>140</v>
      </c>
      <c r="B29" s="222"/>
      <c r="C29" s="222"/>
      <c r="D29" s="222"/>
      <c r="E29" s="222"/>
      <c r="F29" s="222"/>
      <c r="G29" s="222"/>
      <c r="H29" s="222"/>
      <c r="I29" s="222"/>
      <c r="J29" s="222"/>
      <c r="K29" s="222"/>
      <c r="L29" s="215"/>
      <c r="M29" s="215"/>
      <c r="N29" s="215"/>
    </row>
    <row r="30" spans="1:14" x14ac:dyDescent="0.15">
      <c r="A30" s="85"/>
      <c r="B30" s="85"/>
      <c r="C30" s="85"/>
      <c r="D30" s="85"/>
      <c r="E30" s="85"/>
      <c r="F30" s="85"/>
      <c r="G30" s="85"/>
      <c r="H30" s="85"/>
      <c r="I30" s="85"/>
      <c r="J30" s="85"/>
      <c r="K30" s="85"/>
      <c r="L30" s="85"/>
      <c r="M30" s="85"/>
      <c r="N30" s="85"/>
    </row>
    <row r="31" spans="1:14" x14ac:dyDescent="0.15">
      <c r="A31" s="85"/>
      <c r="B31" s="85"/>
      <c r="C31" s="85"/>
      <c r="D31" s="85"/>
      <c r="E31" s="85"/>
      <c r="F31" s="85"/>
      <c r="G31" s="85"/>
      <c r="H31" s="85"/>
      <c r="I31" s="85"/>
      <c r="J31" s="85"/>
      <c r="K31" s="85"/>
      <c r="L31" s="85"/>
      <c r="M31" s="85"/>
      <c r="N31" s="85"/>
    </row>
    <row r="32" spans="1:14" x14ac:dyDescent="0.15">
      <c r="A32" s="85"/>
      <c r="B32" s="85"/>
      <c r="C32" s="85"/>
      <c r="D32" s="85"/>
      <c r="E32" s="85"/>
      <c r="F32" s="85"/>
      <c r="G32" s="85"/>
      <c r="H32" s="85"/>
      <c r="I32" s="85"/>
      <c r="J32" s="85"/>
      <c r="K32" s="85"/>
      <c r="L32" s="85"/>
      <c r="M32" s="85"/>
      <c r="N32" s="85"/>
    </row>
    <row r="33" spans="1:14" x14ac:dyDescent="0.15">
      <c r="A33" s="85"/>
      <c r="B33" s="85"/>
      <c r="C33" s="85"/>
      <c r="D33" s="85"/>
      <c r="E33" s="85"/>
      <c r="F33" s="85"/>
      <c r="G33" s="85"/>
      <c r="H33" s="85"/>
      <c r="I33" s="85"/>
      <c r="J33" s="85"/>
      <c r="K33" s="85"/>
      <c r="L33" s="85"/>
      <c r="M33" s="85"/>
      <c r="N33" s="85"/>
    </row>
    <row r="34" spans="1:14" x14ac:dyDescent="0.15">
      <c r="A34" s="85"/>
      <c r="B34" s="85"/>
      <c r="C34" s="85"/>
      <c r="D34" s="85"/>
      <c r="E34" s="85"/>
      <c r="F34" s="85"/>
      <c r="G34" s="85"/>
      <c r="H34" s="85"/>
      <c r="I34" s="85"/>
      <c r="J34" s="85"/>
      <c r="K34" s="85"/>
      <c r="L34" s="85"/>
      <c r="M34" s="85"/>
      <c r="N34" s="85"/>
    </row>
    <row r="35" spans="1:14" x14ac:dyDescent="0.15">
      <c r="A35" s="85"/>
      <c r="B35" s="85"/>
      <c r="C35" s="85"/>
      <c r="D35" s="85"/>
      <c r="E35" s="85"/>
      <c r="F35" s="85"/>
      <c r="G35" s="85"/>
      <c r="H35" s="85"/>
      <c r="I35" s="85"/>
      <c r="J35" s="85"/>
      <c r="K35" s="85"/>
      <c r="L35" s="85"/>
      <c r="M35" s="85"/>
      <c r="N35" s="85"/>
    </row>
    <row r="36" spans="1:14" x14ac:dyDescent="0.15">
      <c r="A36" s="85"/>
      <c r="B36" s="85"/>
      <c r="C36" s="85"/>
      <c r="D36" s="85"/>
      <c r="E36" s="85"/>
      <c r="F36" s="85"/>
      <c r="G36" s="85"/>
      <c r="H36" s="85"/>
      <c r="I36" s="85"/>
      <c r="J36" s="85"/>
      <c r="K36" s="85"/>
      <c r="L36" s="85"/>
      <c r="M36" s="85"/>
      <c r="N36" s="85"/>
    </row>
    <row r="37" spans="1:14" x14ac:dyDescent="0.15">
      <c r="A37" s="85"/>
      <c r="B37" s="85"/>
      <c r="C37" s="85"/>
      <c r="D37" s="85"/>
      <c r="E37" s="85"/>
      <c r="F37" s="85"/>
      <c r="G37" s="85"/>
      <c r="H37" s="85"/>
      <c r="I37" s="85"/>
      <c r="J37" s="85"/>
      <c r="K37" s="85"/>
      <c r="L37" s="85"/>
      <c r="M37" s="85"/>
      <c r="N37" s="85"/>
    </row>
    <row r="38" spans="1:14" x14ac:dyDescent="0.15">
      <c r="A38" s="85"/>
      <c r="B38" s="85"/>
      <c r="C38" s="85"/>
      <c r="D38" s="85"/>
      <c r="E38" s="85"/>
      <c r="F38" s="85"/>
      <c r="G38" s="85"/>
      <c r="H38" s="85"/>
      <c r="I38" s="85"/>
      <c r="J38" s="85"/>
      <c r="K38" s="85"/>
      <c r="L38" s="85"/>
      <c r="M38" s="85"/>
      <c r="N38" s="85"/>
    </row>
    <row r="39" spans="1:14" x14ac:dyDescent="0.15">
      <c r="A39" s="85"/>
      <c r="B39" s="85"/>
      <c r="C39" s="85"/>
      <c r="D39" s="85"/>
      <c r="E39" s="85"/>
      <c r="F39" s="85"/>
      <c r="G39" s="85"/>
      <c r="H39" s="85"/>
      <c r="I39" s="85"/>
      <c r="J39" s="85"/>
      <c r="K39" s="85"/>
      <c r="L39" s="85"/>
      <c r="M39" s="85"/>
      <c r="N39" s="85"/>
    </row>
  </sheetData>
  <mergeCells count="16">
    <mergeCell ref="A2:N2"/>
    <mergeCell ref="H7:J7"/>
    <mergeCell ref="K7:L7"/>
    <mergeCell ref="A27:B27"/>
    <mergeCell ref="A28:K28"/>
    <mergeCell ref="M7:M8"/>
    <mergeCell ref="N7:N8"/>
    <mergeCell ref="L28:N29"/>
    <mergeCell ref="A29:K29"/>
    <mergeCell ref="A7:A8"/>
    <mergeCell ref="B7:B8"/>
    <mergeCell ref="C7:C8"/>
    <mergeCell ref="D7:D8"/>
    <mergeCell ref="E7:E8"/>
    <mergeCell ref="F7:F8"/>
    <mergeCell ref="G7:G8"/>
  </mergeCells>
  <phoneticPr fontId="61" type="noConversion"/>
  <pageMargins left="7.8472222222222193E-2" right="3.8888888888888903E-2" top="0.59027777777777801" bottom="0.59027777777777801" header="0.5" footer="0.5"/>
  <pageSetup paperSize="9" scale="8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N31"/>
  <sheetViews>
    <sheetView view="pageBreakPreview" zoomScaleNormal="100" workbookViewId="0">
      <selection activeCell="A2" sqref="A2:AI2"/>
    </sheetView>
  </sheetViews>
  <sheetFormatPr defaultColWidth="9" defaultRowHeight="13.5" x14ac:dyDescent="0.15"/>
  <cols>
    <col min="1" max="1" width="4" customWidth="1"/>
    <col min="2" max="2" width="18" customWidth="1"/>
    <col min="3" max="4" width="11.25" customWidth="1"/>
    <col min="5" max="5" width="10" customWidth="1"/>
    <col min="6" max="6" width="10.375" customWidth="1"/>
    <col min="7" max="7" width="9.125" customWidth="1"/>
    <col min="8" max="13" width="11.375" customWidth="1"/>
    <col min="14" max="14" width="15.75" customWidth="1"/>
  </cols>
  <sheetData>
    <row r="2" spans="1:14" ht="22.5" x14ac:dyDescent="0.15">
      <c r="A2" s="235" t="s">
        <v>31</v>
      </c>
      <c r="B2" s="235"/>
      <c r="C2" s="235"/>
      <c r="D2" s="235"/>
      <c r="E2" s="235"/>
      <c r="F2" s="235"/>
      <c r="G2" s="235"/>
      <c r="H2" s="235"/>
      <c r="I2" s="235"/>
      <c r="J2" s="235"/>
      <c r="K2" s="235"/>
      <c r="L2" s="235"/>
      <c r="M2" s="235"/>
      <c r="N2" s="235"/>
    </row>
    <row r="3" spans="1:14" x14ac:dyDescent="0.15">
      <c r="N3" s="155" t="s">
        <v>1045</v>
      </c>
    </row>
    <row r="4" spans="1:14" ht="15" x14ac:dyDescent="0.15">
      <c r="A4" s="153" t="s">
        <v>142</v>
      </c>
      <c r="N4" s="118"/>
    </row>
    <row r="5" spans="1:14" ht="15" x14ac:dyDescent="0.15">
      <c r="A5" s="153" t="s">
        <v>231</v>
      </c>
      <c r="N5" s="118"/>
    </row>
    <row r="6" spans="1:14" x14ac:dyDescent="0.15">
      <c r="A6" s="153" t="s">
        <v>232</v>
      </c>
      <c r="N6" s="156" t="s">
        <v>84</v>
      </c>
    </row>
    <row r="7" spans="1:14" x14ac:dyDescent="0.15">
      <c r="A7" s="234" t="s">
        <v>85</v>
      </c>
      <c r="B7" s="234" t="s">
        <v>996</v>
      </c>
      <c r="C7" s="234" t="s">
        <v>997</v>
      </c>
      <c r="D7" s="234" t="s">
        <v>998</v>
      </c>
      <c r="E7" s="234" t="s">
        <v>999</v>
      </c>
      <c r="F7" s="234" t="s">
        <v>1000</v>
      </c>
      <c r="G7" s="234" t="s">
        <v>1001</v>
      </c>
      <c r="H7" s="234" t="s">
        <v>89</v>
      </c>
      <c r="I7" s="234"/>
      <c r="J7" s="234"/>
      <c r="K7" s="234" t="s">
        <v>90</v>
      </c>
      <c r="L7" s="234"/>
      <c r="M7" s="239" t="s">
        <v>91</v>
      </c>
      <c r="N7" s="234" t="s">
        <v>92</v>
      </c>
    </row>
    <row r="8" spans="1:14" x14ac:dyDescent="0.15">
      <c r="A8" s="234"/>
      <c r="B8" s="234"/>
      <c r="C8" s="234"/>
      <c r="D8" s="234"/>
      <c r="E8" s="234"/>
      <c r="F8" s="234"/>
      <c r="G8" s="234"/>
      <c r="H8" s="111" t="s">
        <v>93</v>
      </c>
      <c r="I8" s="111" t="s">
        <v>1002</v>
      </c>
      <c r="J8" s="111" t="s">
        <v>1003</v>
      </c>
      <c r="K8" s="111" t="s">
        <v>1004</v>
      </c>
      <c r="L8" s="111" t="s">
        <v>1005</v>
      </c>
      <c r="M8" s="240"/>
      <c r="N8" s="234"/>
    </row>
    <row r="9" spans="1:14" x14ac:dyDescent="0.15">
      <c r="A9" s="114"/>
      <c r="B9" s="88" t="s">
        <v>153</v>
      </c>
      <c r="C9" s="88" t="s">
        <v>154</v>
      </c>
      <c r="D9" s="88" t="s">
        <v>155</v>
      </c>
      <c r="E9" s="88" t="s">
        <v>156</v>
      </c>
      <c r="F9" s="88" t="s">
        <v>157</v>
      </c>
      <c r="G9" s="88" t="s">
        <v>158</v>
      </c>
      <c r="H9" s="88" t="s">
        <v>159</v>
      </c>
      <c r="I9" s="88" t="s">
        <v>160</v>
      </c>
      <c r="J9" s="88" t="s">
        <v>161</v>
      </c>
      <c r="K9" s="88" t="s">
        <v>162</v>
      </c>
      <c r="L9" s="149" t="s">
        <v>163</v>
      </c>
      <c r="M9" s="149" t="s">
        <v>164</v>
      </c>
      <c r="N9" s="149" t="s">
        <v>165</v>
      </c>
    </row>
    <row r="10" spans="1:14" x14ac:dyDescent="0.15">
      <c r="A10" s="114"/>
      <c r="B10" s="114"/>
      <c r="C10" s="114"/>
      <c r="D10" s="114"/>
      <c r="E10" s="154"/>
      <c r="F10" s="154"/>
      <c r="G10" s="114"/>
      <c r="H10" s="114"/>
      <c r="I10" s="114"/>
      <c r="J10" s="115"/>
      <c r="K10" s="114"/>
      <c r="L10" s="115"/>
      <c r="M10" s="115"/>
      <c r="N10" s="114"/>
    </row>
    <row r="11" spans="1:14" x14ac:dyDescent="0.15">
      <c r="A11" s="114"/>
      <c r="B11" s="114"/>
      <c r="C11" s="114"/>
      <c r="D11" s="114"/>
      <c r="E11" s="154"/>
      <c r="F11" s="154"/>
      <c r="G11" s="114"/>
      <c r="H11" s="114"/>
      <c r="I11" s="114"/>
      <c r="J11" s="115"/>
      <c r="K11" s="114"/>
      <c r="L11" s="115"/>
      <c r="M11" s="115"/>
      <c r="N11" s="114"/>
    </row>
    <row r="12" spans="1:14" x14ac:dyDescent="0.15">
      <c r="A12" s="114"/>
      <c r="B12" s="114"/>
      <c r="C12" s="114"/>
      <c r="D12" s="114"/>
      <c r="E12" s="154"/>
      <c r="F12" s="154"/>
      <c r="G12" s="114"/>
      <c r="H12" s="114"/>
      <c r="I12" s="114"/>
      <c r="J12" s="115"/>
      <c r="K12" s="114"/>
      <c r="L12" s="115"/>
      <c r="M12" s="115"/>
      <c r="N12" s="114"/>
    </row>
    <row r="13" spans="1:14" x14ac:dyDescent="0.15">
      <c r="A13" s="114"/>
      <c r="B13" s="114"/>
      <c r="C13" s="114"/>
      <c r="D13" s="114"/>
      <c r="E13" s="154"/>
      <c r="F13" s="154"/>
      <c r="G13" s="114"/>
      <c r="H13" s="114"/>
      <c r="I13" s="114"/>
      <c r="J13" s="115"/>
      <c r="K13" s="114"/>
      <c r="L13" s="115"/>
      <c r="M13" s="115"/>
      <c r="N13" s="114"/>
    </row>
    <row r="14" spans="1:14" x14ac:dyDescent="0.15">
      <c r="A14" s="114"/>
      <c r="B14" s="114"/>
      <c r="C14" s="114"/>
      <c r="D14" s="114"/>
      <c r="E14" s="154"/>
      <c r="F14" s="154"/>
      <c r="G14" s="114"/>
      <c r="H14" s="114"/>
      <c r="I14" s="114"/>
      <c r="J14" s="115"/>
      <c r="K14" s="114"/>
      <c r="L14" s="115"/>
      <c r="M14" s="115"/>
      <c r="N14" s="114"/>
    </row>
    <row r="15" spans="1:14" x14ac:dyDescent="0.15">
      <c r="A15" s="114"/>
      <c r="B15" s="114"/>
      <c r="C15" s="114"/>
      <c r="D15" s="114"/>
      <c r="E15" s="154"/>
      <c r="F15" s="154"/>
      <c r="G15" s="114"/>
      <c r="H15" s="114"/>
      <c r="I15" s="114"/>
      <c r="J15" s="115"/>
      <c r="K15" s="114"/>
      <c r="L15" s="115"/>
      <c r="M15" s="115"/>
      <c r="N15" s="114"/>
    </row>
    <row r="16" spans="1:14" x14ac:dyDescent="0.15">
      <c r="A16" s="114"/>
      <c r="B16" s="114"/>
      <c r="C16" s="114"/>
      <c r="D16" s="114"/>
      <c r="E16" s="154"/>
      <c r="F16" s="154"/>
      <c r="G16" s="114"/>
      <c r="H16" s="114"/>
      <c r="I16" s="114"/>
      <c r="J16" s="115"/>
      <c r="K16" s="114"/>
      <c r="L16" s="115"/>
      <c r="M16" s="115"/>
      <c r="N16" s="114"/>
    </row>
    <row r="17" spans="1:14" x14ac:dyDescent="0.15">
      <c r="A17" s="114"/>
      <c r="B17" s="114"/>
      <c r="C17" s="114"/>
      <c r="D17" s="114"/>
      <c r="E17" s="154"/>
      <c r="F17" s="154"/>
      <c r="G17" s="114"/>
      <c r="H17" s="114"/>
      <c r="I17" s="114"/>
      <c r="J17" s="115"/>
      <c r="K17" s="114"/>
      <c r="L17" s="115"/>
      <c r="M17" s="115"/>
      <c r="N17" s="114"/>
    </row>
    <row r="18" spans="1:14" x14ac:dyDescent="0.15">
      <c r="A18" s="114"/>
      <c r="B18" s="114"/>
      <c r="C18" s="114"/>
      <c r="D18" s="114"/>
      <c r="E18" s="154"/>
      <c r="F18" s="154"/>
      <c r="G18" s="114"/>
      <c r="H18" s="114"/>
      <c r="I18" s="114"/>
      <c r="J18" s="115"/>
      <c r="K18" s="114"/>
      <c r="L18" s="115"/>
      <c r="M18" s="115"/>
      <c r="N18" s="114"/>
    </row>
    <row r="19" spans="1:14" x14ac:dyDescent="0.15">
      <c r="A19" s="236" t="s">
        <v>1006</v>
      </c>
      <c r="B19" s="237"/>
      <c r="C19" s="114"/>
      <c r="D19" s="114"/>
      <c r="E19" s="154"/>
      <c r="F19" s="154"/>
      <c r="G19" s="114"/>
      <c r="H19" s="114"/>
      <c r="I19" s="114"/>
      <c r="J19" s="115"/>
      <c r="K19" s="114"/>
      <c r="L19" s="115"/>
      <c r="M19" s="115"/>
      <c r="N19" s="114"/>
    </row>
    <row r="20" spans="1:14" ht="80.099999999999994" customHeight="1" x14ac:dyDescent="0.15">
      <c r="A20" s="233" t="s">
        <v>108</v>
      </c>
      <c r="B20" s="233"/>
      <c r="C20" s="233"/>
      <c r="D20" s="233"/>
      <c r="E20" s="233"/>
      <c r="F20" s="233"/>
      <c r="G20" s="233"/>
      <c r="H20" s="233"/>
      <c r="I20" s="233"/>
      <c r="J20" s="233"/>
      <c r="K20" s="233"/>
      <c r="L20" s="232" t="s">
        <v>258</v>
      </c>
      <c r="M20" s="232"/>
      <c r="N20" s="232"/>
    </row>
    <row r="21" spans="1:14" x14ac:dyDescent="0.15">
      <c r="A21" s="233" t="s">
        <v>259</v>
      </c>
      <c r="B21" s="233"/>
      <c r="C21" s="233"/>
      <c r="D21" s="233"/>
      <c r="E21" s="233"/>
      <c r="F21" s="233"/>
      <c r="G21" s="233"/>
      <c r="H21" s="233"/>
      <c r="I21" s="233"/>
      <c r="J21" s="233"/>
      <c r="K21" s="233"/>
      <c r="L21" s="232"/>
      <c r="M21" s="232"/>
      <c r="N21" s="232"/>
    </row>
    <row r="22" spans="1:14" x14ac:dyDescent="0.15">
      <c r="A22" s="110"/>
      <c r="B22" s="110"/>
      <c r="C22" s="110"/>
      <c r="D22" s="110"/>
      <c r="E22" s="110"/>
      <c r="F22" s="110"/>
      <c r="G22" s="110"/>
      <c r="H22" s="110"/>
      <c r="I22" s="110"/>
      <c r="J22" s="110"/>
      <c r="K22" s="110"/>
      <c r="L22" s="110"/>
      <c r="M22" s="110"/>
      <c r="N22" s="110"/>
    </row>
    <row r="23" spans="1:14" x14ac:dyDescent="0.15">
      <c r="A23" s="110"/>
      <c r="B23" s="110"/>
      <c r="C23" s="110"/>
      <c r="D23" s="110"/>
      <c r="E23" s="110"/>
      <c r="F23" s="110"/>
      <c r="G23" s="110"/>
      <c r="H23" s="110"/>
      <c r="I23" s="110"/>
      <c r="J23" s="110"/>
      <c r="K23" s="110"/>
      <c r="L23" s="110"/>
      <c r="M23" s="110"/>
      <c r="N23" s="110"/>
    </row>
    <row r="24" spans="1:14" x14ac:dyDescent="0.15">
      <c r="A24" s="110"/>
      <c r="B24" s="110"/>
      <c r="C24" s="110"/>
      <c r="D24" s="110"/>
      <c r="E24" s="110"/>
      <c r="F24" s="110"/>
      <c r="G24" s="110"/>
      <c r="H24" s="110"/>
      <c r="I24" s="110"/>
      <c r="J24" s="110"/>
      <c r="K24" s="110"/>
      <c r="L24" s="110"/>
      <c r="M24" s="110"/>
      <c r="N24" s="110"/>
    </row>
    <row r="25" spans="1:14" x14ac:dyDescent="0.15">
      <c r="A25" s="110"/>
      <c r="B25" s="110"/>
      <c r="C25" s="110"/>
      <c r="D25" s="110"/>
      <c r="E25" s="110"/>
      <c r="F25" s="110"/>
      <c r="G25" s="110"/>
      <c r="H25" s="110"/>
      <c r="I25" s="110"/>
      <c r="J25" s="110"/>
      <c r="K25" s="110"/>
      <c r="L25" s="110"/>
      <c r="M25" s="110"/>
      <c r="N25" s="110"/>
    </row>
    <row r="26" spans="1:14" x14ac:dyDescent="0.15">
      <c r="A26" s="110"/>
      <c r="B26" s="110"/>
      <c r="C26" s="110"/>
      <c r="D26" s="110"/>
      <c r="E26" s="110"/>
      <c r="F26" s="110"/>
      <c r="G26" s="110"/>
      <c r="H26" s="110"/>
      <c r="I26" s="110"/>
      <c r="J26" s="110"/>
      <c r="K26" s="110"/>
      <c r="L26" s="110"/>
      <c r="M26" s="110"/>
      <c r="N26" s="110"/>
    </row>
    <row r="27" spans="1:14" x14ac:dyDescent="0.15">
      <c r="A27" s="110"/>
      <c r="B27" s="110"/>
      <c r="C27" s="110"/>
      <c r="D27" s="110"/>
      <c r="E27" s="110"/>
      <c r="F27" s="110"/>
      <c r="G27" s="110"/>
      <c r="H27" s="110"/>
      <c r="I27" s="110"/>
      <c r="J27" s="110"/>
      <c r="K27" s="110"/>
      <c r="L27" s="110"/>
      <c r="M27" s="110"/>
      <c r="N27" s="110"/>
    </row>
    <row r="28" spans="1:14" x14ac:dyDescent="0.15">
      <c r="A28" s="110"/>
      <c r="B28" s="110"/>
      <c r="C28" s="110"/>
      <c r="D28" s="110"/>
      <c r="E28" s="110"/>
      <c r="F28" s="110"/>
      <c r="G28" s="110"/>
      <c r="H28" s="110"/>
      <c r="I28" s="110"/>
      <c r="J28" s="110"/>
      <c r="K28" s="110"/>
      <c r="L28" s="110"/>
      <c r="M28" s="110"/>
      <c r="N28" s="110"/>
    </row>
    <row r="29" spans="1:14" x14ac:dyDescent="0.15">
      <c r="A29" s="110"/>
      <c r="B29" s="110"/>
      <c r="C29" s="110"/>
      <c r="D29" s="110"/>
      <c r="E29" s="110"/>
      <c r="F29" s="110"/>
      <c r="G29" s="110"/>
      <c r="H29" s="110"/>
      <c r="I29" s="110"/>
      <c r="J29" s="110"/>
      <c r="K29" s="110"/>
      <c r="L29" s="110"/>
      <c r="M29" s="110"/>
      <c r="N29" s="110"/>
    </row>
    <row r="30" spans="1:14" x14ac:dyDescent="0.15">
      <c r="A30" s="110"/>
      <c r="B30" s="110"/>
      <c r="C30" s="110"/>
      <c r="D30" s="110"/>
      <c r="E30" s="110"/>
      <c r="F30" s="110"/>
      <c r="G30" s="110"/>
      <c r="H30" s="110"/>
      <c r="I30" s="110"/>
      <c r="J30" s="110"/>
      <c r="K30" s="110"/>
      <c r="L30" s="110"/>
      <c r="M30" s="110"/>
      <c r="N30" s="110"/>
    </row>
    <row r="31" spans="1:14" x14ac:dyDescent="0.15">
      <c r="A31" s="110"/>
      <c r="B31" s="110"/>
      <c r="C31" s="110"/>
      <c r="D31" s="110"/>
      <c r="E31" s="110"/>
      <c r="F31" s="110"/>
      <c r="G31" s="110"/>
      <c r="H31" s="110"/>
      <c r="I31" s="110"/>
      <c r="J31" s="110"/>
      <c r="K31" s="110"/>
      <c r="L31" s="110"/>
      <c r="M31" s="110"/>
      <c r="N31" s="110"/>
    </row>
  </sheetData>
  <mergeCells count="16">
    <mergeCell ref="A2:N2"/>
    <mergeCell ref="H7:J7"/>
    <mergeCell ref="K7:L7"/>
    <mergeCell ref="A19:B19"/>
    <mergeCell ref="A20:K20"/>
    <mergeCell ref="M7:M8"/>
    <mergeCell ref="N7:N8"/>
    <mergeCell ref="L20:N21"/>
    <mergeCell ref="A21:K21"/>
    <mergeCell ref="A7:A8"/>
    <mergeCell ref="B7:B8"/>
    <mergeCell ref="C7:C8"/>
    <mergeCell ref="D7:D8"/>
    <mergeCell ref="E7:E8"/>
    <mergeCell ref="F7:F8"/>
    <mergeCell ref="G7:G8"/>
  </mergeCells>
  <phoneticPr fontId="61" type="noConversion"/>
  <pageMargins left="7.8472222222222193E-2" right="3.8888888888888903E-2" top="0.59027777777777801" bottom="0.59027777777777801" header="0.5" footer="0.5"/>
  <pageSetup paperSize="9" scale="9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J50"/>
  <sheetViews>
    <sheetView view="pageBreakPreview" topLeftCell="A15" zoomScaleNormal="100" workbookViewId="0">
      <selection activeCell="A2" sqref="A2:AI2"/>
    </sheetView>
  </sheetViews>
  <sheetFormatPr defaultColWidth="9" defaultRowHeight="15" x14ac:dyDescent="0.15"/>
  <cols>
    <col min="1" max="1" width="5" style="118" customWidth="1"/>
    <col min="2" max="2" width="10.75" style="118" customWidth="1"/>
    <col min="3" max="3" width="19.875" style="118" customWidth="1"/>
    <col min="4" max="9" width="14.625" style="118" customWidth="1"/>
    <col min="10" max="10" width="23.375" style="118" customWidth="1"/>
    <col min="11" max="16384" width="9" style="118"/>
  </cols>
  <sheetData>
    <row r="2" spans="1:10" ht="22.5" x14ac:dyDescent="0.15">
      <c r="A2" s="196" t="s">
        <v>1046</v>
      </c>
      <c r="B2" s="196"/>
      <c r="C2" s="196"/>
      <c r="D2" s="196"/>
      <c r="E2" s="196"/>
      <c r="F2" s="196"/>
      <c r="G2" s="196"/>
      <c r="H2" s="196"/>
      <c r="I2" s="196"/>
      <c r="J2" s="196"/>
    </row>
    <row r="3" spans="1:10" x14ac:dyDescent="0.15">
      <c r="J3" s="152" t="s">
        <v>1047</v>
      </c>
    </row>
    <row r="4" spans="1:10" x14ac:dyDescent="0.15">
      <c r="A4" s="150" t="s">
        <v>53</v>
      </c>
      <c r="J4" s="152"/>
    </row>
    <row r="5" spans="1:10" x14ac:dyDescent="0.15">
      <c r="A5" s="150" t="str">
        <f>货币资金!A5</f>
        <v>填报单位：林芝市乡兴牧业有限责任公司</v>
      </c>
      <c r="J5" s="152"/>
    </row>
    <row r="6" spans="1:10" x14ac:dyDescent="0.15">
      <c r="A6" s="150" t="str">
        <f>货币资金!A6</f>
        <v>项目名称：700万林芝市高产奶牛养殖项目</v>
      </c>
      <c r="J6" s="152" t="s">
        <v>57</v>
      </c>
    </row>
    <row r="7" spans="1:10" x14ac:dyDescent="0.15">
      <c r="A7" s="225" t="s">
        <v>58</v>
      </c>
      <c r="B7" s="225" t="s">
        <v>1048</v>
      </c>
      <c r="C7" s="225" t="s">
        <v>1049</v>
      </c>
      <c r="D7" s="225" t="s">
        <v>61</v>
      </c>
      <c r="E7" s="225"/>
      <c r="F7" s="225"/>
      <c r="G7" s="225" t="s">
        <v>62</v>
      </c>
      <c r="H7" s="225"/>
      <c r="I7" s="225" t="s">
        <v>63</v>
      </c>
      <c r="J7" s="225" t="s">
        <v>64</v>
      </c>
    </row>
    <row r="8" spans="1:10" x14ac:dyDescent="0.15">
      <c r="A8" s="225"/>
      <c r="B8" s="225"/>
      <c r="C8" s="225"/>
      <c r="D8" s="130" t="s">
        <v>1050</v>
      </c>
      <c r="E8" s="130" t="s">
        <v>1051</v>
      </c>
      <c r="F8" s="130" t="s">
        <v>1052</v>
      </c>
      <c r="G8" s="130" t="s">
        <v>75</v>
      </c>
      <c r="H8" s="130" t="s">
        <v>76</v>
      </c>
      <c r="I8" s="225"/>
      <c r="J8" s="225"/>
    </row>
    <row r="9" spans="1:10" x14ac:dyDescent="0.15">
      <c r="A9" s="135"/>
      <c r="B9" s="88" t="s">
        <v>153</v>
      </c>
      <c r="C9" s="88" t="s">
        <v>154</v>
      </c>
      <c r="D9" s="88" t="s">
        <v>155</v>
      </c>
      <c r="E9" s="88" t="s">
        <v>156</v>
      </c>
      <c r="F9" s="88" t="s">
        <v>157</v>
      </c>
      <c r="G9" s="88" t="s">
        <v>158</v>
      </c>
      <c r="H9" s="88" t="s">
        <v>159</v>
      </c>
      <c r="I9" s="88" t="s">
        <v>160</v>
      </c>
      <c r="J9" s="88" t="s">
        <v>161</v>
      </c>
    </row>
    <row r="10" spans="1:10" x14ac:dyDescent="0.15">
      <c r="A10" s="135"/>
      <c r="B10" s="135" t="s">
        <v>1053</v>
      </c>
      <c r="C10" s="135" t="s">
        <v>1054</v>
      </c>
      <c r="D10" s="137">
        <f>E10+F10</f>
        <v>19317</v>
      </c>
      <c r="E10" s="137">
        <v>19317</v>
      </c>
      <c r="F10" s="137">
        <v>0</v>
      </c>
      <c r="G10" s="137"/>
      <c r="H10" s="137"/>
      <c r="I10" s="137">
        <f>D10+G10-H10</f>
        <v>19317</v>
      </c>
      <c r="J10" s="135"/>
    </row>
    <row r="11" spans="1:10" x14ac:dyDescent="0.15">
      <c r="A11" s="135"/>
      <c r="B11" s="135" t="s">
        <v>1055</v>
      </c>
      <c r="C11" s="135" t="s">
        <v>1054</v>
      </c>
      <c r="D11" s="137">
        <f t="shared" ref="D11:D46" si="0">E11+F11</f>
        <v>14967</v>
      </c>
      <c r="E11" s="137">
        <v>14967</v>
      </c>
      <c r="F11" s="137">
        <v>0</v>
      </c>
      <c r="G11" s="137"/>
      <c r="H11" s="137"/>
      <c r="I11" s="137">
        <f t="shared" ref="I11:I46" si="1">D11+G11-H11</f>
        <v>14967</v>
      </c>
      <c r="J11" s="135"/>
    </row>
    <row r="12" spans="1:10" x14ac:dyDescent="0.15">
      <c r="A12" s="135"/>
      <c r="B12" s="135" t="s">
        <v>1056</v>
      </c>
      <c r="C12" s="135" t="s">
        <v>1054</v>
      </c>
      <c r="D12" s="137">
        <f t="shared" si="0"/>
        <v>14967</v>
      </c>
      <c r="E12" s="137">
        <v>14967</v>
      </c>
      <c r="F12" s="137">
        <v>0</v>
      </c>
      <c r="G12" s="137"/>
      <c r="H12" s="137"/>
      <c r="I12" s="137">
        <f t="shared" si="1"/>
        <v>14967</v>
      </c>
      <c r="J12" s="135"/>
    </row>
    <row r="13" spans="1:10" x14ac:dyDescent="0.15">
      <c r="A13" s="135"/>
      <c r="B13" s="135" t="s">
        <v>1057</v>
      </c>
      <c r="C13" s="135" t="s">
        <v>1054</v>
      </c>
      <c r="D13" s="137">
        <f t="shared" si="0"/>
        <v>7000</v>
      </c>
      <c r="E13" s="137">
        <v>7000</v>
      </c>
      <c r="F13" s="137">
        <v>0</v>
      </c>
      <c r="G13" s="137"/>
      <c r="H13" s="137"/>
      <c r="I13" s="137">
        <f t="shared" si="1"/>
        <v>7000</v>
      </c>
      <c r="J13" s="135"/>
    </row>
    <row r="14" spans="1:10" x14ac:dyDescent="0.15">
      <c r="A14" s="135"/>
      <c r="B14" s="135" t="s">
        <v>1058</v>
      </c>
      <c r="C14" s="135" t="s">
        <v>1054</v>
      </c>
      <c r="D14" s="137">
        <f t="shared" si="0"/>
        <v>7000</v>
      </c>
      <c r="E14" s="137">
        <v>7000</v>
      </c>
      <c r="F14" s="137">
        <v>0</v>
      </c>
      <c r="G14" s="137"/>
      <c r="H14" s="137"/>
      <c r="I14" s="137">
        <f t="shared" si="1"/>
        <v>7000</v>
      </c>
      <c r="J14" s="135"/>
    </row>
    <row r="15" spans="1:10" x14ac:dyDescent="0.15">
      <c r="A15" s="135"/>
      <c r="B15" s="135" t="s">
        <v>1059</v>
      </c>
      <c r="C15" s="135" t="s">
        <v>1054</v>
      </c>
      <c r="D15" s="137">
        <f t="shared" si="0"/>
        <v>5000</v>
      </c>
      <c r="E15" s="137">
        <v>5000</v>
      </c>
      <c r="F15" s="137">
        <v>0</v>
      </c>
      <c r="G15" s="137"/>
      <c r="H15" s="137"/>
      <c r="I15" s="137">
        <f t="shared" si="1"/>
        <v>5000</v>
      </c>
      <c r="J15" s="135"/>
    </row>
    <row r="16" spans="1:10" x14ac:dyDescent="0.15">
      <c r="A16" s="135"/>
      <c r="B16" s="135" t="s">
        <v>1060</v>
      </c>
      <c r="C16" s="135" t="s">
        <v>1054</v>
      </c>
      <c r="D16" s="137">
        <f t="shared" si="0"/>
        <v>5000</v>
      </c>
      <c r="E16" s="137">
        <v>5000</v>
      </c>
      <c r="F16" s="137">
        <v>0</v>
      </c>
      <c r="G16" s="137"/>
      <c r="H16" s="137"/>
      <c r="I16" s="137">
        <f t="shared" si="1"/>
        <v>5000</v>
      </c>
      <c r="J16" s="135"/>
    </row>
    <row r="17" spans="1:10" x14ac:dyDescent="0.15">
      <c r="A17" s="135"/>
      <c r="B17" s="135" t="s">
        <v>1061</v>
      </c>
      <c r="C17" s="135" t="s">
        <v>1054</v>
      </c>
      <c r="D17" s="137">
        <f t="shared" si="0"/>
        <v>5500</v>
      </c>
      <c r="E17" s="137">
        <v>5500</v>
      </c>
      <c r="F17" s="137">
        <v>0</v>
      </c>
      <c r="G17" s="137"/>
      <c r="H17" s="137"/>
      <c r="I17" s="137">
        <f t="shared" si="1"/>
        <v>5500</v>
      </c>
      <c r="J17" s="135"/>
    </row>
    <row r="18" spans="1:10" x14ac:dyDescent="0.15">
      <c r="A18" s="135"/>
      <c r="B18" s="135" t="s">
        <v>1062</v>
      </c>
      <c r="C18" s="135" t="s">
        <v>1054</v>
      </c>
      <c r="D18" s="137">
        <f t="shared" si="0"/>
        <v>6500</v>
      </c>
      <c r="E18" s="137">
        <v>6500</v>
      </c>
      <c r="F18" s="137">
        <v>0</v>
      </c>
      <c r="G18" s="137"/>
      <c r="H18" s="137"/>
      <c r="I18" s="137">
        <f t="shared" si="1"/>
        <v>6500</v>
      </c>
      <c r="J18" s="135"/>
    </row>
    <row r="19" spans="1:10" x14ac:dyDescent="0.15">
      <c r="A19" s="135"/>
      <c r="B19" s="135" t="s">
        <v>1063</v>
      </c>
      <c r="C19" s="135" t="s">
        <v>1054</v>
      </c>
      <c r="D19" s="137">
        <f t="shared" si="0"/>
        <v>14967</v>
      </c>
      <c r="E19" s="137">
        <v>14967</v>
      </c>
      <c r="F19" s="137">
        <v>0</v>
      </c>
      <c r="G19" s="137"/>
      <c r="H19" s="137"/>
      <c r="I19" s="137">
        <f t="shared" si="1"/>
        <v>14967</v>
      </c>
      <c r="J19" s="135"/>
    </row>
    <row r="20" spans="1:10" x14ac:dyDescent="0.15">
      <c r="A20" s="135"/>
      <c r="B20" s="135" t="s">
        <v>1064</v>
      </c>
      <c r="C20" s="135" t="s">
        <v>1054</v>
      </c>
      <c r="D20" s="137">
        <f t="shared" si="0"/>
        <v>5000</v>
      </c>
      <c r="E20" s="137">
        <v>5000</v>
      </c>
      <c r="F20" s="137">
        <v>0</v>
      </c>
      <c r="G20" s="137"/>
      <c r="H20" s="137"/>
      <c r="I20" s="137">
        <f t="shared" si="1"/>
        <v>5000</v>
      </c>
      <c r="J20" s="135"/>
    </row>
    <row r="21" spans="1:10" x14ac:dyDescent="0.15">
      <c r="A21" s="135"/>
      <c r="B21" s="135" t="s">
        <v>1065</v>
      </c>
      <c r="C21" s="135" t="s">
        <v>1054</v>
      </c>
      <c r="D21" s="137">
        <f t="shared" si="0"/>
        <v>4200</v>
      </c>
      <c r="E21" s="137">
        <v>4200</v>
      </c>
      <c r="F21" s="137">
        <v>0</v>
      </c>
      <c r="G21" s="137"/>
      <c r="H21" s="137"/>
      <c r="I21" s="137">
        <f t="shared" si="1"/>
        <v>4200</v>
      </c>
      <c r="J21" s="135"/>
    </row>
    <row r="22" spans="1:10" x14ac:dyDescent="0.15">
      <c r="A22" s="135"/>
      <c r="B22" s="135" t="s">
        <v>1066</v>
      </c>
      <c r="C22" s="135" t="s">
        <v>1054</v>
      </c>
      <c r="D22" s="137">
        <f t="shared" si="0"/>
        <v>3700</v>
      </c>
      <c r="E22" s="137">
        <v>3700</v>
      </c>
      <c r="F22" s="137">
        <v>0</v>
      </c>
      <c r="G22" s="137"/>
      <c r="H22" s="137"/>
      <c r="I22" s="137">
        <f t="shared" si="1"/>
        <v>3700</v>
      </c>
      <c r="J22" s="135"/>
    </row>
    <row r="23" spans="1:10" x14ac:dyDescent="0.15">
      <c r="A23" s="135"/>
      <c r="B23" s="135" t="s">
        <v>1067</v>
      </c>
      <c r="C23" s="135" t="s">
        <v>1054</v>
      </c>
      <c r="D23" s="137">
        <f t="shared" si="0"/>
        <v>3700</v>
      </c>
      <c r="E23" s="137">
        <v>3700</v>
      </c>
      <c r="F23" s="137">
        <v>0</v>
      </c>
      <c r="G23" s="137"/>
      <c r="H23" s="137"/>
      <c r="I23" s="137">
        <f t="shared" si="1"/>
        <v>3700</v>
      </c>
      <c r="J23" s="135"/>
    </row>
    <row r="24" spans="1:10" x14ac:dyDescent="0.15">
      <c r="A24" s="135"/>
      <c r="B24" s="135" t="s">
        <v>1068</v>
      </c>
      <c r="C24" s="135" t="s">
        <v>1054</v>
      </c>
      <c r="D24" s="137">
        <f t="shared" si="0"/>
        <v>3900</v>
      </c>
      <c r="E24" s="137">
        <v>3900</v>
      </c>
      <c r="F24" s="137">
        <v>0</v>
      </c>
      <c r="G24" s="137"/>
      <c r="H24" s="137"/>
      <c r="I24" s="137">
        <f t="shared" si="1"/>
        <v>3900</v>
      </c>
      <c r="J24" s="135"/>
    </row>
    <row r="25" spans="1:10" x14ac:dyDescent="0.15">
      <c r="A25" s="135"/>
      <c r="B25" s="135" t="s">
        <v>1069</v>
      </c>
      <c r="C25" s="135" t="s">
        <v>1054</v>
      </c>
      <c r="D25" s="137">
        <f t="shared" si="0"/>
        <v>3850</v>
      </c>
      <c r="E25" s="137">
        <v>3850</v>
      </c>
      <c r="F25" s="137">
        <v>0</v>
      </c>
      <c r="G25" s="137"/>
      <c r="H25" s="137"/>
      <c r="I25" s="137">
        <f t="shared" si="1"/>
        <v>3850</v>
      </c>
      <c r="J25" s="135"/>
    </row>
    <row r="26" spans="1:10" x14ac:dyDescent="0.15">
      <c r="A26" s="135"/>
      <c r="B26" s="135" t="s">
        <v>1070</v>
      </c>
      <c r="C26" s="135" t="s">
        <v>1054</v>
      </c>
      <c r="D26" s="137">
        <f t="shared" si="0"/>
        <v>3800</v>
      </c>
      <c r="E26" s="137">
        <v>3800</v>
      </c>
      <c r="F26" s="137">
        <v>0</v>
      </c>
      <c r="G26" s="137"/>
      <c r="H26" s="137"/>
      <c r="I26" s="137">
        <f t="shared" si="1"/>
        <v>3800</v>
      </c>
      <c r="J26" s="135"/>
    </row>
    <row r="27" spans="1:10" x14ac:dyDescent="0.15">
      <c r="A27" s="135"/>
      <c r="B27" s="135" t="s">
        <v>1071</v>
      </c>
      <c r="C27" s="135" t="s">
        <v>1054</v>
      </c>
      <c r="D27" s="137">
        <f t="shared" si="0"/>
        <v>6000</v>
      </c>
      <c r="E27" s="137">
        <v>6000</v>
      </c>
      <c r="F27" s="137">
        <v>0</v>
      </c>
      <c r="G27" s="137"/>
      <c r="H27" s="137"/>
      <c r="I27" s="137">
        <f t="shared" si="1"/>
        <v>6000</v>
      </c>
      <c r="J27" s="135"/>
    </row>
    <row r="28" spans="1:10" x14ac:dyDescent="0.15">
      <c r="A28" s="135"/>
      <c r="B28" s="135" t="s">
        <v>1072</v>
      </c>
      <c r="C28" s="135" t="s">
        <v>1054</v>
      </c>
      <c r="D28" s="137">
        <f t="shared" si="0"/>
        <v>4000</v>
      </c>
      <c r="E28" s="137">
        <v>4000</v>
      </c>
      <c r="F28" s="137">
        <v>0</v>
      </c>
      <c r="G28" s="137"/>
      <c r="H28" s="137"/>
      <c r="I28" s="137">
        <f t="shared" si="1"/>
        <v>4000</v>
      </c>
      <c r="J28" s="135"/>
    </row>
    <row r="29" spans="1:10" x14ac:dyDescent="0.15">
      <c r="A29" s="135"/>
      <c r="B29" s="135" t="s">
        <v>1073</v>
      </c>
      <c r="C29" s="135" t="s">
        <v>1054</v>
      </c>
      <c r="D29" s="137">
        <f t="shared" si="0"/>
        <v>3000</v>
      </c>
      <c r="E29" s="137">
        <v>3000</v>
      </c>
      <c r="F29" s="137">
        <v>0</v>
      </c>
      <c r="G29" s="137"/>
      <c r="H29" s="137"/>
      <c r="I29" s="137">
        <f t="shared" si="1"/>
        <v>3000</v>
      </c>
      <c r="J29" s="135"/>
    </row>
    <row r="30" spans="1:10" x14ac:dyDescent="0.15">
      <c r="A30" s="135"/>
      <c r="B30" s="135" t="s">
        <v>1074</v>
      </c>
      <c r="C30" s="135" t="s">
        <v>1054</v>
      </c>
      <c r="D30" s="137">
        <f t="shared" si="0"/>
        <v>4500</v>
      </c>
      <c r="E30" s="137">
        <v>4500</v>
      </c>
      <c r="F30" s="137">
        <v>0</v>
      </c>
      <c r="G30" s="137"/>
      <c r="H30" s="137"/>
      <c r="I30" s="137">
        <f t="shared" si="1"/>
        <v>4500</v>
      </c>
      <c r="J30" s="135"/>
    </row>
    <row r="31" spans="1:10" x14ac:dyDescent="0.15">
      <c r="A31" s="135"/>
      <c r="B31" s="135" t="s">
        <v>1075</v>
      </c>
      <c r="C31" s="135" t="s">
        <v>1054</v>
      </c>
      <c r="D31" s="137">
        <f t="shared" si="0"/>
        <v>4500</v>
      </c>
      <c r="E31" s="137">
        <v>4500</v>
      </c>
      <c r="F31" s="137">
        <v>0</v>
      </c>
      <c r="G31" s="137"/>
      <c r="H31" s="137"/>
      <c r="I31" s="137">
        <f t="shared" si="1"/>
        <v>4500</v>
      </c>
      <c r="J31" s="135"/>
    </row>
    <row r="32" spans="1:10" x14ac:dyDescent="0.15">
      <c r="A32" s="135"/>
      <c r="B32" s="135" t="s">
        <v>1076</v>
      </c>
      <c r="C32" s="135" t="s">
        <v>1054</v>
      </c>
      <c r="D32" s="137">
        <f t="shared" si="0"/>
        <v>4500</v>
      </c>
      <c r="E32" s="137">
        <v>4500</v>
      </c>
      <c r="F32" s="137">
        <v>0</v>
      </c>
      <c r="G32" s="137"/>
      <c r="H32" s="137"/>
      <c r="I32" s="137">
        <f t="shared" si="1"/>
        <v>4500</v>
      </c>
      <c r="J32" s="135"/>
    </row>
    <row r="33" spans="1:10" x14ac:dyDescent="0.15">
      <c r="A33" s="135"/>
      <c r="B33" s="135" t="s">
        <v>1077</v>
      </c>
      <c r="C33" s="135" t="s">
        <v>1054</v>
      </c>
      <c r="D33" s="137">
        <f t="shared" si="0"/>
        <v>4500</v>
      </c>
      <c r="E33" s="137">
        <v>4500</v>
      </c>
      <c r="F33" s="137">
        <v>0</v>
      </c>
      <c r="G33" s="137"/>
      <c r="H33" s="137"/>
      <c r="I33" s="137">
        <f t="shared" si="1"/>
        <v>4500</v>
      </c>
      <c r="J33" s="135"/>
    </row>
    <row r="34" spans="1:10" x14ac:dyDescent="0.15">
      <c r="A34" s="135"/>
      <c r="B34" s="135"/>
      <c r="C34" s="135" t="s">
        <v>1054</v>
      </c>
      <c r="D34" s="137">
        <f t="shared" si="0"/>
        <v>782</v>
      </c>
      <c r="E34" s="137">
        <v>782</v>
      </c>
      <c r="F34" s="137">
        <v>0</v>
      </c>
      <c r="G34" s="137"/>
      <c r="H34" s="137">
        <v>782</v>
      </c>
      <c r="I34" s="137">
        <f t="shared" si="1"/>
        <v>0</v>
      </c>
      <c r="J34" s="151" t="s">
        <v>1078</v>
      </c>
    </row>
    <row r="35" spans="1:10" x14ac:dyDescent="0.15">
      <c r="A35" s="135"/>
      <c r="B35" s="135" t="s">
        <v>1079</v>
      </c>
      <c r="C35" s="135" t="s">
        <v>1054</v>
      </c>
      <c r="D35" s="137">
        <f t="shared" si="0"/>
        <v>4500</v>
      </c>
      <c r="E35" s="137">
        <v>4500</v>
      </c>
      <c r="F35" s="137">
        <v>0</v>
      </c>
      <c r="G35" s="137"/>
      <c r="H35" s="137"/>
      <c r="I35" s="137">
        <f t="shared" si="1"/>
        <v>4500</v>
      </c>
      <c r="J35" s="151" t="s">
        <v>1080</v>
      </c>
    </row>
    <row r="36" spans="1:10" x14ac:dyDescent="0.15">
      <c r="A36" s="135"/>
      <c r="B36" s="135" t="s">
        <v>1081</v>
      </c>
      <c r="C36" s="135" t="s">
        <v>1054</v>
      </c>
      <c r="D36" s="137">
        <f t="shared" si="0"/>
        <v>4500</v>
      </c>
      <c r="E36" s="137">
        <v>4500</v>
      </c>
      <c r="F36" s="137">
        <v>0</v>
      </c>
      <c r="G36" s="137"/>
      <c r="H36" s="137"/>
      <c r="I36" s="137">
        <f t="shared" si="1"/>
        <v>4500</v>
      </c>
      <c r="J36" s="151" t="s">
        <v>1080</v>
      </c>
    </row>
    <row r="37" spans="1:10" x14ac:dyDescent="0.15">
      <c r="A37" s="135"/>
      <c r="B37" s="135" t="s">
        <v>1082</v>
      </c>
      <c r="C37" s="135" t="s">
        <v>1054</v>
      </c>
      <c r="D37" s="137">
        <f t="shared" si="0"/>
        <v>13000</v>
      </c>
      <c r="E37" s="137">
        <v>13000</v>
      </c>
      <c r="F37" s="137">
        <v>0</v>
      </c>
      <c r="G37" s="137"/>
      <c r="H37" s="137"/>
      <c r="I37" s="137">
        <f t="shared" si="1"/>
        <v>13000</v>
      </c>
      <c r="J37" s="151" t="s">
        <v>1080</v>
      </c>
    </row>
    <row r="38" spans="1:10" x14ac:dyDescent="0.15">
      <c r="A38" s="135"/>
      <c r="B38" s="135" t="s">
        <v>130</v>
      </c>
      <c r="C38" s="135" t="s">
        <v>1054</v>
      </c>
      <c r="D38" s="137">
        <f t="shared" si="0"/>
        <v>6970</v>
      </c>
      <c r="E38" s="137">
        <v>6970</v>
      </c>
      <c r="F38" s="137">
        <v>0</v>
      </c>
      <c r="G38" s="137"/>
      <c r="H38" s="137"/>
      <c r="I38" s="137">
        <f t="shared" si="1"/>
        <v>6970</v>
      </c>
      <c r="J38" s="151" t="s">
        <v>1080</v>
      </c>
    </row>
    <row r="39" spans="1:10" x14ac:dyDescent="0.15">
      <c r="A39" s="135"/>
      <c r="B39" s="135" t="s">
        <v>1083</v>
      </c>
      <c r="C39" s="135" t="s">
        <v>1054</v>
      </c>
      <c r="D39" s="137">
        <f t="shared" si="0"/>
        <v>6970</v>
      </c>
      <c r="E39" s="137">
        <v>6970</v>
      </c>
      <c r="F39" s="137">
        <v>0</v>
      </c>
      <c r="G39" s="137"/>
      <c r="H39" s="137"/>
      <c r="I39" s="137">
        <f t="shared" si="1"/>
        <v>6970</v>
      </c>
      <c r="J39" s="151" t="s">
        <v>1080</v>
      </c>
    </row>
    <row r="40" spans="1:10" x14ac:dyDescent="0.15">
      <c r="A40" s="135"/>
      <c r="B40" s="135" t="s">
        <v>133</v>
      </c>
      <c r="C40" s="135" t="s">
        <v>1054</v>
      </c>
      <c r="D40" s="137">
        <f t="shared" si="0"/>
        <v>6970</v>
      </c>
      <c r="E40" s="137">
        <v>6970</v>
      </c>
      <c r="F40" s="137">
        <v>0</v>
      </c>
      <c r="G40" s="137"/>
      <c r="H40" s="137"/>
      <c r="I40" s="137">
        <f t="shared" si="1"/>
        <v>6970</v>
      </c>
      <c r="J40" s="151" t="s">
        <v>1080</v>
      </c>
    </row>
    <row r="41" spans="1:10" x14ac:dyDescent="0.15">
      <c r="A41" s="135"/>
      <c r="B41" s="135" t="s">
        <v>1084</v>
      </c>
      <c r="C41" s="135" t="s">
        <v>1054</v>
      </c>
      <c r="D41" s="137">
        <f t="shared" si="0"/>
        <v>3181.84</v>
      </c>
      <c r="E41" s="137">
        <v>3181.84</v>
      </c>
      <c r="F41" s="137">
        <v>0</v>
      </c>
      <c r="G41" s="137"/>
      <c r="H41" s="137">
        <v>848.56</v>
      </c>
      <c r="I41" s="137">
        <f t="shared" si="1"/>
        <v>2333.2800000000002</v>
      </c>
      <c r="J41" s="151" t="s">
        <v>1085</v>
      </c>
    </row>
    <row r="42" spans="1:10" x14ac:dyDescent="0.15">
      <c r="A42" s="135"/>
      <c r="B42" s="135" t="s">
        <v>1086</v>
      </c>
      <c r="C42" s="135" t="s">
        <v>1054</v>
      </c>
      <c r="D42" s="137">
        <f t="shared" si="0"/>
        <v>4100</v>
      </c>
      <c r="E42" s="137">
        <v>4100</v>
      </c>
      <c r="F42" s="137">
        <v>0</v>
      </c>
      <c r="G42" s="137"/>
      <c r="H42" s="137"/>
      <c r="I42" s="137">
        <f t="shared" si="1"/>
        <v>4100</v>
      </c>
      <c r="J42" s="151" t="s">
        <v>1080</v>
      </c>
    </row>
    <row r="43" spans="1:10" x14ac:dyDescent="0.15">
      <c r="A43" s="135"/>
      <c r="B43" s="135" t="s">
        <v>1087</v>
      </c>
      <c r="C43" s="135" t="s">
        <v>1054</v>
      </c>
      <c r="D43" s="137">
        <f t="shared" si="0"/>
        <v>4150</v>
      </c>
      <c r="E43" s="137">
        <v>4150</v>
      </c>
      <c r="F43" s="137">
        <v>0</v>
      </c>
      <c r="G43" s="137"/>
      <c r="H43" s="137"/>
      <c r="I43" s="137">
        <f t="shared" si="1"/>
        <v>4150</v>
      </c>
      <c r="J43" s="151" t="s">
        <v>1080</v>
      </c>
    </row>
    <row r="44" spans="1:10" x14ac:dyDescent="0.15">
      <c r="A44" s="135"/>
      <c r="B44" s="135" t="s">
        <v>1088</v>
      </c>
      <c r="C44" s="135" t="s">
        <v>1054</v>
      </c>
      <c r="D44" s="137">
        <f t="shared" si="0"/>
        <v>7000</v>
      </c>
      <c r="E44" s="137">
        <v>7000</v>
      </c>
      <c r="F44" s="137">
        <v>0</v>
      </c>
      <c r="G44" s="137"/>
      <c r="H44" s="137"/>
      <c r="I44" s="137">
        <f t="shared" si="1"/>
        <v>7000</v>
      </c>
      <c r="J44" s="151" t="s">
        <v>1080</v>
      </c>
    </row>
    <row r="45" spans="1:10" x14ac:dyDescent="0.15">
      <c r="A45" s="135"/>
      <c r="B45" s="135" t="s">
        <v>1089</v>
      </c>
      <c r="C45" s="135" t="s">
        <v>1054</v>
      </c>
      <c r="D45" s="137">
        <f t="shared" si="0"/>
        <v>4100</v>
      </c>
      <c r="E45" s="137">
        <v>4100</v>
      </c>
      <c r="F45" s="137">
        <v>0</v>
      </c>
      <c r="G45" s="137"/>
      <c r="H45" s="137"/>
      <c r="I45" s="137">
        <f t="shared" si="1"/>
        <v>4100</v>
      </c>
      <c r="J45" s="151" t="s">
        <v>1080</v>
      </c>
    </row>
    <row r="46" spans="1:10" x14ac:dyDescent="0.15">
      <c r="A46" s="135"/>
      <c r="B46" s="151" t="s">
        <v>1090</v>
      </c>
      <c r="C46" s="135" t="s">
        <v>1054</v>
      </c>
      <c r="D46" s="137">
        <f t="shared" si="0"/>
        <v>12546</v>
      </c>
      <c r="E46" s="137">
        <v>12546</v>
      </c>
      <c r="F46" s="137">
        <v>0</v>
      </c>
      <c r="G46" s="137"/>
      <c r="H46" s="137"/>
      <c r="I46" s="137">
        <f t="shared" si="1"/>
        <v>12546</v>
      </c>
      <c r="J46" s="151"/>
    </row>
    <row r="47" spans="1:10" x14ac:dyDescent="0.15">
      <c r="A47" s="135"/>
      <c r="B47" s="135"/>
      <c r="C47" s="135"/>
      <c r="D47" s="137"/>
      <c r="E47" s="137"/>
      <c r="F47" s="137"/>
      <c r="G47" s="137"/>
      <c r="H47" s="137"/>
      <c r="I47" s="137"/>
      <c r="J47" s="135"/>
    </row>
    <row r="48" spans="1:10" x14ac:dyDescent="0.15">
      <c r="A48" s="201" t="s">
        <v>1091</v>
      </c>
      <c r="B48" s="243"/>
      <c r="C48" s="202"/>
      <c r="D48" s="137">
        <f t="shared" ref="D48:I48" si="2">SUM(D10:D47)</f>
        <v>238137.84</v>
      </c>
      <c r="E48" s="137">
        <f t="shared" si="2"/>
        <v>238137.84</v>
      </c>
      <c r="F48" s="137">
        <f t="shared" si="2"/>
        <v>0</v>
      </c>
      <c r="G48" s="137">
        <f t="shared" si="2"/>
        <v>0</v>
      </c>
      <c r="H48" s="137">
        <f t="shared" si="2"/>
        <v>1630.56</v>
      </c>
      <c r="I48" s="137">
        <f t="shared" si="2"/>
        <v>236507.28</v>
      </c>
      <c r="J48" s="135"/>
    </row>
    <row r="49" spans="1:10" ht="62.1" customHeight="1" x14ac:dyDescent="0.15">
      <c r="A49" s="205" t="s">
        <v>1092</v>
      </c>
      <c r="B49" s="206"/>
      <c r="C49" s="206"/>
      <c r="D49" s="206"/>
      <c r="E49" s="206"/>
      <c r="F49" s="206"/>
      <c r="G49" s="206"/>
      <c r="H49" s="206"/>
      <c r="I49" s="210" t="s">
        <v>139</v>
      </c>
      <c r="J49" s="204"/>
    </row>
    <row r="50" spans="1:10" x14ac:dyDescent="0.15">
      <c r="A50" s="205" t="s">
        <v>140</v>
      </c>
      <c r="B50" s="206"/>
      <c r="C50" s="206"/>
      <c r="D50" s="206"/>
      <c r="E50" s="206"/>
      <c r="F50" s="206"/>
      <c r="G50" s="206"/>
      <c r="H50" s="206"/>
      <c r="I50" s="204"/>
      <c r="J50" s="204"/>
    </row>
  </sheetData>
  <mergeCells count="12">
    <mergeCell ref="A2:J2"/>
    <mergeCell ref="D7:F7"/>
    <mergeCell ref="G7:H7"/>
    <mergeCell ref="A48:C48"/>
    <mergeCell ref="A49:H49"/>
    <mergeCell ref="J7:J8"/>
    <mergeCell ref="A50:H50"/>
    <mergeCell ref="A7:A8"/>
    <mergeCell ref="B7:B8"/>
    <mergeCell ref="C7:C8"/>
    <mergeCell ref="I7:I8"/>
    <mergeCell ref="I49:J50"/>
  </mergeCells>
  <phoneticPr fontId="61" type="noConversion"/>
  <pageMargins left="0.75" right="0.75" top="1" bottom="1" header="0.5" footer="0.5"/>
  <pageSetup paperSize="9" scale="9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K25"/>
  <sheetViews>
    <sheetView view="pageBreakPreview" zoomScaleNormal="100" workbookViewId="0">
      <selection activeCell="A2" sqref="A2:AI2"/>
    </sheetView>
  </sheetViews>
  <sheetFormatPr defaultColWidth="9" defaultRowHeight="13.5" x14ac:dyDescent="0.15"/>
  <cols>
    <col min="1" max="1" width="5" customWidth="1"/>
    <col min="2" max="2" width="16.125" customWidth="1"/>
    <col min="3" max="3" width="10.75" customWidth="1"/>
    <col min="4" max="4" width="14" customWidth="1"/>
    <col min="5" max="10" width="13.625" customWidth="1"/>
    <col min="11" max="11" width="21" customWidth="1"/>
  </cols>
  <sheetData>
    <row r="2" spans="1:11" ht="22.5" x14ac:dyDescent="0.15">
      <c r="A2" s="235" t="s">
        <v>35</v>
      </c>
      <c r="B2" s="235"/>
      <c r="C2" s="235"/>
      <c r="D2" s="235"/>
      <c r="E2" s="235"/>
      <c r="F2" s="235"/>
      <c r="G2" s="235"/>
      <c r="H2" s="235"/>
      <c r="I2" s="235"/>
      <c r="J2" s="235"/>
      <c r="K2" s="235"/>
    </row>
    <row r="3" spans="1:11" x14ac:dyDescent="0.15">
      <c r="K3" s="125" t="s">
        <v>34</v>
      </c>
    </row>
    <row r="4" spans="1:11" ht="14.25" x14ac:dyDescent="0.15">
      <c r="A4" s="148" t="s">
        <v>53</v>
      </c>
      <c r="K4" s="125"/>
    </row>
    <row r="5" spans="1:11" x14ac:dyDescent="0.15">
      <c r="A5" s="148" t="s">
        <v>248</v>
      </c>
      <c r="K5" s="125"/>
    </row>
    <row r="6" spans="1:11" x14ac:dyDescent="0.15">
      <c r="A6" s="148" t="s">
        <v>249</v>
      </c>
      <c r="K6" s="125" t="s">
        <v>84</v>
      </c>
    </row>
    <row r="7" spans="1:11" x14ac:dyDescent="0.15">
      <c r="A7" s="238" t="s">
        <v>85</v>
      </c>
      <c r="B7" s="238" t="s">
        <v>1093</v>
      </c>
      <c r="C7" s="246" t="s">
        <v>1094</v>
      </c>
      <c r="D7" s="238" t="s">
        <v>1095</v>
      </c>
      <c r="E7" s="238" t="s">
        <v>89</v>
      </c>
      <c r="F7" s="238"/>
      <c r="G7" s="238" t="s">
        <v>90</v>
      </c>
      <c r="H7" s="238"/>
      <c r="I7" s="248" t="s">
        <v>91</v>
      </c>
      <c r="J7" s="249"/>
      <c r="K7" s="238" t="s">
        <v>92</v>
      </c>
    </row>
    <row r="8" spans="1:11" x14ac:dyDescent="0.15">
      <c r="A8" s="238"/>
      <c r="B8" s="238"/>
      <c r="C8" s="247"/>
      <c r="D8" s="238"/>
      <c r="E8" s="102" t="s">
        <v>1096</v>
      </c>
      <c r="F8" s="102" t="s">
        <v>1097</v>
      </c>
      <c r="G8" s="102" t="s">
        <v>1004</v>
      </c>
      <c r="H8" s="102" t="s">
        <v>1005</v>
      </c>
      <c r="I8" s="107" t="s">
        <v>1096</v>
      </c>
      <c r="J8" s="102" t="s">
        <v>1097</v>
      </c>
      <c r="K8" s="238"/>
    </row>
    <row r="9" spans="1:11" x14ac:dyDescent="0.15">
      <c r="A9" s="104"/>
      <c r="B9" s="88" t="s">
        <v>153</v>
      </c>
      <c r="C9" s="88" t="s">
        <v>154</v>
      </c>
      <c r="D9" s="88" t="s">
        <v>155</v>
      </c>
      <c r="E9" s="88" t="s">
        <v>156</v>
      </c>
      <c r="F9" s="88" t="s">
        <v>157</v>
      </c>
      <c r="G9" s="88" t="s">
        <v>158</v>
      </c>
      <c r="H9" s="88" t="s">
        <v>159</v>
      </c>
      <c r="I9" s="88" t="s">
        <v>160</v>
      </c>
      <c r="J9" s="88" t="s">
        <v>161</v>
      </c>
      <c r="K9" s="88" t="s">
        <v>162</v>
      </c>
    </row>
    <row r="10" spans="1:11" x14ac:dyDescent="0.15">
      <c r="A10" s="104"/>
      <c r="B10" s="104"/>
      <c r="C10" s="104"/>
      <c r="D10" s="109"/>
      <c r="E10" s="106"/>
      <c r="F10" s="106"/>
      <c r="G10" s="106"/>
      <c r="H10" s="106"/>
      <c r="I10" s="106"/>
      <c r="J10" s="106"/>
      <c r="K10" s="104"/>
    </row>
    <row r="11" spans="1:11" x14ac:dyDescent="0.15">
      <c r="A11" s="104"/>
      <c r="B11" s="104"/>
      <c r="C11" s="104"/>
      <c r="D11" s="109"/>
      <c r="E11" s="106"/>
      <c r="F11" s="106"/>
      <c r="G11" s="106"/>
      <c r="H11" s="106"/>
      <c r="I11" s="106"/>
      <c r="J11" s="106"/>
      <c r="K11" s="104"/>
    </row>
    <row r="12" spans="1:11" x14ac:dyDescent="0.15">
      <c r="A12" s="104"/>
      <c r="B12" s="104"/>
      <c r="C12" s="104"/>
      <c r="D12" s="109"/>
      <c r="E12" s="106"/>
      <c r="F12" s="106"/>
      <c r="G12" s="106"/>
      <c r="H12" s="106"/>
      <c r="I12" s="106"/>
      <c r="J12" s="106"/>
      <c r="K12" s="104"/>
    </row>
    <row r="13" spans="1:11" x14ac:dyDescent="0.15">
      <c r="A13" s="104"/>
      <c r="B13" s="104"/>
      <c r="C13" s="104"/>
      <c r="D13" s="109"/>
      <c r="E13" s="106"/>
      <c r="F13" s="106"/>
      <c r="G13" s="106"/>
      <c r="H13" s="106"/>
      <c r="I13" s="106"/>
      <c r="J13" s="106"/>
      <c r="K13" s="104"/>
    </row>
    <row r="14" spans="1:11" x14ac:dyDescent="0.15">
      <c r="A14" s="104"/>
      <c r="B14" s="104"/>
      <c r="C14" s="104"/>
      <c r="D14" s="109"/>
      <c r="E14" s="106"/>
      <c r="F14" s="106"/>
      <c r="G14" s="106"/>
      <c r="H14" s="106"/>
      <c r="I14" s="106"/>
      <c r="J14" s="106"/>
      <c r="K14" s="104"/>
    </row>
    <row r="15" spans="1:11" x14ac:dyDescent="0.15">
      <c r="A15" s="104"/>
      <c r="B15" s="104"/>
      <c r="C15" s="104"/>
      <c r="D15" s="109"/>
      <c r="E15" s="106"/>
      <c r="F15" s="106"/>
      <c r="G15" s="106"/>
      <c r="H15" s="106"/>
      <c r="I15" s="106"/>
      <c r="J15" s="106"/>
      <c r="K15" s="104"/>
    </row>
    <row r="16" spans="1:11" x14ac:dyDescent="0.15">
      <c r="A16" s="104"/>
      <c r="B16" s="104"/>
      <c r="C16" s="104"/>
      <c r="D16" s="109"/>
      <c r="E16" s="106"/>
      <c r="F16" s="106"/>
      <c r="G16" s="106"/>
      <c r="H16" s="106"/>
      <c r="I16" s="106"/>
      <c r="J16" s="106"/>
      <c r="K16" s="104"/>
    </row>
    <row r="17" spans="1:11" x14ac:dyDescent="0.15">
      <c r="A17" s="104"/>
      <c r="B17" s="104"/>
      <c r="C17" s="104"/>
      <c r="D17" s="109"/>
      <c r="E17" s="106"/>
      <c r="F17" s="106"/>
      <c r="G17" s="106"/>
      <c r="H17" s="106"/>
      <c r="I17" s="106"/>
      <c r="J17" s="106"/>
      <c r="K17" s="104"/>
    </row>
    <row r="18" spans="1:11" x14ac:dyDescent="0.15">
      <c r="A18" s="104"/>
      <c r="B18" s="104"/>
      <c r="C18" s="104"/>
      <c r="D18" s="109"/>
      <c r="E18" s="106"/>
      <c r="F18" s="106"/>
      <c r="G18" s="106"/>
      <c r="H18" s="106"/>
      <c r="I18" s="106"/>
      <c r="J18" s="106"/>
      <c r="K18" s="104"/>
    </row>
    <row r="19" spans="1:11" x14ac:dyDescent="0.15">
      <c r="A19" s="104"/>
      <c r="B19" s="104"/>
      <c r="C19" s="104"/>
      <c r="D19" s="109"/>
      <c r="E19" s="106"/>
      <c r="F19" s="106"/>
      <c r="G19" s="106"/>
      <c r="H19" s="106"/>
      <c r="I19" s="106"/>
      <c r="J19" s="106"/>
      <c r="K19" s="104"/>
    </row>
    <row r="20" spans="1:11" x14ac:dyDescent="0.15">
      <c r="A20" s="104"/>
      <c r="B20" s="104"/>
      <c r="C20" s="104"/>
      <c r="D20" s="109"/>
      <c r="E20" s="106"/>
      <c r="F20" s="106"/>
      <c r="G20" s="106"/>
      <c r="H20" s="106"/>
      <c r="I20" s="106"/>
      <c r="J20" s="106"/>
      <c r="K20" s="104"/>
    </row>
    <row r="21" spans="1:11" x14ac:dyDescent="0.15">
      <c r="A21" s="104"/>
      <c r="B21" s="104"/>
      <c r="C21" s="104"/>
      <c r="D21" s="109"/>
      <c r="E21" s="106"/>
      <c r="F21" s="106"/>
      <c r="G21" s="106"/>
      <c r="H21" s="106"/>
      <c r="I21" s="106"/>
      <c r="J21" s="106"/>
      <c r="K21" s="104"/>
    </row>
    <row r="22" spans="1:11" x14ac:dyDescent="0.15">
      <c r="A22" s="104"/>
      <c r="B22" s="104"/>
      <c r="C22" s="104"/>
      <c r="D22" s="109"/>
      <c r="E22" s="106"/>
      <c r="F22" s="106"/>
      <c r="G22" s="106"/>
      <c r="H22" s="106"/>
      <c r="I22" s="106"/>
      <c r="J22" s="106"/>
      <c r="K22" s="104"/>
    </row>
    <row r="23" spans="1:11" x14ac:dyDescent="0.15">
      <c r="A23" s="250" t="s">
        <v>1006</v>
      </c>
      <c r="B23" s="251"/>
      <c r="C23" s="251"/>
      <c r="D23" s="252"/>
      <c r="E23" s="106"/>
      <c r="F23" s="106"/>
      <c r="G23" s="106"/>
      <c r="H23" s="106"/>
      <c r="I23" s="106"/>
      <c r="J23" s="106"/>
      <c r="K23" s="104"/>
    </row>
    <row r="24" spans="1:11" ht="62.1" customHeight="1" x14ac:dyDescent="0.15">
      <c r="A24" s="245" t="s">
        <v>108</v>
      </c>
      <c r="B24" s="245"/>
      <c r="C24" s="245"/>
      <c r="D24" s="245"/>
      <c r="E24" s="245"/>
      <c r="F24" s="245"/>
      <c r="G24" s="245"/>
      <c r="H24" s="245"/>
      <c r="I24" s="244" t="s">
        <v>258</v>
      </c>
      <c r="J24" s="244"/>
      <c r="K24" s="244"/>
    </row>
    <row r="25" spans="1:11" x14ac:dyDescent="0.15">
      <c r="A25" s="245" t="s">
        <v>259</v>
      </c>
      <c r="B25" s="245"/>
      <c r="C25" s="245"/>
      <c r="D25" s="245"/>
      <c r="E25" s="245"/>
      <c r="F25" s="245"/>
      <c r="G25" s="245"/>
      <c r="H25" s="245"/>
      <c r="I25" s="244"/>
      <c r="J25" s="244"/>
      <c r="K25" s="244"/>
    </row>
  </sheetData>
  <mergeCells count="13">
    <mergeCell ref="A2:K2"/>
    <mergeCell ref="E7:F7"/>
    <mergeCell ref="G7:H7"/>
    <mergeCell ref="I7:J7"/>
    <mergeCell ref="A23:D23"/>
    <mergeCell ref="K7:K8"/>
    <mergeCell ref="I24:K25"/>
    <mergeCell ref="A24:H24"/>
    <mergeCell ref="A25:H25"/>
    <mergeCell ref="A7:A8"/>
    <mergeCell ref="B7:B8"/>
    <mergeCell ref="C7:C8"/>
    <mergeCell ref="D7:D8"/>
  </mergeCells>
  <phoneticPr fontId="61" type="noConversion"/>
  <pageMargins left="0.75" right="0.75" top="1" bottom="1" header="0.5" footer="0.5"/>
  <pageSetup paperSize="9" scale="8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M9"/>
  <sheetViews>
    <sheetView zoomScale="70" zoomScaleNormal="70" workbookViewId="0">
      <selection activeCell="F21" sqref="F21"/>
    </sheetView>
  </sheetViews>
  <sheetFormatPr defaultColWidth="9" defaultRowHeight="13.5" x14ac:dyDescent="0.15"/>
  <cols>
    <col min="2" max="2" width="8.25" customWidth="1"/>
    <col min="3" max="3" width="9" hidden="1" customWidth="1"/>
    <col min="4" max="4" width="22.25" customWidth="1"/>
    <col min="6" max="6" width="10" customWidth="1"/>
    <col min="7" max="7" width="18.875" customWidth="1"/>
    <col min="8" max="8" width="16.25" customWidth="1"/>
    <col min="12" max="12" width="8.75" customWidth="1"/>
  </cols>
  <sheetData>
    <row r="1" spans="4:13" ht="50.1" customHeight="1" x14ac:dyDescent="0.15"/>
    <row r="2" spans="4:13" ht="42.95" customHeight="1" x14ac:dyDescent="0.15">
      <c r="D2" s="184" t="s">
        <v>45</v>
      </c>
      <c r="E2" s="185"/>
      <c r="F2" s="185"/>
      <c r="G2" s="185"/>
      <c r="H2" s="185"/>
      <c r="I2" s="185"/>
      <c r="J2" s="185"/>
      <c r="K2" s="185"/>
      <c r="L2" s="185"/>
    </row>
    <row r="3" spans="4:13" ht="30" customHeight="1" x14ac:dyDescent="0.15">
      <c r="D3" s="174"/>
      <c r="E3" s="174"/>
      <c r="F3" s="174"/>
      <c r="G3" s="174"/>
      <c r="H3" s="174"/>
      <c r="I3" s="174"/>
      <c r="J3" s="174"/>
      <c r="K3" s="174"/>
      <c r="L3" s="174"/>
      <c r="M3" s="174"/>
    </row>
    <row r="4" spans="4:13" ht="45" customHeight="1" x14ac:dyDescent="0.15">
      <c r="D4" s="186" t="s">
        <v>46</v>
      </c>
      <c r="E4" s="186"/>
      <c r="F4" s="186"/>
      <c r="G4" s="186"/>
      <c r="H4" s="186"/>
      <c r="I4" s="186"/>
      <c r="J4" s="186"/>
      <c r="K4" s="186"/>
      <c r="L4" s="186"/>
      <c r="M4" s="174"/>
    </row>
    <row r="5" spans="4:13" ht="45" customHeight="1" x14ac:dyDescent="0.15">
      <c r="D5" s="183" t="s">
        <v>47</v>
      </c>
      <c r="E5" s="183"/>
      <c r="F5" s="183"/>
      <c r="G5" s="183"/>
      <c r="H5" s="183"/>
      <c r="I5" s="183"/>
      <c r="J5" s="183"/>
      <c r="K5" s="183"/>
      <c r="L5" s="183"/>
      <c r="M5" s="174"/>
    </row>
    <row r="6" spans="4:13" ht="45" customHeight="1" x14ac:dyDescent="0.15">
      <c r="D6" s="183" t="s">
        <v>1605</v>
      </c>
      <c r="E6" s="183"/>
      <c r="F6" s="183"/>
      <c r="G6" s="183"/>
      <c r="H6" s="183"/>
      <c r="I6" s="183"/>
      <c r="J6" s="183"/>
      <c r="K6" s="183"/>
      <c r="L6" s="183"/>
      <c r="M6" s="174"/>
    </row>
    <row r="7" spans="4:13" ht="45" customHeight="1" x14ac:dyDescent="0.15">
      <c r="D7" s="183" t="s">
        <v>48</v>
      </c>
      <c r="E7" s="183"/>
      <c r="F7" s="183"/>
      <c r="G7" s="183"/>
      <c r="H7" s="183"/>
      <c r="I7" s="183"/>
      <c r="J7" s="183"/>
      <c r="K7" s="183"/>
      <c r="L7" s="183"/>
      <c r="M7" s="174"/>
    </row>
    <row r="8" spans="4:13" ht="50.1" customHeight="1" x14ac:dyDescent="0.15">
      <c r="D8" s="183" t="s">
        <v>49</v>
      </c>
      <c r="E8" s="183"/>
      <c r="F8" s="183"/>
      <c r="G8" s="183"/>
      <c r="H8" s="183"/>
      <c r="I8" s="183"/>
      <c r="J8" s="183"/>
      <c r="K8" s="183"/>
      <c r="L8" s="183"/>
      <c r="M8" s="174"/>
    </row>
    <row r="9" spans="4:13" ht="50.1" customHeight="1" x14ac:dyDescent="0.15">
      <c r="D9" s="175" t="s">
        <v>50</v>
      </c>
      <c r="E9" s="174"/>
      <c r="F9" s="174"/>
      <c r="G9" s="174"/>
      <c r="H9" s="174"/>
      <c r="I9" s="174"/>
      <c r="J9" s="174"/>
      <c r="K9" s="174"/>
      <c r="L9" s="174"/>
      <c r="M9" s="174"/>
    </row>
  </sheetData>
  <mergeCells count="6">
    <mergeCell ref="D8:L8"/>
    <mergeCell ref="D2:L2"/>
    <mergeCell ref="D4:L4"/>
    <mergeCell ref="D5:L5"/>
    <mergeCell ref="D6:L6"/>
    <mergeCell ref="D7:L7"/>
  </mergeCells>
  <phoneticPr fontId="61" type="noConversion"/>
  <printOptions horizontalCentered="1"/>
  <pageMargins left="0.39305555555555599" right="0.39305555555555599" top="0.86597222222222203" bottom="1" header="0.29861111111111099" footer="0.29861111111111099"/>
  <pageSetup paperSize="9"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M25"/>
  <sheetViews>
    <sheetView view="pageBreakPreview" zoomScaleNormal="100" workbookViewId="0">
      <selection activeCell="A2" sqref="A2:AI2"/>
    </sheetView>
  </sheetViews>
  <sheetFormatPr defaultColWidth="9" defaultRowHeight="13.5" x14ac:dyDescent="0.15"/>
  <cols>
    <col min="1" max="1" width="5" customWidth="1"/>
    <col min="2" max="2" width="16.125" customWidth="1"/>
    <col min="3" max="3" width="10.75" customWidth="1"/>
    <col min="4" max="4" width="14" customWidth="1"/>
    <col min="5" max="5" width="10.75" customWidth="1"/>
    <col min="6" max="7" width="13.625" customWidth="1"/>
    <col min="8" max="8" width="10.75" customWidth="1"/>
    <col min="9" max="12" width="13.625" customWidth="1"/>
    <col min="13" max="13" width="21" customWidth="1"/>
  </cols>
  <sheetData>
    <row r="2" spans="1:13" ht="22.5" x14ac:dyDescent="0.15">
      <c r="A2" s="235" t="s">
        <v>37</v>
      </c>
      <c r="B2" s="235"/>
      <c r="C2" s="235"/>
      <c r="D2" s="235"/>
      <c r="E2" s="235"/>
      <c r="F2" s="235"/>
      <c r="G2" s="235"/>
      <c r="H2" s="235"/>
      <c r="I2" s="235"/>
      <c r="J2" s="235"/>
      <c r="K2" s="235"/>
      <c r="L2" s="235"/>
      <c r="M2" s="235"/>
    </row>
    <row r="3" spans="1:13" x14ac:dyDescent="0.15">
      <c r="M3" s="125" t="s">
        <v>36</v>
      </c>
    </row>
    <row r="4" spans="1:13" ht="14.25" x14ac:dyDescent="0.15">
      <c r="A4" s="148" t="s">
        <v>53</v>
      </c>
      <c r="M4" s="125"/>
    </row>
    <row r="5" spans="1:13" x14ac:dyDescent="0.15">
      <c r="A5" s="148" t="s">
        <v>248</v>
      </c>
      <c r="M5" s="125"/>
    </row>
    <row r="6" spans="1:13" x14ac:dyDescent="0.15">
      <c r="A6" s="148" t="s">
        <v>249</v>
      </c>
      <c r="M6" s="125" t="s">
        <v>84</v>
      </c>
    </row>
    <row r="7" spans="1:13" x14ac:dyDescent="0.15">
      <c r="A7" s="238" t="s">
        <v>85</v>
      </c>
      <c r="B7" s="238" t="s">
        <v>1098</v>
      </c>
      <c r="C7" s="246" t="s">
        <v>1099</v>
      </c>
      <c r="D7" s="238" t="s">
        <v>1100</v>
      </c>
      <c r="E7" s="246" t="s">
        <v>1101</v>
      </c>
      <c r="F7" s="238" t="s">
        <v>1102</v>
      </c>
      <c r="G7" s="238"/>
      <c r="H7" s="246" t="s">
        <v>1103</v>
      </c>
      <c r="I7" s="238" t="s">
        <v>89</v>
      </c>
      <c r="J7" s="238"/>
      <c r="K7" s="248" t="s">
        <v>91</v>
      </c>
      <c r="L7" s="249"/>
      <c r="M7" s="238" t="s">
        <v>92</v>
      </c>
    </row>
    <row r="8" spans="1:13" ht="27" x14ac:dyDescent="0.15">
      <c r="A8" s="238"/>
      <c r="B8" s="238"/>
      <c r="C8" s="247"/>
      <c r="D8" s="238"/>
      <c r="E8" s="247"/>
      <c r="F8" s="102" t="s">
        <v>1104</v>
      </c>
      <c r="G8" s="102" t="s">
        <v>1105</v>
      </c>
      <c r="H8" s="247"/>
      <c r="I8" s="102" t="s">
        <v>1104</v>
      </c>
      <c r="J8" s="102" t="s">
        <v>1105</v>
      </c>
      <c r="K8" s="102" t="s">
        <v>1104</v>
      </c>
      <c r="L8" s="102" t="s">
        <v>1105</v>
      </c>
      <c r="M8" s="238"/>
    </row>
    <row r="9" spans="1:13" x14ac:dyDescent="0.15">
      <c r="A9" s="104"/>
      <c r="B9" s="88" t="s">
        <v>153</v>
      </c>
      <c r="C9" s="88" t="s">
        <v>154</v>
      </c>
      <c r="D9" s="88" t="s">
        <v>155</v>
      </c>
      <c r="E9" s="88" t="s">
        <v>156</v>
      </c>
      <c r="F9" s="88" t="s">
        <v>157</v>
      </c>
      <c r="G9" s="88" t="s">
        <v>158</v>
      </c>
      <c r="H9" s="88" t="s">
        <v>159</v>
      </c>
      <c r="I9" s="88" t="s">
        <v>160</v>
      </c>
      <c r="J9" s="88" t="s">
        <v>161</v>
      </c>
      <c r="K9" s="88" t="s">
        <v>162</v>
      </c>
      <c r="L9" s="149" t="s">
        <v>163</v>
      </c>
      <c r="M9" s="149" t="s">
        <v>164</v>
      </c>
    </row>
    <row r="10" spans="1:13" x14ac:dyDescent="0.15">
      <c r="A10" s="104"/>
      <c r="B10" s="104"/>
      <c r="C10" s="104"/>
      <c r="D10" s="109"/>
      <c r="E10" s="104"/>
      <c r="F10" s="106"/>
      <c r="G10" s="106"/>
      <c r="H10" s="104"/>
      <c r="I10" s="106"/>
      <c r="J10" s="106"/>
      <c r="K10" s="106"/>
      <c r="L10" s="106"/>
      <c r="M10" s="104"/>
    </row>
    <row r="11" spans="1:13" x14ac:dyDescent="0.15">
      <c r="A11" s="104"/>
      <c r="B11" s="104"/>
      <c r="C11" s="104"/>
      <c r="D11" s="109"/>
      <c r="E11" s="104"/>
      <c r="F11" s="106"/>
      <c r="G11" s="106"/>
      <c r="H11" s="104"/>
      <c r="I11" s="106"/>
      <c r="J11" s="106"/>
      <c r="K11" s="106"/>
      <c r="L11" s="106"/>
      <c r="M11" s="104"/>
    </row>
    <row r="12" spans="1:13" x14ac:dyDescent="0.15">
      <c r="A12" s="104"/>
      <c r="B12" s="104"/>
      <c r="C12" s="104"/>
      <c r="D12" s="109"/>
      <c r="E12" s="104"/>
      <c r="F12" s="106"/>
      <c r="G12" s="106"/>
      <c r="H12" s="104"/>
      <c r="I12" s="106"/>
      <c r="J12" s="106"/>
      <c r="K12" s="106"/>
      <c r="L12" s="106"/>
      <c r="M12" s="104"/>
    </row>
    <row r="13" spans="1:13" x14ac:dyDescent="0.15">
      <c r="A13" s="104"/>
      <c r="B13" s="104"/>
      <c r="C13" s="104"/>
      <c r="D13" s="109"/>
      <c r="E13" s="104"/>
      <c r="F13" s="106"/>
      <c r="G13" s="106"/>
      <c r="H13" s="104"/>
      <c r="I13" s="106"/>
      <c r="J13" s="106"/>
      <c r="K13" s="106"/>
      <c r="L13" s="106"/>
      <c r="M13" s="104"/>
    </row>
    <row r="14" spans="1:13" x14ac:dyDescent="0.15">
      <c r="A14" s="104"/>
      <c r="B14" s="104"/>
      <c r="C14" s="104"/>
      <c r="D14" s="109"/>
      <c r="E14" s="104"/>
      <c r="F14" s="106"/>
      <c r="G14" s="106"/>
      <c r="H14" s="104"/>
      <c r="I14" s="106"/>
      <c r="J14" s="106"/>
      <c r="K14" s="106"/>
      <c r="L14" s="106"/>
      <c r="M14" s="104"/>
    </row>
    <row r="15" spans="1:13" x14ac:dyDescent="0.15">
      <c r="A15" s="104"/>
      <c r="B15" s="104"/>
      <c r="C15" s="104"/>
      <c r="D15" s="109"/>
      <c r="E15" s="104"/>
      <c r="F15" s="106"/>
      <c r="G15" s="106"/>
      <c r="H15" s="104"/>
      <c r="I15" s="106"/>
      <c r="J15" s="106"/>
      <c r="K15" s="106"/>
      <c r="L15" s="106"/>
      <c r="M15" s="104"/>
    </row>
    <row r="16" spans="1:13" x14ac:dyDescent="0.15">
      <c r="A16" s="104"/>
      <c r="B16" s="104"/>
      <c r="C16" s="104"/>
      <c r="D16" s="109"/>
      <c r="E16" s="104"/>
      <c r="F16" s="106"/>
      <c r="G16" s="106"/>
      <c r="H16" s="104"/>
      <c r="I16" s="106"/>
      <c r="J16" s="106"/>
      <c r="K16" s="106"/>
      <c r="L16" s="106"/>
      <c r="M16" s="104"/>
    </row>
    <row r="17" spans="1:13" x14ac:dyDescent="0.15">
      <c r="A17" s="104"/>
      <c r="B17" s="104"/>
      <c r="C17" s="104"/>
      <c r="D17" s="109"/>
      <c r="E17" s="104"/>
      <c r="F17" s="106"/>
      <c r="G17" s="106"/>
      <c r="H17" s="104"/>
      <c r="I17" s="106"/>
      <c r="J17" s="106"/>
      <c r="K17" s="106"/>
      <c r="L17" s="106"/>
      <c r="M17" s="104"/>
    </row>
    <row r="18" spans="1:13" x14ac:dyDescent="0.15">
      <c r="A18" s="104"/>
      <c r="B18" s="104"/>
      <c r="C18" s="104"/>
      <c r="D18" s="109"/>
      <c r="E18" s="104"/>
      <c r="F18" s="106"/>
      <c r="G18" s="106"/>
      <c r="H18" s="104"/>
      <c r="I18" s="106"/>
      <c r="J18" s="106"/>
      <c r="K18" s="106"/>
      <c r="L18" s="106"/>
      <c r="M18" s="104"/>
    </row>
    <row r="19" spans="1:13" x14ac:dyDescent="0.15">
      <c r="A19" s="104"/>
      <c r="B19" s="104"/>
      <c r="C19" s="104"/>
      <c r="D19" s="109"/>
      <c r="E19" s="104"/>
      <c r="F19" s="106"/>
      <c r="G19" s="106"/>
      <c r="H19" s="104"/>
      <c r="I19" s="106"/>
      <c r="J19" s="106"/>
      <c r="K19" s="106"/>
      <c r="L19" s="106"/>
      <c r="M19" s="104"/>
    </row>
    <row r="20" spans="1:13" x14ac:dyDescent="0.15">
      <c r="A20" s="104"/>
      <c r="B20" s="104"/>
      <c r="C20" s="104"/>
      <c r="D20" s="109"/>
      <c r="E20" s="104"/>
      <c r="F20" s="106"/>
      <c r="G20" s="106"/>
      <c r="H20" s="104"/>
      <c r="I20" s="106"/>
      <c r="J20" s="106"/>
      <c r="K20" s="106"/>
      <c r="L20" s="106"/>
      <c r="M20" s="104"/>
    </row>
    <row r="21" spans="1:13" x14ac:dyDescent="0.15">
      <c r="A21" s="104"/>
      <c r="B21" s="104"/>
      <c r="C21" s="104"/>
      <c r="D21" s="109"/>
      <c r="E21" s="104"/>
      <c r="F21" s="106"/>
      <c r="G21" s="106"/>
      <c r="H21" s="104"/>
      <c r="I21" s="106"/>
      <c r="J21" s="106"/>
      <c r="K21" s="106"/>
      <c r="L21" s="106"/>
      <c r="M21" s="104"/>
    </row>
    <row r="22" spans="1:13" x14ac:dyDescent="0.15">
      <c r="A22" s="104"/>
      <c r="B22" s="104"/>
      <c r="C22" s="104"/>
      <c r="D22" s="109"/>
      <c r="E22" s="104"/>
      <c r="F22" s="106"/>
      <c r="G22" s="106"/>
      <c r="H22" s="104"/>
      <c r="I22" s="106"/>
      <c r="J22" s="106"/>
      <c r="K22" s="106"/>
      <c r="L22" s="106"/>
      <c r="M22" s="104"/>
    </row>
    <row r="23" spans="1:13" x14ac:dyDescent="0.15">
      <c r="A23" s="250" t="s">
        <v>1006</v>
      </c>
      <c r="B23" s="252"/>
      <c r="C23" s="104"/>
      <c r="D23" s="109"/>
      <c r="E23" s="104"/>
      <c r="F23" s="106"/>
      <c r="G23" s="106"/>
      <c r="H23" s="104"/>
      <c r="I23" s="106"/>
      <c r="J23" s="106"/>
      <c r="K23" s="106"/>
      <c r="L23" s="106"/>
      <c r="M23" s="104"/>
    </row>
    <row r="24" spans="1:13" ht="62.1" customHeight="1" x14ac:dyDescent="0.15">
      <c r="A24" s="245" t="s">
        <v>108</v>
      </c>
      <c r="B24" s="245"/>
      <c r="C24" s="245"/>
      <c r="D24" s="245"/>
      <c r="E24" s="245"/>
      <c r="F24" s="245"/>
      <c r="G24" s="245"/>
      <c r="H24" s="245"/>
      <c r="I24" s="245"/>
      <c r="J24" s="245"/>
      <c r="K24" s="244" t="s">
        <v>258</v>
      </c>
      <c r="L24" s="244"/>
      <c r="M24" s="244"/>
    </row>
    <row r="25" spans="1:13" x14ac:dyDescent="0.15">
      <c r="A25" s="245" t="s">
        <v>259</v>
      </c>
      <c r="B25" s="245"/>
      <c r="C25" s="245"/>
      <c r="D25" s="245"/>
      <c r="E25" s="245"/>
      <c r="F25" s="245"/>
      <c r="G25" s="245"/>
      <c r="H25" s="245"/>
      <c r="I25" s="245"/>
      <c r="J25" s="245"/>
      <c r="K25" s="244"/>
      <c r="L25" s="244"/>
      <c r="M25" s="244"/>
    </row>
  </sheetData>
  <mergeCells count="15">
    <mergeCell ref="A2:M2"/>
    <mergeCell ref="F7:G7"/>
    <mergeCell ref="I7:J7"/>
    <mergeCell ref="K7:L7"/>
    <mergeCell ref="A23:B23"/>
    <mergeCell ref="M7:M8"/>
    <mergeCell ref="K24:M25"/>
    <mergeCell ref="A24:J24"/>
    <mergeCell ref="A25:J25"/>
    <mergeCell ref="A7:A8"/>
    <mergeCell ref="B7:B8"/>
    <mergeCell ref="C7:C8"/>
    <mergeCell ref="D7:D8"/>
    <mergeCell ref="E7:E8"/>
    <mergeCell ref="H7:H8"/>
  </mergeCells>
  <phoneticPr fontId="61" type="noConversion"/>
  <pageMargins left="0.31458333333333299" right="0.23611111111111099" top="0.66874999999999996" bottom="0.78680555555555598" header="0.5" footer="0.5"/>
  <pageSetup paperSize="9" scale="8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G20"/>
  <sheetViews>
    <sheetView view="pageBreakPreview" zoomScaleNormal="100" workbookViewId="0">
      <selection activeCell="A2" sqref="A2:AI2"/>
    </sheetView>
  </sheetViews>
  <sheetFormatPr defaultColWidth="9" defaultRowHeight="13.5" x14ac:dyDescent="0.15"/>
  <cols>
    <col min="1" max="1" width="37.125" customWidth="1"/>
    <col min="2" max="2" width="6" customWidth="1"/>
    <col min="3" max="3" width="21.75" customWidth="1"/>
    <col min="4" max="5" width="17.75" customWidth="1"/>
    <col min="6" max="6" width="21.75" customWidth="1"/>
    <col min="7" max="7" width="22.875" customWidth="1"/>
  </cols>
  <sheetData>
    <row r="2" spans="1:7" ht="22.5" x14ac:dyDescent="0.15">
      <c r="A2" s="235" t="s">
        <v>39</v>
      </c>
      <c r="B2" s="235"/>
      <c r="C2" s="235"/>
      <c r="D2" s="235"/>
      <c r="E2" s="235"/>
      <c r="F2" s="235"/>
      <c r="G2" s="235"/>
    </row>
    <row r="3" spans="1:7" x14ac:dyDescent="0.15">
      <c r="G3" s="125" t="s">
        <v>38</v>
      </c>
    </row>
    <row r="4" spans="1:7" ht="14.25" x14ac:dyDescent="0.15">
      <c r="A4" s="148" t="s">
        <v>53</v>
      </c>
      <c r="G4" s="125"/>
    </row>
    <row r="5" spans="1:7" x14ac:dyDescent="0.15">
      <c r="A5" s="148" t="str">
        <f>货币资金!A5</f>
        <v>填报单位：林芝市乡兴牧业有限责任公司</v>
      </c>
      <c r="G5" s="125"/>
    </row>
    <row r="6" spans="1:7" x14ac:dyDescent="0.15">
      <c r="A6" s="148" t="str">
        <f>货币资金!A6</f>
        <v>项目名称：700万林芝市高产奶牛养殖项目</v>
      </c>
      <c r="G6" s="125" t="s">
        <v>84</v>
      </c>
    </row>
    <row r="7" spans="1:7" ht="20.100000000000001" customHeight="1" x14ac:dyDescent="0.15">
      <c r="A7" s="253" t="s">
        <v>1106</v>
      </c>
      <c r="B7" s="253" t="s">
        <v>1107</v>
      </c>
      <c r="C7" s="253" t="s">
        <v>89</v>
      </c>
      <c r="D7" s="253" t="s">
        <v>90</v>
      </c>
      <c r="E7" s="253"/>
      <c r="F7" s="253" t="s">
        <v>91</v>
      </c>
      <c r="G7" s="253" t="s">
        <v>92</v>
      </c>
    </row>
    <row r="8" spans="1:7" ht="20.100000000000001" customHeight="1" x14ac:dyDescent="0.15">
      <c r="A8" s="253"/>
      <c r="B8" s="253"/>
      <c r="C8" s="253"/>
      <c r="D8" s="103" t="s">
        <v>1004</v>
      </c>
      <c r="E8" s="103" t="s">
        <v>1005</v>
      </c>
      <c r="F8" s="253"/>
      <c r="G8" s="253"/>
    </row>
    <row r="9" spans="1:7" ht="14.1" customHeight="1" x14ac:dyDescent="0.15">
      <c r="A9" s="104"/>
      <c r="B9" s="88"/>
      <c r="C9" s="88" t="s">
        <v>153</v>
      </c>
      <c r="D9" s="88" t="s">
        <v>154</v>
      </c>
      <c r="E9" s="88" t="s">
        <v>155</v>
      </c>
      <c r="F9" s="88" t="s">
        <v>156</v>
      </c>
      <c r="G9" s="88" t="s">
        <v>157</v>
      </c>
    </row>
    <row r="10" spans="1:7" ht="24.95" customHeight="1" x14ac:dyDescent="0.15">
      <c r="A10" s="104" t="s">
        <v>1108</v>
      </c>
      <c r="B10" s="103">
        <v>1</v>
      </c>
      <c r="C10" s="106">
        <f>C11+C12</f>
        <v>74867606.510000005</v>
      </c>
      <c r="D10" s="106"/>
      <c r="E10" s="106"/>
      <c r="F10" s="106">
        <f>C10+D10-E10</f>
        <v>74867606.510000005</v>
      </c>
      <c r="G10" s="104"/>
    </row>
    <row r="11" spans="1:7" ht="24.95" customHeight="1" x14ac:dyDescent="0.15">
      <c r="A11" s="104" t="s">
        <v>1109</v>
      </c>
      <c r="B11" s="103">
        <v>2</v>
      </c>
      <c r="C11" s="106">
        <v>0</v>
      </c>
      <c r="D11" s="106"/>
      <c r="E11" s="106"/>
      <c r="F11" s="106">
        <f t="shared" ref="F11:F18" si="0">C11+D11-E11</f>
        <v>0</v>
      </c>
      <c r="G11" s="104"/>
    </row>
    <row r="12" spans="1:7" ht="24.95" customHeight="1" x14ac:dyDescent="0.15">
      <c r="A12" s="104" t="s">
        <v>1110</v>
      </c>
      <c r="B12" s="103">
        <v>3</v>
      </c>
      <c r="C12" s="106">
        <v>74867606.510000005</v>
      </c>
      <c r="D12" s="106"/>
      <c r="E12" s="106"/>
      <c r="F12" s="106">
        <f t="shared" si="0"/>
        <v>74867606.510000005</v>
      </c>
      <c r="G12" s="104"/>
    </row>
    <row r="13" spans="1:7" ht="24.95" customHeight="1" x14ac:dyDescent="0.15">
      <c r="A13" s="104" t="s">
        <v>1111</v>
      </c>
      <c r="B13" s="103">
        <v>4</v>
      </c>
      <c r="C13" s="106">
        <f>C14+C15+C16</f>
        <v>636363.04</v>
      </c>
      <c r="D13" s="106"/>
      <c r="E13" s="106"/>
      <c r="F13" s="106">
        <f t="shared" si="0"/>
        <v>636363.04</v>
      </c>
      <c r="G13" s="104"/>
    </row>
    <row r="14" spans="1:7" ht="24.95" customHeight="1" x14ac:dyDescent="0.15">
      <c r="A14" s="104" t="s">
        <v>1112</v>
      </c>
      <c r="B14" s="103">
        <v>5</v>
      </c>
      <c r="C14" s="106">
        <v>636363.04</v>
      </c>
      <c r="D14" s="106"/>
      <c r="E14" s="106"/>
      <c r="F14" s="106">
        <f t="shared" si="0"/>
        <v>636363.04</v>
      </c>
      <c r="G14" s="104"/>
    </row>
    <row r="15" spans="1:7" ht="24.95" customHeight="1" x14ac:dyDescent="0.15">
      <c r="A15" s="104" t="s">
        <v>1113</v>
      </c>
      <c r="B15" s="103">
        <v>6</v>
      </c>
      <c r="C15" s="106"/>
      <c r="D15" s="106"/>
      <c r="E15" s="106"/>
      <c r="F15" s="106">
        <f t="shared" si="0"/>
        <v>0</v>
      </c>
      <c r="G15" s="104"/>
    </row>
    <row r="16" spans="1:7" ht="24.95" customHeight="1" x14ac:dyDescent="0.15">
      <c r="A16" s="104" t="s">
        <v>1114</v>
      </c>
      <c r="B16" s="103">
        <v>7</v>
      </c>
      <c r="C16" s="106"/>
      <c r="D16" s="106"/>
      <c r="E16" s="106"/>
      <c r="F16" s="106">
        <f t="shared" si="0"/>
        <v>0</v>
      </c>
      <c r="G16" s="104"/>
    </row>
    <row r="17" spans="1:7" ht="24.95" customHeight="1" x14ac:dyDescent="0.15">
      <c r="A17" s="104" t="s">
        <v>1115</v>
      </c>
      <c r="B17" s="103">
        <v>8</v>
      </c>
      <c r="C17" s="106">
        <v>1841237.92</v>
      </c>
      <c r="D17" s="106">
        <v>59724.800000000003</v>
      </c>
      <c r="E17" s="106"/>
      <c r="F17" s="106">
        <f t="shared" si="0"/>
        <v>1900962.72</v>
      </c>
      <c r="G17" s="104"/>
    </row>
    <row r="18" spans="1:7" ht="24.95" customHeight="1" x14ac:dyDescent="0.15">
      <c r="A18" s="103" t="s">
        <v>966</v>
      </c>
      <c r="B18" s="103">
        <v>9</v>
      </c>
      <c r="C18" s="106">
        <f>C10+C13+C17</f>
        <v>77345207.470000014</v>
      </c>
      <c r="D18" s="106"/>
      <c r="E18" s="106"/>
      <c r="F18" s="106">
        <f t="shared" si="0"/>
        <v>77345207.470000014</v>
      </c>
      <c r="G18" s="104"/>
    </row>
    <row r="19" spans="1:7" ht="99" customHeight="1" x14ac:dyDescent="0.15">
      <c r="A19" s="254" t="s">
        <v>1116</v>
      </c>
      <c r="B19" s="254"/>
      <c r="C19" s="254"/>
      <c r="D19" s="254"/>
      <c r="E19" s="254"/>
      <c r="F19" s="244" t="s">
        <v>139</v>
      </c>
      <c r="G19" s="244"/>
    </row>
    <row r="20" spans="1:7" x14ac:dyDescent="0.15">
      <c r="A20" s="245" t="s">
        <v>140</v>
      </c>
      <c r="B20" s="245"/>
      <c r="C20" s="245"/>
      <c r="D20" s="245"/>
      <c r="E20" s="245"/>
      <c r="F20" s="244"/>
      <c r="G20" s="244"/>
    </row>
  </sheetData>
  <mergeCells count="10">
    <mergeCell ref="A2:G2"/>
    <mergeCell ref="D7:E7"/>
    <mergeCell ref="A19:E19"/>
    <mergeCell ref="A20:E20"/>
    <mergeCell ref="A7:A8"/>
    <mergeCell ref="B7:B8"/>
    <mergeCell ref="C7:C8"/>
    <mergeCell ref="F7:F8"/>
    <mergeCell ref="G7:G8"/>
    <mergeCell ref="F19:G20"/>
  </mergeCells>
  <phoneticPr fontId="61" type="noConversion"/>
  <pageMargins left="0.75" right="0.75" top="1" bottom="1" header="0.5" footer="0.5"/>
  <pageSetup paperSize="9" scale="91"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K57"/>
  <sheetViews>
    <sheetView view="pageBreakPreview" topLeftCell="A18" zoomScale="85" zoomScaleNormal="65" workbookViewId="0">
      <selection activeCell="A2" sqref="A2:AI2"/>
    </sheetView>
  </sheetViews>
  <sheetFormatPr defaultColWidth="8.75" defaultRowHeight="13.5" x14ac:dyDescent="0.15"/>
  <cols>
    <col min="1" max="1" width="29.875" style="46" customWidth="1"/>
    <col min="2" max="2" width="5.625" style="46" customWidth="1"/>
    <col min="3" max="4" width="17.625" style="46" customWidth="1"/>
    <col min="5" max="5" width="27.25" style="46" customWidth="1"/>
    <col min="6" max="6" width="5.625" style="46" customWidth="1"/>
    <col min="7" max="8" width="15.75" style="46" customWidth="1"/>
    <col min="9" max="9" width="13.75" style="46"/>
    <col min="10" max="10" width="9.875" style="46"/>
    <col min="11" max="11" width="14.375" style="46"/>
    <col min="12" max="16384" width="8.75" style="46"/>
  </cols>
  <sheetData>
    <row r="1" spans="1:11" ht="57" customHeight="1" x14ac:dyDescent="0.15">
      <c r="A1" s="255" t="s">
        <v>1117</v>
      </c>
      <c r="B1" s="255"/>
      <c r="C1" s="255"/>
      <c r="D1" s="255"/>
      <c r="E1" s="255"/>
      <c r="F1" s="255"/>
      <c r="G1" s="255"/>
      <c r="H1" s="255"/>
    </row>
    <row r="2" spans="1:11" ht="17.100000000000001" customHeight="1" x14ac:dyDescent="0.15">
      <c r="A2" s="140"/>
      <c r="B2" s="256"/>
      <c r="C2" s="256"/>
      <c r="D2" s="256"/>
      <c r="E2" s="256"/>
      <c r="F2" s="256"/>
      <c r="G2" s="256"/>
      <c r="H2" s="141" t="s">
        <v>40</v>
      </c>
      <c r="I2" s="145"/>
    </row>
    <row r="3" spans="1:11" s="44" customFormat="1" ht="15" customHeight="1" x14ac:dyDescent="0.15">
      <c r="A3" s="48" t="s">
        <v>1118</v>
      </c>
      <c r="B3" s="49"/>
      <c r="C3" s="49"/>
      <c r="D3" s="50"/>
      <c r="E3" s="49"/>
      <c r="F3" s="50"/>
      <c r="G3" s="49"/>
      <c r="H3" s="51"/>
      <c r="I3" s="52"/>
    </row>
    <row r="4" spans="1:11" s="44" customFormat="1" ht="15" customHeight="1" x14ac:dyDescent="0.15">
      <c r="A4" s="48" t="str">
        <f>货币资金!A5</f>
        <v>填报单位：林芝市乡兴牧业有限责任公司</v>
      </c>
      <c r="B4" s="49"/>
      <c r="C4" s="49"/>
      <c r="D4" s="50"/>
      <c r="E4" s="49"/>
      <c r="F4" s="50"/>
      <c r="G4" s="49"/>
      <c r="H4" s="51"/>
      <c r="I4" s="52"/>
    </row>
    <row r="5" spans="1:11" s="44" customFormat="1" ht="15" customHeight="1" x14ac:dyDescent="0.15">
      <c r="A5" s="48" t="str">
        <f>货币资金!A6</f>
        <v>项目名称：700万林芝市高产奶牛养殖项目</v>
      </c>
      <c r="B5" s="49"/>
      <c r="C5" s="49"/>
      <c r="D5" s="50"/>
      <c r="E5" s="49"/>
      <c r="F5" s="50"/>
      <c r="G5" s="49"/>
      <c r="H5" s="53" t="s">
        <v>1119</v>
      </c>
      <c r="I5" s="52"/>
    </row>
    <row r="6" spans="1:11" s="45" customFormat="1" ht="15" customHeight="1" x14ac:dyDescent="0.15">
      <c r="A6" s="54" t="s">
        <v>1120</v>
      </c>
      <c r="B6" s="55" t="s">
        <v>1121</v>
      </c>
      <c r="C6" s="55" t="s">
        <v>89</v>
      </c>
      <c r="D6" s="55" t="s">
        <v>1122</v>
      </c>
      <c r="E6" s="55" t="s">
        <v>1123</v>
      </c>
      <c r="F6" s="55" t="s">
        <v>1121</v>
      </c>
      <c r="G6" s="55" t="s">
        <v>89</v>
      </c>
      <c r="H6" s="55" t="s">
        <v>1122</v>
      </c>
      <c r="I6" s="57"/>
    </row>
    <row r="7" spans="1:11" s="44" customFormat="1" ht="15" customHeight="1" x14ac:dyDescent="0.15">
      <c r="A7" s="58" t="s">
        <v>1124</v>
      </c>
      <c r="B7" s="54" t="s">
        <v>1125</v>
      </c>
      <c r="C7" s="59"/>
      <c r="D7" s="59"/>
      <c r="E7" s="58" t="s">
        <v>1126</v>
      </c>
      <c r="F7" s="60" t="s">
        <v>1127</v>
      </c>
      <c r="G7" s="61"/>
      <c r="H7" s="61"/>
      <c r="I7" s="52"/>
    </row>
    <row r="8" spans="1:11" s="44" customFormat="1" ht="15" customHeight="1" x14ac:dyDescent="0.15">
      <c r="A8" s="62" t="s">
        <v>1128</v>
      </c>
      <c r="B8" s="63" t="s">
        <v>1129</v>
      </c>
      <c r="C8" s="61">
        <f>货币资金!D9+货币资金!D20</f>
        <v>1097545.03</v>
      </c>
      <c r="D8" s="59">
        <f>货币资金!G9+货币资金!G20</f>
        <v>1097545.03</v>
      </c>
      <c r="E8" s="62" t="s">
        <v>1130</v>
      </c>
      <c r="F8" s="60" t="s">
        <v>1131</v>
      </c>
      <c r="G8" s="61"/>
      <c r="H8" s="61"/>
      <c r="I8" s="146">
        <f>SUM(I9:I15)</f>
        <v>91633698.210000008</v>
      </c>
      <c r="J8" s="146">
        <f>SUM(J9:J15)</f>
        <v>59724.799999999814</v>
      </c>
      <c r="K8" s="146">
        <f>SUM(K9:K15)</f>
        <v>91693423.010000005</v>
      </c>
    </row>
    <row r="9" spans="1:11" s="44" customFormat="1" ht="24.75" x14ac:dyDescent="0.15">
      <c r="A9" s="64" t="s">
        <v>1132</v>
      </c>
      <c r="B9" s="54" t="s">
        <v>1133</v>
      </c>
      <c r="C9" s="61"/>
      <c r="D9" s="59"/>
      <c r="E9" s="64" t="s">
        <v>1134</v>
      </c>
      <c r="F9" s="60" t="s">
        <v>1135</v>
      </c>
      <c r="G9" s="61"/>
      <c r="H9" s="61"/>
      <c r="I9" s="147">
        <f>C8</f>
        <v>1097545.03</v>
      </c>
      <c r="J9" s="147">
        <f>K9-I9</f>
        <v>0</v>
      </c>
      <c r="K9" s="147">
        <f>D8</f>
        <v>1097545.03</v>
      </c>
    </row>
    <row r="10" spans="1:11" s="44" customFormat="1" ht="15" customHeight="1" x14ac:dyDescent="0.15">
      <c r="A10" s="64" t="s">
        <v>1136</v>
      </c>
      <c r="B10" s="63" t="s">
        <v>1137</v>
      </c>
      <c r="C10" s="61"/>
      <c r="D10" s="59"/>
      <c r="E10" s="64" t="s">
        <v>1138</v>
      </c>
      <c r="F10" s="60" t="s">
        <v>1139</v>
      </c>
      <c r="G10" s="61"/>
      <c r="H10" s="61"/>
      <c r="I10" s="147">
        <f>C14</f>
        <v>5081583</v>
      </c>
      <c r="J10" s="147">
        <f t="shared" ref="J10:J15" si="0">K10-I10</f>
        <v>59724.799999999814</v>
      </c>
      <c r="K10" s="147">
        <f>D14</f>
        <v>5141307.8</v>
      </c>
    </row>
    <row r="11" spans="1:11" s="44" customFormat="1" ht="15" customHeight="1" x14ac:dyDescent="0.15">
      <c r="A11" s="62" t="s">
        <v>1140</v>
      </c>
      <c r="B11" s="54" t="s">
        <v>1141</v>
      </c>
      <c r="C11" s="61"/>
      <c r="D11" s="59"/>
      <c r="E11" s="62" t="s">
        <v>1142</v>
      </c>
      <c r="F11" s="60" t="s">
        <v>1143</v>
      </c>
      <c r="G11" s="61"/>
      <c r="H11" s="61"/>
      <c r="I11" s="147">
        <f>C20</f>
        <v>3212.2000000000007</v>
      </c>
      <c r="J11" s="147">
        <f t="shared" si="0"/>
        <v>0</v>
      </c>
      <c r="K11" s="147">
        <f>D20</f>
        <v>3212.2000000000007</v>
      </c>
    </row>
    <row r="12" spans="1:11" s="44" customFormat="1" ht="15" customHeight="1" x14ac:dyDescent="0.15">
      <c r="A12" s="65" t="s">
        <v>1144</v>
      </c>
      <c r="B12" s="63" t="s">
        <v>1145</v>
      </c>
      <c r="C12" s="66">
        <f>应收款项!F17</f>
        <v>5081583</v>
      </c>
      <c r="D12" s="66">
        <f>应收款项!I17</f>
        <v>5141307.8</v>
      </c>
      <c r="E12" s="62" t="s">
        <v>1146</v>
      </c>
      <c r="F12" s="60" t="s">
        <v>1147</v>
      </c>
      <c r="G12" s="61">
        <v>8677771.4499999993</v>
      </c>
      <c r="H12" s="61">
        <v>8677771.4499999993</v>
      </c>
      <c r="I12" s="147">
        <f>C21</f>
        <v>8257399.6800000006</v>
      </c>
      <c r="J12" s="147">
        <f t="shared" si="0"/>
        <v>0</v>
      </c>
      <c r="K12" s="147">
        <f>D21</f>
        <v>8257399.6800000006</v>
      </c>
    </row>
    <row r="13" spans="1:11" s="44" customFormat="1" ht="15" customHeight="1" x14ac:dyDescent="0.15">
      <c r="A13" s="67" t="s">
        <v>1148</v>
      </c>
      <c r="B13" s="54" t="s">
        <v>1149</v>
      </c>
      <c r="C13" s="61"/>
      <c r="D13" s="59"/>
      <c r="E13" s="62" t="s">
        <v>1150</v>
      </c>
      <c r="F13" s="60" t="s">
        <v>1151</v>
      </c>
      <c r="G13" s="61"/>
      <c r="H13" s="61"/>
      <c r="I13" s="147">
        <f>C35</f>
        <v>47706224.620000005</v>
      </c>
      <c r="J13" s="147">
        <f t="shared" si="0"/>
        <v>0</v>
      </c>
      <c r="K13" s="147">
        <f>D35</f>
        <v>47706224.619999997</v>
      </c>
    </row>
    <row r="14" spans="1:11" s="44" customFormat="1" ht="15" customHeight="1" x14ac:dyDescent="0.15">
      <c r="A14" s="66" t="s">
        <v>1152</v>
      </c>
      <c r="B14" s="63" t="s">
        <v>1153</v>
      </c>
      <c r="C14" s="72">
        <f>C12-C13</f>
        <v>5081583</v>
      </c>
      <c r="D14" s="72">
        <f>D12-D13</f>
        <v>5141307.8</v>
      </c>
      <c r="E14" s="62" t="s">
        <v>1154</v>
      </c>
      <c r="F14" s="60" t="s">
        <v>1155</v>
      </c>
      <c r="G14" s="61">
        <v>238137.84</v>
      </c>
      <c r="H14" s="61">
        <v>236507.28</v>
      </c>
      <c r="I14" s="147">
        <f>C39</f>
        <v>29120350.199999999</v>
      </c>
      <c r="J14" s="147">
        <f t="shared" si="0"/>
        <v>0</v>
      </c>
      <c r="K14" s="147">
        <f>D39</f>
        <v>29120350.199999999</v>
      </c>
    </row>
    <row r="15" spans="1:11" s="44" customFormat="1" ht="15" customHeight="1" x14ac:dyDescent="0.15">
      <c r="A15" s="62" t="s">
        <v>1156</v>
      </c>
      <c r="B15" s="54" t="s">
        <v>1157</v>
      </c>
      <c r="C15" s="61"/>
      <c r="D15" s="59"/>
      <c r="E15" s="62" t="s">
        <v>1158</v>
      </c>
      <c r="F15" s="60" t="s">
        <v>1159</v>
      </c>
      <c r="G15" s="61"/>
      <c r="H15" s="61"/>
      <c r="I15" s="147">
        <f>C46</f>
        <v>367383.48</v>
      </c>
      <c r="J15" s="147">
        <f t="shared" si="0"/>
        <v>0</v>
      </c>
      <c r="K15" s="147">
        <f>D46</f>
        <v>367383.48</v>
      </c>
    </row>
    <row r="16" spans="1:11" s="44" customFormat="1" ht="15" customHeight="1" x14ac:dyDescent="0.15">
      <c r="A16" s="62" t="s">
        <v>1160</v>
      </c>
      <c r="B16" s="63" t="s">
        <v>1161</v>
      </c>
      <c r="C16" s="61"/>
      <c r="D16" s="59"/>
      <c r="E16" s="62" t="s">
        <v>1162</v>
      </c>
      <c r="F16" s="60" t="s">
        <v>1163</v>
      </c>
      <c r="G16" s="61"/>
      <c r="H16" s="61"/>
      <c r="I16" s="146">
        <f>SUM(I17:I20)</f>
        <v>14288490.739999998</v>
      </c>
      <c r="J16" s="146">
        <f>SUM(J17:J20)</f>
        <v>-1630.5599999999977</v>
      </c>
      <c r="K16" s="146">
        <f>SUM(K17:K20)</f>
        <v>14286860.18</v>
      </c>
    </row>
    <row r="17" spans="1:11" s="44" customFormat="1" ht="15" customHeight="1" x14ac:dyDescent="0.15">
      <c r="A17" s="62" t="s">
        <v>1164</v>
      </c>
      <c r="B17" s="54" t="s">
        <v>1165</v>
      </c>
      <c r="C17" s="61"/>
      <c r="D17" s="59"/>
      <c r="E17" s="62" t="s">
        <v>1166</v>
      </c>
      <c r="F17" s="60" t="s">
        <v>1167</v>
      </c>
      <c r="G17" s="61"/>
      <c r="H17" s="61"/>
      <c r="I17" s="147">
        <f>G12</f>
        <v>8677771.4499999993</v>
      </c>
      <c r="J17" s="147">
        <f>K17-I17</f>
        <v>0</v>
      </c>
      <c r="K17" s="147">
        <f>H12</f>
        <v>8677771.4499999993</v>
      </c>
    </row>
    <row r="18" spans="1:11" s="44" customFormat="1" ht="15" customHeight="1" x14ac:dyDescent="0.15">
      <c r="A18" s="62" t="s">
        <v>1168</v>
      </c>
      <c r="B18" s="63" t="s">
        <v>1169</v>
      </c>
      <c r="C18" s="61">
        <f>应收款项!F23</f>
        <v>3212.2000000000007</v>
      </c>
      <c r="D18" s="59">
        <f>应收款项!I23</f>
        <v>3212.2000000000007</v>
      </c>
      <c r="E18" s="62" t="s">
        <v>1170</v>
      </c>
      <c r="F18" s="60" t="s">
        <v>1171</v>
      </c>
      <c r="G18" s="61">
        <v>137735.4</v>
      </c>
      <c r="H18" s="68">
        <v>137735.4</v>
      </c>
      <c r="I18" s="147">
        <f>G14</f>
        <v>238137.84</v>
      </c>
      <c r="J18" s="147">
        <f>K18-I18</f>
        <v>-1630.5599999999977</v>
      </c>
      <c r="K18" s="147">
        <f>H14</f>
        <v>236507.28</v>
      </c>
    </row>
    <row r="19" spans="1:11" s="44" customFormat="1" ht="15" customHeight="1" x14ac:dyDescent="0.15">
      <c r="A19" s="66" t="s">
        <v>1172</v>
      </c>
      <c r="B19" s="54" t="s">
        <v>1173</v>
      </c>
      <c r="C19" s="61"/>
      <c r="D19" s="59"/>
      <c r="E19" s="65" t="s">
        <v>1174</v>
      </c>
      <c r="F19" s="60" t="s">
        <v>1175</v>
      </c>
      <c r="G19" s="61"/>
      <c r="H19" s="61"/>
      <c r="I19" s="147">
        <f>G18</f>
        <v>137735.4</v>
      </c>
      <c r="J19" s="147">
        <f>K19-I19</f>
        <v>0</v>
      </c>
      <c r="K19" s="147">
        <f>H18</f>
        <v>137735.4</v>
      </c>
    </row>
    <row r="20" spans="1:11" s="44" customFormat="1" ht="15" customHeight="1" x14ac:dyDescent="0.15">
      <c r="A20" s="67" t="s">
        <v>1176</v>
      </c>
      <c r="B20" s="63" t="s">
        <v>1177</v>
      </c>
      <c r="C20" s="72">
        <f>C18-C19</f>
        <v>3212.2000000000007</v>
      </c>
      <c r="D20" s="72">
        <f>D18-D19</f>
        <v>3212.2000000000007</v>
      </c>
      <c r="E20" s="70" t="s">
        <v>1178</v>
      </c>
      <c r="F20" s="60" t="s">
        <v>1179</v>
      </c>
      <c r="G20" s="61"/>
      <c r="H20" s="61"/>
      <c r="I20" s="147">
        <f>G31</f>
        <v>5234846.05</v>
      </c>
      <c r="J20" s="147">
        <f>K20-I20</f>
        <v>0</v>
      </c>
      <c r="K20" s="147">
        <f>H31</f>
        <v>5234846.05</v>
      </c>
    </row>
    <row r="21" spans="1:11" s="44" customFormat="1" ht="15" customHeight="1" x14ac:dyDescent="0.15">
      <c r="A21" s="62" t="s">
        <v>1180</v>
      </c>
      <c r="B21" s="54" t="s">
        <v>1181</v>
      </c>
      <c r="C21" s="61">
        <f>库存物资!I32</f>
        <v>8257399.6800000006</v>
      </c>
      <c r="D21" s="59">
        <f>库存物资!O32</f>
        <v>8257399.6800000006</v>
      </c>
      <c r="E21" s="62" t="s">
        <v>1182</v>
      </c>
      <c r="F21" s="60" t="s">
        <v>1183</v>
      </c>
      <c r="G21" s="61"/>
      <c r="H21" s="61"/>
      <c r="I21" s="146">
        <f>SUM(I22:I24)</f>
        <v>77345207.470000014</v>
      </c>
      <c r="J21" s="146">
        <f>SUM(J22:J24)</f>
        <v>61355.360000000102</v>
      </c>
      <c r="K21" s="146">
        <f>SUM(K22:K24)</f>
        <v>77406562.830000013</v>
      </c>
    </row>
    <row r="22" spans="1:11" s="44" customFormat="1" ht="15" customHeight="1" x14ac:dyDescent="0.15">
      <c r="A22" s="62" t="s">
        <v>1184</v>
      </c>
      <c r="B22" s="63" t="s">
        <v>1185</v>
      </c>
      <c r="C22" s="61"/>
      <c r="D22" s="59"/>
      <c r="E22" s="71" t="s">
        <v>1186</v>
      </c>
      <c r="F22" s="60" t="s">
        <v>1187</v>
      </c>
      <c r="G22" s="72">
        <f>ROUND(SUM(G8:G21),2)</f>
        <v>9053644.6899999995</v>
      </c>
      <c r="H22" s="72">
        <f>ROUND(SUM(H8:H21),2)</f>
        <v>9052014.1300000008</v>
      </c>
      <c r="I22" s="147">
        <f>G39</f>
        <v>74867606.510000005</v>
      </c>
      <c r="J22" s="147">
        <f>K22-I22</f>
        <v>0</v>
      </c>
      <c r="K22" s="147">
        <f>H39</f>
        <v>74867606.510000005</v>
      </c>
    </row>
    <row r="23" spans="1:11" s="44" customFormat="1" ht="15" customHeight="1" x14ac:dyDescent="0.15">
      <c r="A23" s="62" t="s">
        <v>1188</v>
      </c>
      <c r="B23" s="54" t="s">
        <v>1189</v>
      </c>
      <c r="C23" s="61"/>
      <c r="D23" s="59"/>
      <c r="E23" s="62"/>
      <c r="F23" s="60" t="s">
        <v>1190</v>
      </c>
      <c r="G23" s="61"/>
      <c r="H23" s="61"/>
      <c r="I23" s="147">
        <f>G43</f>
        <v>636363.04</v>
      </c>
      <c r="J23" s="147">
        <f>K23-I23</f>
        <v>0</v>
      </c>
      <c r="K23" s="147">
        <f>H43</f>
        <v>636363.04</v>
      </c>
    </row>
    <row r="24" spans="1:11" s="44" customFormat="1" ht="15" customHeight="1" x14ac:dyDescent="0.15">
      <c r="A24" s="62" t="s">
        <v>1191</v>
      </c>
      <c r="B24" s="63" t="s">
        <v>1192</v>
      </c>
      <c r="C24" s="61"/>
      <c r="D24" s="59"/>
      <c r="E24" s="58" t="s">
        <v>1193</v>
      </c>
      <c r="F24" s="60" t="s">
        <v>1194</v>
      </c>
      <c r="G24" s="61"/>
      <c r="H24" s="61"/>
      <c r="I24" s="147">
        <f>G45</f>
        <v>1841237.92</v>
      </c>
      <c r="J24" s="147">
        <f>K24-I24</f>
        <v>61355.360000000102</v>
      </c>
      <c r="K24" s="147">
        <f>H45</f>
        <v>1902593.28</v>
      </c>
    </row>
    <row r="25" spans="1:11" s="44" customFormat="1" ht="15" customHeight="1" x14ac:dyDescent="0.15">
      <c r="A25" s="73" t="s">
        <v>1195</v>
      </c>
      <c r="B25" s="54" t="s">
        <v>1196</v>
      </c>
      <c r="C25" s="72">
        <f>ROUND(SUM(C8:C11)+SUM(C14:C17)+SUM(C20:C24),2)</f>
        <v>14439739.91</v>
      </c>
      <c r="D25" s="66">
        <f>ROUND(SUM(D8:D11)+SUM(D14:D17)+SUM(D20:D24),2)</f>
        <v>14499464.710000001</v>
      </c>
      <c r="E25" s="74" t="s">
        <v>1197</v>
      </c>
      <c r="F25" s="60" t="s">
        <v>1198</v>
      </c>
      <c r="G25" s="61"/>
      <c r="H25" s="61"/>
      <c r="I25" s="52"/>
    </row>
    <row r="26" spans="1:11" s="44" customFormat="1" ht="15" customHeight="1" x14ac:dyDescent="0.15">
      <c r="A26" s="75"/>
      <c r="B26" s="63" t="s">
        <v>1199</v>
      </c>
      <c r="C26" s="59"/>
      <c r="D26" s="59"/>
      <c r="E26" s="62" t="s">
        <v>1200</v>
      </c>
      <c r="F26" s="60" t="s">
        <v>1201</v>
      </c>
      <c r="G26" s="61"/>
      <c r="H26" s="61"/>
      <c r="I26" s="52"/>
    </row>
    <row r="27" spans="1:11" s="44" customFormat="1" ht="15" customHeight="1" x14ac:dyDescent="0.15">
      <c r="A27" s="58" t="s">
        <v>1202</v>
      </c>
      <c r="B27" s="54" t="s">
        <v>1203</v>
      </c>
      <c r="C27" s="59"/>
      <c r="D27" s="59"/>
      <c r="E27" s="74" t="s">
        <v>1204</v>
      </c>
      <c r="F27" s="60" t="s">
        <v>1205</v>
      </c>
      <c r="G27" s="61"/>
      <c r="H27" s="61"/>
      <c r="I27" s="52"/>
    </row>
    <row r="28" spans="1:11" s="44" customFormat="1" ht="15" customHeight="1" x14ac:dyDescent="0.15">
      <c r="A28" s="62" t="s">
        <v>1206</v>
      </c>
      <c r="B28" s="63" t="s">
        <v>1207</v>
      </c>
      <c r="C28" s="59"/>
      <c r="D28" s="59"/>
      <c r="E28" s="62" t="s">
        <v>1208</v>
      </c>
      <c r="F28" s="60" t="s">
        <v>1209</v>
      </c>
      <c r="G28" s="61"/>
      <c r="H28" s="61"/>
      <c r="I28" s="52"/>
    </row>
    <row r="29" spans="1:11" s="44" customFormat="1" ht="15" customHeight="1" x14ac:dyDescent="0.15">
      <c r="A29" s="74" t="s">
        <v>1210</v>
      </c>
      <c r="B29" s="54" t="s">
        <v>1211</v>
      </c>
      <c r="C29" s="59"/>
      <c r="D29" s="59"/>
      <c r="E29" s="62" t="s">
        <v>1212</v>
      </c>
      <c r="F29" s="60" t="s">
        <v>1213</v>
      </c>
      <c r="G29" s="61"/>
      <c r="H29" s="61"/>
      <c r="I29" s="52"/>
    </row>
    <row r="30" spans="1:11" s="44" customFormat="1" ht="15" customHeight="1" x14ac:dyDescent="0.15">
      <c r="A30" s="74" t="s">
        <v>1214</v>
      </c>
      <c r="B30" s="63" t="s">
        <v>1215</v>
      </c>
      <c r="C30" s="59"/>
      <c r="D30" s="59"/>
      <c r="E30" s="62" t="s">
        <v>1216</v>
      </c>
      <c r="F30" s="60" t="s">
        <v>1217</v>
      </c>
      <c r="G30" s="61"/>
      <c r="H30" s="61"/>
      <c r="I30" s="52"/>
    </row>
    <row r="31" spans="1:11" s="44" customFormat="1" ht="15" customHeight="1" x14ac:dyDescent="0.15">
      <c r="A31" s="65" t="s">
        <v>1218</v>
      </c>
      <c r="B31" s="54" t="s">
        <v>1219</v>
      </c>
      <c r="C31" s="59"/>
      <c r="D31" s="59"/>
      <c r="E31" s="62" t="s">
        <v>1220</v>
      </c>
      <c r="F31" s="60" t="s">
        <v>1221</v>
      </c>
      <c r="G31" s="61">
        <v>5234846.05</v>
      </c>
      <c r="H31" s="61">
        <v>5234846.05</v>
      </c>
      <c r="I31" s="52"/>
    </row>
    <row r="32" spans="1:11" s="44" customFormat="1" ht="15" customHeight="1" x14ac:dyDescent="0.15">
      <c r="A32" s="74" t="s">
        <v>1222</v>
      </c>
      <c r="B32" s="63" t="s">
        <v>1223</v>
      </c>
      <c r="C32" s="59"/>
      <c r="D32" s="59"/>
      <c r="E32" s="62" t="s">
        <v>1224</v>
      </c>
      <c r="F32" s="60" t="s">
        <v>1225</v>
      </c>
      <c r="G32" s="61"/>
      <c r="H32" s="61"/>
      <c r="I32" s="52"/>
    </row>
    <row r="33" spans="1:9" s="44" customFormat="1" ht="15" customHeight="1" x14ac:dyDescent="0.15">
      <c r="A33" s="62" t="s">
        <v>1226</v>
      </c>
      <c r="B33" s="54" t="s">
        <v>1227</v>
      </c>
      <c r="C33" s="59">
        <f>'固定资产-1'!N257+'固定资产-2'!K53</f>
        <v>50904510.140000008</v>
      </c>
      <c r="D33" s="59">
        <v>50904510.140000001</v>
      </c>
      <c r="E33" s="62" t="s">
        <v>1228</v>
      </c>
      <c r="F33" s="60" t="s">
        <v>1229</v>
      </c>
      <c r="G33" s="61"/>
      <c r="H33" s="61"/>
      <c r="I33" s="52"/>
    </row>
    <row r="34" spans="1:9" s="44" customFormat="1" ht="15" customHeight="1" x14ac:dyDescent="0.15">
      <c r="A34" s="62" t="s">
        <v>1230</v>
      </c>
      <c r="B34" s="63" t="s">
        <v>1231</v>
      </c>
      <c r="C34" s="59">
        <v>3198285.52</v>
      </c>
      <c r="D34" s="59">
        <v>3198285.52</v>
      </c>
      <c r="E34" s="76" t="s">
        <v>1232</v>
      </c>
      <c r="F34" s="60" t="s">
        <v>1233</v>
      </c>
      <c r="G34" s="72">
        <f>ROUND(SUM(G25:G33),2)</f>
        <v>5234846.05</v>
      </c>
      <c r="H34" s="72">
        <f>ROUND(SUM(H25:H33),2)</f>
        <v>5234846.05</v>
      </c>
      <c r="I34" s="52"/>
    </row>
    <row r="35" spans="1:9" s="44" customFormat="1" ht="15" customHeight="1" x14ac:dyDescent="0.15">
      <c r="A35" s="62" t="s">
        <v>1234</v>
      </c>
      <c r="B35" s="54" t="s">
        <v>1235</v>
      </c>
      <c r="C35" s="66">
        <f>C33-C34</f>
        <v>47706224.620000005</v>
      </c>
      <c r="D35" s="66">
        <f>D33-D34</f>
        <v>47706224.619999997</v>
      </c>
      <c r="E35" s="71" t="s">
        <v>1236</v>
      </c>
      <c r="F35" s="60" t="s">
        <v>1237</v>
      </c>
      <c r="G35" s="72">
        <f>ROUND(G22+G34,2)</f>
        <v>14288490.74</v>
      </c>
      <c r="H35" s="72">
        <f>ROUND(H22+H34,2)</f>
        <v>14286860.18</v>
      </c>
      <c r="I35" s="52"/>
    </row>
    <row r="36" spans="1:9" s="44" customFormat="1" ht="15" customHeight="1" x14ac:dyDescent="0.15">
      <c r="A36" s="62" t="s">
        <v>1238</v>
      </c>
      <c r="B36" s="63" t="s">
        <v>1239</v>
      </c>
      <c r="C36" s="59"/>
      <c r="D36" s="59"/>
      <c r="E36" s="77"/>
      <c r="F36" s="60" t="s">
        <v>1240</v>
      </c>
      <c r="G36" s="61"/>
      <c r="H36" s="61"/>
      <c r="I36" s="52"/>
    </row>
    <row r="37" spans="1:9" s="44" customFormat="1" ht="15" customHeight="1" x14ac:dyDescent="0.15">
      <c r="A37" s="62" t="s">
        <v>1241</v>
      </c>
      <c r="B37" s="54" t="s">
        <v>1242</v>
      </c>
      <c r="C37" s="59"/>
      <c r="D37" s="59"/>
      <c r="E37" s="58" t="s">
        <v>1243</v>
      </c>
      <c r="F37" s="60" t="s">
        <v>1244</v>
      </c>
      <c r="G37" s="61"/>
      <c r="H37" s="61"/>
      <c r="I37" s="52"/>
    </row>
    <row r="38" spans="1:9" s="44" customFormat="1" ht="15" customHeight="1" x14ac:dyDescent="0.15">
      <c r="A38" s="62" t="s">
        <v>1245</v>
      </c>
      <c r="B38" s="63" t="s">
        <v>1246</v>
      </c>
      <c r="C38" s="59"/>
      <c r="D38" s="59"/>
      <c r="E38" s="65" t="s">
        <v>1247</v>
      </c>
      <c r="F38" s="60" t="s">
        <v>1248</v>
      </c>
      <c r="G38" s="61"/>
      <c r="H38" s="61"/>
      <c r="I38" s="52"/>
    </row>
    <row r="39" spans="1:9" s="44" customFormat="1" ht="15" customHeight="1" x14ac:dyDescent="0.15">
      <c r="A39" s="74" t="s">
        <v>1249</v>
      </c>
      <c r="B39" s="54" t="s">
        <v>1250</v>
      </c>
      <c r="C39" s="59">
        <f>[2]UFPrn20230612115003!$H$118-[2]UFPrn20230612115003!$I$127</f>
        <v>29120350.199999999</v>
      </c>
      <c r="D39" s="59">
        <v>29120350.199999999</v>
      </c>
      <c r="E39" s="62" t="s">
        <v>1251</v>
      </c>
      <c r="F39" s="60" t="s">
        <v>1252</v>
      </c>
      <c r="G39" s="61">
        <v>74867606.510000005</v>
      </c>
      <c r="H39" s="61">
        <v>74867606.510000005</v>
      </c>
      <c r="I39" s="78"/>
    </row>
    <row r="40" spans="1:9" s="44" customFormat="1" ht="15" customHeight="1" x14ac:dyDescent="0.15">
      <c r="A40" s="62" t="s">
        <v>1253</v>
      </c>
      <c r="B40" s="63" t="s">
        <v>1254</v>
      </c>
      <c r="C40" s="59"/>
      <c r="D40" s="59"/>
      <c r="E40" s="62" t="s">
        <v>1255</v>
      </c>
      <c r="F40" s="60" t="s">
        <v>1256</v>
      </c>
      <c r="G40" s="61"/>
      <c r="H40" s="61"/>
      <c r="I40" s="52"/>
    </row>
    <row r="41" spans="1:9" s="44" customFormat="1" ht="15" customHeight="1" x14ac:dyDescent="0.15">
      <c r="A41" s="62" t="s">
        <v>1257</v>
      </c>
      <c r="B41" s="54" t="s">
        <v>1258</v>
      </c>
      <c r="C41" s="59"/>
      <c r="D41" s="59"/>
      <c r="E41" s="70" t="s">
        <v>1259</v>
      </c>
      <c r="F41" s="60" t="s">
        <v>1260</v>
      </c>
      <c r="G41" s="61"/>
      <c r="H41" s="61"/>
      <c r="I41" s="52"/>
    </row>
    <row r="42" spans="1:9" s="44" customFormat="1" ht="15" customHeight="1" x14ac:dyDescent="0.15">
      <c r="A42" s="74" t="s">
        <v>1261</v>
      </c>
      <c r="B42" s="63" t="s">
        <v>1262</v>
      </c>
      <c r="C42" s="59"/>
      <c r="D42" s="59"/>
      <c r="E42" s="62" t="s">
        <v>1263</v>
      </c>
      <c r="F42" s="60" t="s">
        <v>1264</v>
      </c>
      <c r="G42" s="61"/>
      <c r="H42" s="61"/>
      <c r="I42" s="52"/>
    </row>
    <row r="43" spans="1:9" s="44" customFormat="1" ht="15" customHeight="1" x14ac:dyDescent="0.15">
      <c r="A43" s="74" t="s">
        <v>1265</v>
      </c>
      <c r="B43" s="54" t="s">
        <v>1266</v>
      </c>
      <c r="C43" s="59"/>
      <c r="D43" s="59"/>
      <c r="E43" s="62" t="s">
        <v>1267</v>
      </c>
      <c r="F43" s="60" t="s">
        <v>1268</v>
      </c>
      <c r="G43" s="61">
        <v>636363.04</v>
      </c>
      <c r="H43" s="61">
        <v>636363.04</v>
      </c>
      <c r="I43" s="78"/>
    </row>
    <row r="44" spans="1:9" s="44" customFormat="1" ht="15" customHeight="1" x14ac:dyDescent="0.15">
      <c r="A44" s="62" t="s">
        <v>1269</v>
      </c>
      <c r="B44" s="63" t="s">
        <v>1270</v>
      </c>
      <c r="C44" s="59"/>
      <c r="D44" s="59"/>
      <c r="E44" s="62" t="s">
        <v>1271</v>
      </c>
      <c r="F44" s="60" t="s">
        <v>1272</v>
      </c>
      <c r="G44" s="72"/>
      <c r="H44" s="72"/>
      <c r="I44" s="52"/>
    </row>
    <row r="45" spans="1:9" s="44" customFormat="1" ht="15" customHeight="1" x14ac:dyDescent="0.15">
      <c r="A45" s="74" t="s">
        <v>1273</v>
      </c>
      <c r="B45" s="54" t="s">
        <v>1274</v>
      </c>
      <c r="C45" s="59"/>
      <c r="D45" s="59"/>
      <c r="E45" s="62" t="s">
        <v>1275</v>
      </c>
      <c r="F45" s="60" t="s">
        <v>1276</v>
      </c>
      <c r="G45" s="143">
        <f>[2]UFPrn20230612115003!$I$224-[2]UFPrn20230612115003!$H$226</f>
        <v>1841237.92</v>
      </c>
      <c r="H45" s="143">
        <f>所有者权益!F17+应付工资!H48</f>
        <v>1902593.28</v>
      </c>
      <c r="I45" s="52"/>
    </row>
    <row r="46" spans="1:9" s="44" customFormat="1" ht="15" customHeight="1" x14ac:dyDescent="0.15">
      <c r="A46" s="62" t="s">
        <v>1277</v>
      </c>
      <c r="B46" s="63" t="s">
        <v>1278</v>
      </c>
      <c r="C46" s="59">
        <f>[2]UFPrn20230612115003!$H$139</f>
        <v>367383.48</v>
      </c>
      <c r="D46" s="59">
        <f>C46</f>
        <v>367383.48</v>
      </c>
      <c r="E46" s="71" t="s">
        <v>1279</v>
      </c>
      <c r="F46" s="60" t="s">
        <v>1280</v>
      </c>
      <c r="G46" s="72">
        <f>ROUND(G38+G39-G40+SUM(G41:G45),2)</f>
        <v>77345207.469999999</v>
      </c>
      <c r="H46" s="72">
        <f>ROUND(H38+H39-H40+SUM(H41:H45),2)</f>
        <v>77406562.829999998</v>
      </c>
      <c r="I46" s="52"/>
    </row>
    <row r="47" spans="1:9" s="44" customFormat="1" ht="15" customHeight="1" x14ac:dyDescent="0.15">
      <c r="A47" s="73" t="s">
        <v>1281</v>
      </c>
      <c r="B47" s="54" t="s">
        <v>1282</v>
      </c>
      <c r="C47" s="69">
        <f>ROUND(SUM(C28:C32)+SUM(C35:C46),2)</f>
        <v>77193958.299999997</v>
      </c>
      <c r="D47" s="69">
        <f>ROUND(SUM(D28:D32)+SUM(D35:D46),2)</f>
        <v>77193958.299999997</v>
      </c>
      <c r="E47" s="75"/>
      <c r="F47" s="60" t="s">
        <v>1283</v>
      </c>
      <c r="G47" s="61"/>
      <c r="H47" s="61"/>
      <c r="I47" s="52"/>
    </row>
    <row r="48" spans="1:9" s="44" customFormat="1" ht="15" customHeight="1" x14ac:dyDescent="0.15">
      <c r="A48" s="73" t="s">
        <v>1284</v>
      </c>
      <c r="B48" s="63" t="s">
        <v>1285</v>
      </c>
      <c r="C48" s="72">
        <f>ROUND(C47+C25,2)</f>
        <v>91633698.209999993</v>
      </c>
      <c r="D48" s="66">
        <f>ROUND(D47+D25,2)</f>
        <v>91693423.010000005</v>
      </c>
      <c r="E48" s="73" t="s">
        <v>1286</v>
      </c>
      <c r="F48" s="60" t="s">
        <v>1287</v>
      </c>
      <c r="G48" s="72">
        <f>ROUND(G35+G46,2)</f>
        <v>91633698.209999993</v>
      </c>
      <c r="H48" s="72">
        <f>ROUND(H35+H46,2)</f>
        <v>91693423.010000005</v>
      </c>
      <c r="I48" s="52"/>
    </row>
    <row r="49" spans="1:9" s="44" customFormat="1" ht="15" customHeight="1" x14ac:dyDescent="0.15">
      <c r="A49" s="80" t="s">
        <v>1288</v>
      </c>
      <c r="B49" s="49"/>
      <c r="C49" s="49"/>
      <c r="D49" s="80" t="s">
        <v>1289</v>
      </c>
      <c r="E49" s="49"/>
      <c r="F49" s="49"/>
      <c r="G49" s="70"/>
      <c r="H49" s="49"/>
      <c r="I49" s="52"/>
    </row>
    <row r="50" spans="1:9" s="44" customFormat="1" ht="26.25" customHeight="1" x14ac:dyDescent="0.15">
      <c r="A50" s="81"/>
      <c r="B50" s="82"/>
      <c r="C50" s="144"/>
      <c r="D50" s="83"/>
      <c r="E50" s="82"/>
      <c r="F50" s="82"/>
      <c r="G50" s="144"/>
      <c r="H50" s="83">
        <f>G48-C48</f>
        <v>0</v>
      </c>
      <c r="I50" s="52"/>
    </row>
    <row r="51" spans="1:9" ht="26.25" customHeight="1" x14ac:dyDescent="0.15">
      <c r="A51" s="84"/>
      <c r="B51" s="84"/>
      <c r="D51" s="84"/>
      <c r="E51" s="84"/>
      <c r="F51" s="84"/>
      <c r="G51" s="84"/>
      <c r="H51" s="84"/>
    </row>
    <row r="52" spans="1:9" ht="26.25" customHeight="1" x14ac:dyDescent="0.15">
      <c r="A52" s="84"/>
      <c r="B52" s="84"/>
      <c r="E52" s="84"/>
      <c r="F52" s="84"/>
      <c r="G52" s="84"/>
      <c r="H52" s="84">
        <f>H48-D48</f>
        <v>0</v>
      </c>
    </row>
    <row r="53" spans="1:9" ht="24" customHeight="1" x14ac:dyDescent="0.15">
      <c r="A53" s="84"/>
      <c r="B53" s="84"/>
      <c r="C53" s="84"/>
      <c r="D53" s="84"/>
      <c r="E53" s="84"/>
      <c r="F53" s="84"/>
      <c r="G53" s="84"/>
      <c r="H53" s="84"/>
    </row>
    <row r="54" spans="1:9" ht="18" customHeight="1" x14ac:dyDescent="0.15">
      <c r="A54" s="84"/>
      <c r="B54" s="84"/>
      <c r="E54" s="84"/>
      <c r="F54" s="84"/>
      <c r="G54" s="84"/>
      <c r="H54" s="84"/>
    </row>
    <row r="55" spans="1:9" ht="18" customHeight="1" x14ac:dyDescent="0.15">
      <c r="A55" s="84"/>
      <c r="B55" s="84"/>
      <c r="C55" s="84"/>
      <c r="D55" s="84"/>
      <c r="E55" s="84"/>
      <c r="F55" s="84"/>
      <c r="G55" s="84"/>
      <c r="H55" s="84"/>
    </row>
    <row r="56" spans="1:9" ht="18" customHeight="1" x14ac:dyDescent="0.15">
      <c r="A56" s="84"/>
      <c r="B56" s="84"/>
      <c r="C56" s="84"/>
      <c r="D56" s="84"/>
      <c r="E56" s="84"/>
      <c r="F56" s="84"/>
      <c r="G56" s="84"/>
      <c r="H56" s="84"/>
    </row>
    <row r="57" spans="1:9" ht="18" customHeight="1" x14ac:dyDescent="0.15"/>
  </sheetData>
  <mergeCells count="2">
    <mergeCell ref="A1:H1"/>
    <mergeCell ref="B2:G2"/>
  </mergeCells>
  <phoneticPr fontId="61" type="noConversion"/>
  <dataValidations count="1">
    <dataValidation type="decimal" allowBlank="1" showInputMessage="1" showErrorMessage="1" error="请输入数字" sqref="C11 C13 C14:D14 C15 D15 C17 D17 C19 D19 C20:D20 C22 D22 C24 D24" xr:uid="{00000000-0002-0000-1500-000000000000}">
      <formula1>-10000000000</formula1>
      <formula2>10000000000</formula2>
    </dataValidation>
  </dataValidations>
  <printOptions horizontalCentered="1" verticalCentered="1"/>
  <pageMargins left="0" right="0" top="0" bottom="0" header="0.51" footer="0.51"/>
  <pageSetup paperSize="9" scale="73"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I57"/>
  <sheetViews>
    <sheetView view="pageBreakPreview" zoomScale="85" zoomScaleNormal="65" workbookViewId="0">
      <selection activeCell="A2" sqref="A2:AI2"/>
    </sheetView>
  </sheetViews>
  <sheetFormatPr defaultColWidth="8.75" defaultRowHeight="13.5" x14ac:dyDescent="0.15"/>
  <cols>
    <col min="1" max="1" width="29.875" style="46" customWidth="1"/>
    <col min="2" max="2" width="5.625" style="46" customWidth="1"/>
    <col min="3" max="4" width="17.625" style="46" customWidth="1"/>
    <col min="5" max="5" width="27.25" style="46" customWidth="1"/>
    <col min="6" max="6" width="5.625" style="46" customWidth="1"/>
    <col min="7" max="8" width="15.75" style="46" customWidth="1"/>
    <col min="9" max="9" width="10.375" style="46"/>
    <col min="10" max="16384" width="8.75" style="46"/>
  </cols>
  <sheetData>
    <row r="1" spans="1:9" ht="57" customHeight="1" x14ac:dyDescent="0.15">
      <c r="A1" s="255" t="s">
        <v>1290</v>
      </c>
      <c r="B1" s="255"/>
      <c r="C1" s="255"/>
      <c r="D1" s="255"/>
      <c r="E1" s="255"/>
      <c r="F1" s="255"/>
      <c r="G1" s="255"/>
      <c r="H1" s="255"/>
    </row>
    <row r="2" spans="1:9" ht="17.100000000000001" customHeight="1" x14ac:dyDescent="0.15">
      <c r="A2" s="140"/>
      <c r="B2" s="256"/>
      <c r="C2" s="256"/>
      <c r="D2" s="256"/>
      <c r="E2" s="256"/>
      <c r="F2" s="256"/>
      <c r="G2" s="256"/>
      <c r="H2" s="141" t="s">
        <v>43</v>
      </c>
      <c r="I2" s="145"/>
    </row>
    <row r="3" spans="1:9" s="44" customFormat="1" ht="15" customHeight="1" x14ac:dyDescent="0.15">
      <c r="A3" s="48" t="s">
        <v>1118</v>
      </c>
      <c r="B3" s="49"/>
      <c r="C3" s="49"/>
      <c r="D3" s="50"/>
      <c r="E3" s="49"/>
      <c r="F3" s="50"/>
      <c r="G3" s="49"/>
      <c r="H3" s="51"/>
      <c r="I3" s="52"/>
    </row>
    <row r="4" spans="1:9" s="44" customFormat="1" ht="15" customHeight="1" x14ac:dyDescent="0.15">
      <c r="A4" s="48" t="str">
        <f>货币资金!A5</f>
        <v>填报单位：林芝市乡兴牧业有限责任公司</v>
      </c>
      <c r="B4" s="49"/>
      <c r="C4" s="49"/>
      <c r="D4" s="50"/>
      <c r="E4" s="49"/>
      <c r="F4" s="50"/>
      <c r="G4" s="49"/>
      <c r="H4" s="51"/>
      <c r="I4" s="52"/>
    </row>
    <row r="5" spans="1:9" s="44" customFormat="1" ht="15" customHeight="1" x14ac:dyDescent="0.15">
      <c r="A5" s="48" t="str">
        <f>货币资金!A6</f>
        <v>项目名称：700万林芝市高产奶牛养殖项目</v>
      </c>
      <c r="B5" s="49"/>
      <c r="C5" s="49"/>
      <c r="D5" s="50"/>
      <c r="E5" s="49"/>
      <c r="F5" s="50"/>
      <c r="G5" s="49"/>
      <c r="H5" s="53" t="s">
        <v>1119</v>
      </c>
      <c r="I5" s="52"/>
    </row>
    <row r="6" spans="1:9" s="45" customFormat="1" ht="15" customHeight="1" x14ac:dyDescent="0.15">
      <c r="A6" s="54" t="s">
        <v>1120</v>
      </c>
      <c r="B6" s="55" t="s">
        <v>1121</v>
      </c>
      <c r="C6" s="55" t="s">
        <v>89</v>
      </c>
      <c r="D6" s="55" t="s">
        <v>1122</v>
      </c>
      <c r="E6" s="55" t="s">
        <v>1123</v>
      </c>
      <c r="F6" s="55" t="s">
        <v>1121</v>
      </c>
      <c r="G6" s="55" t="s">
        <v>89</v>
      </c>
      <c r="H6" s="55" t="s">
        <v>1122</v>
      </c>
      <c r="I6" s="57"/>
    </row>
    <row r="7" spans="1:9" s="44" customFormat="1" ht="15" customHeight="1" x14ac:dyDescent="0.15">
      <c r="A7" s="58" t="s">
        <v>1124</v>
      </c>
      <c r="B7" s="54" t="s">
        <v>1125</v>
      </c>
      <c r="C7" s="59"/>
      <c r="D7" s="59"/>
      <c r="E7" s="58" t="s">
        <v>1126</v>
      </c>
      <c r="F7" s="60" t="s">
        <v>1127</v>
      </c>
      <c r="G7" s="61"/>
      <c r="H7" s="61"/>
      <c r="I7" s="52"/>
    </row>
    <row r="8" spans="1:9" s="44" customFormat="1" ht="15" customHeight="1" x14ac:dyDescent="0.15">
      <c r="A8" s="62" t="s">
        <v>1128</v>
      </c>
      <c r="B8" s="63" t="s">
        <v>1129</v>
      </c>
      <c r="C8" s="61">
        <v>1097545.03</v>
      </c>
      <c r="D8" s="59">
        <v>1097545.03</v>
      </c>
      <c r="E8" s="62" t="s">
        <v>1130</v>
      </c>
      <c r="F8" s="60" t="s">
        <v>1131</v>
      </c>
      <c r="G8" s="61"/>
      <c r="H8" s="61"/>
      <c r="I8" s="52"/>
    </row>
    <row r="9" spans="1:9" s="44" customFormat="1" ht="24.75" x14ac:dyDescent="0.15">
      <c r="A9" s="64" t="s">
        <v>1132</v>
      </c>
      <c r="B9" s="54" t="s">
        <v>1133</v>
      </c>
      <c r="C9" s="61"/>
      <c r="D9" s="59"/>
      <c r="E9" s="64" t="s">
        <v>1134</v>
      </c>
      <c r="F9" s="60" t="s">
        <v>1135</v>
      </c>
      <c r="G9" s="61"/>
      <c r="H9" s="61"/>
      <c r="I9" s="52"/>
    </row>
    <row r="10" spans="1:9" s="44" customFormat="1" ht="15" customHeight="1" x14ac:dyDescent="0.15">
      <c r="A10" s="64" t="s">
        <v>1136</v>
      </c>
      <c r="B10" s="63" t="s">
        <v>1137</v>
      </c>
      <c r="C10" s="61"/>
      <c r="D10" s="59"/>
      <c r="E10" s="64" t="s">
        <v>1138</v>
      </c>
      <c r="F10" s="60" t="s">
        <v>1139</v>
      </c>
      <c r="G10" s="61"/>
      <c r="H10" s="61"/>
      <c r="I10" s="52"/>
    </row>
    <row r="11" spans="1:9" s="44" customFormat="1" ht="15" customHeight="1" x14ac:dyDescent="0.15">
      <c r="A11" s="62" t="s">
        <v>1140</v>
      </c>
      <c r="B11" s="54" t="s">
        <v>1141</v>
      </c>
      <c r="C11" s="61"/>
      <c r="D11" s="59"/>
      <c r="E11" s="62" t="s">
        <v>1142</v>
      </c>
      <c r="F11" s="60" t="s">
        <v>1143</v>
      </c>
      <c r="G11" s="61"/>
      <c r="H11" s="61"/>
      <c r="I11" s="52"/>
    </row>
    <row r="12" spans="1:9" s="44" customFormat="1" ht="15" customHeight="1" x14ac:dyDescent="0.15">
      <c r="A12" s="65" t="s">
        <v>1144</v>
      </c>
      <c r="B12" s="63" t="s">
        <v>1145</v>
      </c>
      <c r="C12" s="142">
        <v>5081583</v>
      </c>
      <c r="D12" s="66">
        <v>5141307.8</v>
      </c>
      <c r="E12" s="62" t="s">
        <v>1146</v>
      </c>
      <c r="F12" s="60" t="s">
        <v>1147</v>
      </c>
      <c r="G12" s="61">
        <v>8677771.4499999993</v>
      </c>
      <c r="H12" s="61">
        <v>8677771.4499999993</v>
      </c>
      <c r="I12" s="52"/>
    </row>
    <row r="13" spans="1:9" s="44" customFormat="1" ht="15" customHeight="1" x14ac:dyDescent="0.15">
      <c r="A13" s="67" t="s">
        <v>1148</v>
      </c>
      <c r="B13" s="54" t="s">
        <v>1149</v>
      </c>
      <c r="C13" s="61"/>
      <c r="D13" s="59"/>
      <c r="E13" s="62" t="s">
        <v>1150</v>
      </c>
      <c r="F13" s="60" t="s">
        <v>1151</v>
      </c>
      <c r="G13" s="61"/>
      <c r="H13" s="61"/>
      <c r="I13" s="52"/>
    </row>
    <row r="14" spans="1:9" s="44" customFormat="1" ht="15" customHeight="1" x14ac:dyDescent="0.15">
      <c r="A14" s="66" t="s">
        <v>1152</v>
      </c>
      <c r="B14" s="63" t="s">
        <v>1153</v>
      </c>
      <c r="C14" s="72">
        <v>5081583</v>
      </c>
      <c r="D14" s="66">
        <v>5141307.8</v>
      </c>
      <c r="E14" s="62" t="s">
        <v>1154</v>
      </c>
      <c r="F14" s="60" t="s">
        <v>1155</v>
      </c>
      <c r="G14" s="61">
        <v>238137.84</v>
      </c>
      <c r="H14" s="61">
        <v>236507.28</v>
      </c>
      <c r="I14" s="52"/>
    </row>
    <row r="15" spans="1:9" s="44" customFormat="1" ht="15" customHeight="1" x14ac:dyDescent="0.15">
      <c r="A15" s="62" t="s">
        <v>1156</v>
      </c>
      <c r="B15" s="54" t="s">
        <v>1157</v>
      </c>
      <c r="C15" s="61"/>
      <c r="D15" s="59"/>
      <c r="E15" s="62" t="s">
        <v>1158</v>
      </c>
      <c r="F15" s="60" t="s">
        <v>1159</v>
      </c>
      <c r="G15" s="61"/>
      <c r="H15" s="61"/>
      <c r="I15" s="52"/>
    </row>
    <row r="16" spans="1:9" s="44" customFormat="1" ht="15" customHeight="1" x14ac:dyDescent="0.15">
      <c r="A16" s="62" t="s">
        <v>1160</v>
      </c>
      <c r="B16" s="63" t="s">
        <v>1161</v>
      </c>
      <c r="C16" s="61"/>
      <c r="D16" s="59"/>
      <c r="E16" s="62" t="s">
        <v>1162</v>
      </c>
      <c r="F16" s="60" t="s">
        <v>1163</v>
      </c>
      <c r="G16" s="61"/>
      <c r="H16" s="61"/>
      <c r="I16" s="52"/>
    </row>
    <row r="17" spans="1:9" s="44" customFormat="1" ht="15" customHeight="1" x14ac:dyDescent="0.15">
      <c r="A17" s="62" t="s">
        <v>1164</v>
      </c>
      <c r="B17" s="54" t="s">
        <v>1165</v>
      </c>
      <c r="C17" s="61"/>
      <c r="D17" s="59"/>
      <c r="E17" s="62" t="s">
        <v>1166</v>
      </c>
      <c r="F17" s="60" t="s">
        <v>1167</v>
      </c>
      <c r="G17" s="61"/>
      <c r="H17" s="61"/>
      <c r="I17" s="52"/>
    </row>
    <row r="18" spans="1:9" s="44" customFormat="1" ht="15" customHeight="1" x14ac:dyDescent="0.15">
      <c r="A18" s="62" t="s">
        <v>1168</v>
      </c>
      <c r="B18" s="63" t="s">
        <v>1169</v>
      </c>
      <c r="C18" s="61">
        <v>3212.2</v>
      </c>
      <c r="D18" s="59">
        <v>3212.2</v>
      </c>
      <c r="E18" s="62" t="s">
        <v>1170</v>
      </c>
      <c r="F18" s="60" t="s">
        <v>1171</v>
      </c>
      <c r="G18" s="61">
        <v>137735.4</v>
      </c>
      <c r="H18" s="68">
        <v>137735.4</v>
      </c>
      <c r="I18" s="52"/>
    </row>
    <row r="19" spans="1:9" s="44" customFormat="1" ht="15" customHeight="1" x14ac:dyDescent="0.15">
      <c r="A19" s="66" t="s">
        <v>1172</v>
      </c>
      <c r="B19" s="54" t="s">
        <v>1173</v>
      </c>
      <c r="C19" s="61"/>
      <c r="D19" s="59"/>
      <c r="E19" s="65" t="s">
        <v>1174</v>
      </c>
      <c r="F19" s="60" t="s">
        <v>1175</v>
      </c>
      <c r="G19" s="61"/>
      <c r="H19" s="61"/>
      <c r="I19" s="52"/>
    </row>
    <row r="20" spans="1:9" s="44" customFormat="1" ht="15" customHeight="1" x14ac:dyDescent="0.15">
      <c r="A20" s="67" t="s">
        <v>1176</v>
      </c>
      <c r="B20" s="63" t="s">
        <v>1177</v>
      </c>
      <c r="C20" s="72">
        <v>3212.2</v>
      </c>
      <c r="D20" s="69">
        <v>3212.2</v>
      </c>
      <c r="E20" s="70" t="s">
        <v>1178</v>
      </c>
      <c r="F20" s="60" t="s">
        <v>1179</v>
      </c>
      <c r="G20" s="61"/>
      <c r="H20" s="61"/>
      <c r="I20" s="52"/>
    </row>
    <row r="21" spans="1:9" s="44" customFormat="1" ht="15" customHeight="1" x14ac:dyDescent="0.15">
      <c r="A21" s="62" t="s">
        <v>1180</v>
      </c>
      <c r="B21" s="54" t="s">
        <v>1181</v>
      </c>
      <c r="C21" s="61">
        <v>8257399.6799999997</v>
      </c>
      <c r="D21" s="59">
        <v>8257399.6799999997</v>
      </c>
      <c r="E21" s="62" t="s">
        <v>1182</v>
      </c>
      <c r="F21" s="60" t="s">
        <v>1183</v>
      </c>
      <c r="G21" s="61"/>
      <c r="H21" s="61"/>
      <c r="I21" s="52"/>
    </row>
    <row r="22" spans="1:9" s="44" customFormat="1" ht="15" customHeight="1" x14ac:dyDescent="0.15">
      <c r="A22" s="62" t="s">
        <v>1184</v>
      </c>
      <c r="B22" s="63" t="s">
        <v>1185</v>
      </c>
      <c r="C22" s="61"/>
      <c r="D22" s="59"/>
      <c r="E22" s="71" t="s">
        <v>1186</v>
      </c>
      <c r="F22" s="60" t="s">
        <v>1187</v>
      </c>
      <c r="G22" s="72">
        <f>ROUND(SUM(G8:G21),2)</f>
        <v>9053644.6899999995</v>
      </c>
      <c r="H22" s="72">
        <f>ROUND(SUM(H8:H21),2)</f>
        <v>9052014.1300000008</v>
      </c>
      <c r="I22" s="52"/>
    </row>
    <row r="23" spans="1:9" s="44" customFormat="1" ht="15" customHeight="1" x14ac:dyDescent="0.15">
      <c r="A23" s="62" t="s">
        <v>1188</v>
      </c>
      <c r="B23" s="54" t="s">
        <v>1189</v>
      </c>
      <c r="C23" s="61"/>
      <c r="D23" s="59"/>
      <c r="E23" s="62"/>
      <c r="F23" s="60" t="s">
        <v>1190</v>
      </c>
      <c r="G23" s="61"/>
      <c r="H23" s="61"/>
      <c r="I23" s="52"/>
    </row>
    <row r="24" spans="1:9" s="44" customFormat="1" ht="15" customHeight="1" x14ac:dyDescent="0.15">
      <c r="A24" s="62" t="s">
        <v>1191</v>
      </c>
      <c r="B24" s="63" t="s">
        <v>1192</v>
      </c>
      <c r="C24" s="61"/>
      <c r="D24" s="59"/>
      <c r="E24" s="58" t="s">
        <v>1193</v>
      </c>
      <c r="F24" s="60" t="s">
        <v>1194</v>
      </c>
      <c r="G24" s="61"/>
      <c r="H24" s="61"/>
      <c r="I24" s="52"/>
    </row>
    <row r="25" spans="1:9" s="44" customFormat="1" ht="15" customHeight="1" x14ac:dyDescent="0.15">
      <c r="A25" s="73" t="s">
        <v>1195</v>
      </c>
      <c r="B25" s="54" t="s">
        <v>1196</v>
      </c>
      <c r="C25" s="72">
        <f>ROUND(SUM(C8:C11)+SUM(C14:C17)+SUM(C20:C24),2)</f>
        <v>14439739.91</v>
      </c>
      <c r="D25" s="66">
        <f>ROUND(SUM(D8:D11)+SUM(D14:D17)+SUM(D20:D24),2)</f>
        <v>14499464.710000001</v>
      </c>
      <c r="E25" s="74" t="s">
        <v>1197</v>
      </c>
      <c r="F25" s="60" t="s">
        <v>1198</v>
      </c>
      <c r="G25" s="61"/>
      <c r="H25" s="61"/>
      <c r="I25" s="52"/>
    </row>
    <row r="26" spans="1:9" s="44" customFormat="1" ht="15" customHeight="1" x14ac:dyDescent="0.15">
      <c r="A26" s="75"/>
      <c r="B26" s="63" t="s">
        <v>1199</v>
      </c>
      <c r="C26" s="59"/>
      <c r="D26" s="59"/>
      <c r="E26" s="62" t="s">
        <v>1200</v>
      </c>
      <c r="F26" s="60" t="s">
        <v>1201</v>
      </c>
      <c r="G26" s="61"/>
      <c r="H26" s="61"/>
      <c r="I26" s="52"/>
    </row>
    <row r="27" spans="1:9" s="44" customFormat="1" ht="15" customHeight="1" x14ac:dyDescent="0.15">
      <c r="A27" s="58" t="s">
        <v>1202</v>
      </c>
      <c r="B27" s="54" t="s">
        <v>1203</v>
      </c>
      <c r="C27" s="59"/>
      <c r="D27" s="59"/>
      <c r="E27" s="74" t="s">
        <v>1204</v>
      </c>
      <c r="F27" s="60" t="s">
        <v>1205</v>
      </c>
      <c r="G27" s="61"/>
      <c r="H27" s="61"/>
      <c r="I27" s="52"/>
    </row>
    <row r="28" spans="1:9" s="44" customFormat="1" ht="15" customHeight="1" x14ac:dyDescent="0.15">
      <c r="A28" s="62" t="s">
        <v>1206</v>
      </c>
      <c r="B28" s="63" t="s">
        <v>1207</v>
      </c>
      <c r="C28" s="59"/>
      <c r="D28" s="59"/>
      <c r="E28" s="62" t="s">
        <v>1208</v>
      </c>
      <c r="F28" s="60" t="s">
        <v>1209</v>
      </c>
      <c r="G28" s="61"/>
      <c r="H28" s="61"/>
      <c r="I28" s="52"/>
    </row>
    <row r="29" spans="1:9" s="44" customFormat="1" ht="15" customHeight="1" x14ac:dyDescent="0.15">
      <c r="A29" s="74" t="s">
        <v>1210</v>
      </c>
      <c r="B29" s="54" t="s">
        <v>1211</v>
      </c>
      <c r="C29" s="59"/>
      <c r="D29" s="59"/>
      <c r="E29" s="62" t="s">
        <v>1212</v>
      </c>
      <c r="F29" s="60" t="s">
        <v>1213</v>
      </c>
      <c r="G29" s="61"/>
      <c r="H29" s="61"/>
      <c r="I29" s="52"/>
    </row>
    <row r="30" spans="1:9" s="44" customFormat="1" ht="15" customHeight="1" x14ac:dyDescent="0.15">
      <c r="A30" s="74" t="s">
        <v>1214</v>
      </c>
      <c r="B30" s="63" t="s">
        <v>1215</v>
      </c>
      <c r="C30" s="59"/>
      <c r="D30" s="59"/>
      <c r="E30" s="62" t="s">
        <v>1216</v>
      </c>
      <c r="F30" s="60" t="s">
        <v>1217</v>
      </c>
      <c r="G30" s="61"/>
      <c r="H30" s="61"/>
      <c r="I30" s="52"/>
    </row>
    <row r="31" spans="1:9" s="44" customFormat="1" ht="15" customHeight="1" x14ac:dyDescent="0.15">
      <c r="A31" s="65" t="s">
        <v>1218</v>
      </c>
      <c r="B31" s="54" t="s">
        <v>1219</v>
      </c>
      <c r="C31" s="59"/>
      <c r="D31" s="59"/>
      <c r="E31" s="62" t="s">
        <v>1220</v>
      </c>
      <c r="F31" s="60" t="s">
        <v>1221</v>
      </c>
      <c r="G31" s="61">
        <v>5234846.05</v>
      </c>
      <c r="H31" s="61">
        <v>5234846.05</v>
      </c>
      <c r="I31" s="52"/>
    </row>
    <row r="32" spans="1:9" s="44" customFormat="1" ht="15" customHeight="1" x14ac:dyDescent="0.15">
      <c r="A32" s="74" t="s">
        <v>1222</v>
      </c>
      <c r="B32" s="63" t="s">
        <v>1223</v>
      </c>
      <c r="C32" s="59"/>
      <c r="D32" s="59"/>
      <c r="E32" s="62" t="s">
        <v>1224</v>
      </c>
      <c r="F32" s="60" t="s">
        <v>1225</v>
      </c>
      <c r="G32" s="61"/>
      <c r="H32" s="61"/>
      <c r="I32" s="52"/>
    </row>
    <row r="33" spans="1:9" s="44" customFormat="1" ht="15" customHeight="1" x14ac:dyDescent="0.15">
      <c r="A33" s="62" t="s">
        <v>1226</v>
      </c>
      <c r="B33" s="54" t="s">
        <v>1227</v>
      </c>
      <c r="C33" s="59">
        <v>50904510.140000001</v>
      </c>
      <c r="D33" s="59">
        <v>50904510.140000001</v>
      </c>
      <c r="E33" s="62" t="s">
        <v>1228</v>
      </c>
      <c r="F33" s="60" t="s">
        <v>1229</v>
      </c>
      <c r="G33" s="61"/>
      <c r="H33" s="61"/>
      <c r="I33" s="52"/>
    </row>
    <row r="34" spans="1:9" s="44" customFormat="1" ht="15" customHeight="1" x14ac:dyDescent="0.15">
      <c r="A34" s="62" t="s">
        <v>1230</v>
      </c>
      <c r="B34" s="63" t="s">
        <v>1231</v>
      </c>
      <c r="C34" s="59">
        <v>3198285.52</v>
      </c>
      <c r="D34" s="59">
        <v>3198285.52</v>
      </c>
      <c r="E34" s="76" t="s">
        <v>1232</v>
      </c>
      <c r="F34" s="60" t="s">
        <v>1233</v>
      </c>
      <c r="G34" s="72">
        <f>ROUND(SUM(G25:G33),2)</f>
        <v>5234846.05</v>
      </c>
      <c r="H34" s="72">
        <f>ROUND(SUM(H25:H33),2)</f>
        <v>5234846.05</v>
      </c>
      <c r="I34" s="52"/>
    </row>
    <row r="35" spans="1:9" s="44" customFormat="1" ht="15" customHeight="1" x14ac:dyDescent="0.15">
      <c r="A35" s="62" t="s">
        <v>1234</v>
      </c>
      <c r="B35" s="54" t="s">
        <v>1235</v>
      </c>
      <c r="C35" s="66">
        <v>47706224.619999997</v>
      </c>
      <c r="D35" s="66">
        <v>47706224.619999997</v>
      </c>
      <c r="E35" s="71" t="s">
        <v>1236</v>
      </c>
      <c r="F35" s="60" t="s">
        <v>1237</v>
      </c>
      <c r="G35" s="72">
        <f>ROUND(G22+G34,2)</f>
        <v>14288490.74</v>
      </c>
      <c r="H35" s="72">
        <f>ROUND(H22+H34,2)</f>
        <v>14286860.18</v>
      </c>
      <c r="I35" s="52"/>
    </row>
    <row r="36" spans="1:9" s="44" customFormat="1" ht="15" customHeight="1" x14ac:dyDescent="0.15">
      <c r="A36" s="62" t="s">
        <v>1238</v>
      </c>
      <c r="B36" s="63" t="s">
        <v>1239</v>
      </c>
      <c r="C36" s="59"/>
      <c r="D36" s="59"/>
      <c r="E36" s="77"/>
      <c r="F36" s="60" t="s">
        <v>1240</v>
      </c>
      <c r="G36" s="61"/>
      <c r="H36" s="61"/>
      <c r="I36" s="52"/>
    </row>
    <row r="37" spans="1:9" s="44" customFormat="1" ht="15" customHeight="1" x14ac:dyDescent="0.15">
      <c r="A37" s="62" t="s">
        <v>1241</v>
      </c>
      <c r="B37" s="54" t="s">
        <v>1242</v>
      </c>
      <c r="C37" s="59"/>
      <c r="D37" s="59"/>
      <c r="E37" s="58" t="s">
        <v>1243</v>
      </c>
      <c r="F37" s="60" t="s">
        <v>1244</v>
      </c>
      <c r="G37" s="61"/>
      <c r="H37" s="61"/>
      <c r="I37" s="52"/>
    </row>
    <row r="38" spans="1:9" s="44" customFormat="1" ht="15" customHeight="1" x14ac:dyDescent="0.15">
      <c r="A38" s="62" t="s">
        <v>1245</v>
      </c>
      <c r="B38" s="63" t="s">
        <v>1246</v>
      </c>
      <c r="C38" s="59"/>
      <c r="D38" s="59"/>
      <c r="E38" s="65" t="s">
        <v>1247</v>
      </c>
      <c r="F38" s="60" t="s">
        <v>1248</v>
      </c>
      <c r="G38" s="61"/>
      <c r="H38" s="61"/>
      <c r="I38" s="52"/>
    </row>
    <row r="39" spans="1:9" s="44" customFormat="1" ht="15" customHeight="1" x14ac:dyDescent="0.15">
      <c r="A39" s="74" t="s">
        <v>1249</v>
      </c>
      <c r="B39" s="54" t="s">
        <v>1250</v>
      </c>
      <c r="C39" s="59">
        <v>29120350.199999999</v>
      </c>
      <c r="D39" s="59">
        <v>29120350.199999999</v>
      </c>
      <c r="E39" s="62" t="s">
        <v>1251</v>
      </c>
      <c r="F39" s="60" t="s">
        <v>1252</v>
      </c>
      <c r="G39" s="61">
        <v>74867606.510000005</v>
      </c>
      <c r="H39" s="61">
        <v>74867606.510000005</v>
      </c>
      <c r="I39" s="78"/>
    </row>
    <row r="40" spans="1:9" s="44" customFormat="1" ht="15" customHeight="1" x14ac:dyDescent="0.15">
      <c r="A40" s="62" t="s">
        <v>1253</v>
      </c>
      <c r="B40" s="63" t="s">
        <v>1254</v>
      </c>
      <c r="C40" s="59"/>
      <c r="D40" s="59"/>
      <c r="E40" s="62" t="s">
        <v>1255</v>
      </c>
      <c r="F40" s="60" t="s">
        <v>1256</v>
      </c>
      <c r="G40" s="61"/>
      <c r="H40" s="61"/>
      <c r="I40" s="52"/>
    </row>
    <row r="41" spans="1:9" s="44" customFormat="1" ht="15" customHeight="1" x14ac:dyDescent="0.15">
      <c r="A41" s="62" t="s">
        <v>1257</v>
      </c>
      <c r="B41" s="54" t="s">
        <v>1258</v>
      </c>
      <c r="C41" s="59"/>
      <c r="D41" s="59"/>
      <c r="E41" s="70" t="s">
        <v>1259</v>
      </c>
      <c r="F41" s="60" t="s">
        <v>1260</v>
      </c>
      <c r="G41" s="61"/>
      <c r="H41" s="61"/>
      <c r="I41" s="52"/>
    </row>
    <row r="42" spans="1:9" s="44" customFormat="1" ht="15" customHeight="1" x14ac:dyDescent="0.15">
      <c r="A42" s="74" t="s">
        <v>1261</v>
      </c>
      <c r="B42" s="63" t="s">
        <v>1262</v>
      </c>
      <c r="C42" s="59"/>
      <c r="D42" s="59"/>
      <c r="E42" s="62" t="s">
        <v>1263</v>
      </c>
      <c r="F42" s="60" t="s">
        <v>1264</v>
      </c>
      <c r="G42" s="61"/>
      <c r="H42" s="61"/>
      <c r="I42" s="52"/>
    </row>
    <row r="43" spans="1:9" s="44" customFormat="1" ht="15" customHeight="1" x14ac:dyDescent="0.15">
      <c r="A43" s="74" t="s">
        <v>1265</v>
      </c>
      <c r="B43" s="54" t="s">
        <v>1266</v>
      </c>
      <c r="C43" s="59"/>
      <c r="D43" s="59"/>
      <c r="E43" s="62" t="s">
        <v>1267</v>
      </c>
      <c r="F43" s="60" t="s">
        <v>1268</v>
      </c>
      <c r="G43" s="61">
        <v>636363.04</v>
      </c>
      <c r="H43" s="61">
        <v>636363.04</v>
      </c>
      <c r="I43" s="78"/>
    </row>
    <row r="44" spans="1:9" s="44" customFormat="1" ht="15" customHeight="1" x14ac:dyDescent="0.15">
      <c r="A44" s="62" t="s">
        <v>1269</v>
      </c>
      <c r="B44" s="63" t="s">
        <v>1270</v>
      </c>
      <c r="C44" s="59"/>
      <c r="D44" s="59"/>
      <c r="E44" s="62" t="s">
        <v>1271</v>
      </c>
      <c r="F44" s="60" t="s">
        <v>1272</v>
      </c>
      <c r="G44" s="72"/>
      <c r="H44" s="72"/>
      <c r="I44" s="52"/>
    </row>
    <row r="45" spans="1:9" s="44" customFormat="1" ht="15" customHeight="1" x14ac:dyDescent="0.15">
      <c r="A45" s="74" t="s">
        <v>1273</v>
      </c>
      <c r="B45" s="54" t="s">
        <v>1274</v>
      </c>
      <c r="C45" s="59"/>
      <c r="D45" s="59"/>
      <c r="E45" s="62" t="s">
        <v>1275</v>
      </c>
      <c r="F45" s="60" t="s">
        <v>1276</v>
      </c>
      <c r="G45" s="143">
        <v>1841237.92</v>
      </c>
      <c r="H45" s="143">
        <v>1902593.28</v>
      </c>
      <c r="I45" s="52"/>
    </row>
    <row r="46" spans="1:9" s="44" customFormat="1" ht="15" customHeight="1" x14ac:dyDescent="0.15">
      <c r="A46" s="62" t="s">
        <v>1277</v>
      </c>
      <c r="B46" s="63" t="s">
        <v>1278</v>
      </c>
      <c r="C46" s="59">
        <v>367383.48</v>
      </c>
      <c r="D46" s="59">
        <v>367383.48</v>
      </c>
      <c r="E46" s="71" t="s">
        <v>1279</v>
      </c>
      <c r="F46" s="60" t="s">
        <v>1280</v>
      </c>
      <c r="G46" s="72">
        <f>ROUND(G38+G39-G40+SUM(G41:G45),2)</f>
        <v>77345207.469999999</v>
      </c>
      <c r="H46" s="72">
        <f>ROUND(H38+H39-H40+SUM(H41:H45),2)</f>
        <v>77406562.829999998</v>
      </c>
      <c r="I46" s="52"/>
    </row>
    <row r="47" spans="1:9" s="44" customFormat="1" ht="15" customHeight="1" x14ac:dyDescent="0.15">
      <c r="A47" s="73" t="s">
        <v>1281</v>
      </c>
      <c r="B47" s="54" t="s">
        <v>1282</v>
      </c>
      <c r="C47" s="69">
        <f>ROUND(SUM(C28:C32)+SUM(C35:C46),2)</f>
        <v>77193958.299999997</v>
      </c>
      <c r="D47" s="69">
        <f>ROUND(SUM(D28:D32)+SUM(D35:D46),2)</f>
        <v>77193958.299999997</v>
      </c>
      <c r="E47" s="75"/>
      <c r="F47" s="60" t="s">
        <v>1283</v>
      </c>
      <c r="G47" s="61"/>
      <c r="H47" s="61"/>
      <c r="I47" s="52"/>
    </row>
    <row r="48" spans="1:9" s="44" customFormat="1" ht="15" customHeight="1" x14ac:dyDescent="0.15">
      <c r="A48" s="73" t="s">
        <v>1284</v>
      </c>
      <c r="B48" s="63" t="s">
        <v>1285</v>
      </c>
      <c r="C48" s="72">
        <f>ROUND(C47+C25,2)</f>
        <v>91633698.209999993</v>
      </c>
      <c r="D48" s="66">
        <f>ROUND(D47+D25,2)</f>
        <v>91693423.010000005</v>
      </c>
      <c r="E48" s="73" t="s">
        <v>1286</v>
      </c>
      <c r="F48" s="60" t="s">
        <v>1287</v>
      </c>
      <c r="G48" s="72">
        <f>ROUND(G35+G46,2)</f>
        <v>91633698.209999993</v>
      </c>
      <c r="H48" s="72">
        <f>ROUND(H35+H46,2)</f>
        <v>91693423.010000005</v>
      </c>
      <c r="I48" s="52"/>
    </row>
    <row r="49" spans="1:9" s="44" customFormat="1" ht="15" customHeight="1" x14ac:dyDescent="0.15">
      <c r="A49" s="80" t="s">
        <v>1288</v>
      </c>
      <c r="B49" s="49"/>
      <c r="C49" s="49"/>
      <c r="D49" s="80" t="s">
        <v>1289</v>
      </c>
      <c r="E49" s="49"/>
      <c r="F49" s="49"/>
      <c r="G49" s="70"/>
      <c r="H49" s="49"/>
      <c r="I49" s="52"/>
    </row>
    <row r="50" spans="1:9" s="44" customFormat="1" ht="26.25" customHeight="1" x14ac:dyDescent="0.15">
      <c r="A50" s="81"/>
      <c r="B50" s="82"/>
      <c r="C50" s="144"/>
      <c r="D50" s="83"/>
      <c r="E50" s="82"/>
      <c r="F50" s="82"/>
      <c r="G50" s="144"/>
      <c r="H50" s="83">
        <f>G48-C48</f>
        <v>0</v>
      </c>
      <c r="I50" s="52"/>
    </row>
    <row r="51" spans="1:9" ht="26.25" customHeight="1" x14ac:dyDescent="0.15">
      <c r="A51" s="84"/>
      <c r="B51" s="84"/>
      <c r="D51" s="84"/>
      <c r="E51" s="84"/>
      <c r="F51" s="84"/>
      <c r="G51" s="84"/>
      <c r="H51" s="84"/>
    </row>
    <row r="52" spans="1:9" ht="26.25" customHeight="1" x14ac:dyDescent="0.15">
      <c r="A52" s="84"/>
      <c r="B52" s="84"/>
      <c r="E52" s="84"/>
      <c r="F52" s="84"/>
      <c r="G52" s="84"/>
      <c r="H52" s="84">
        <f>H48-D48</f>
        <v>0</v>
      </c>
    </row>
    <row r="53" spans="1:9" ht="24" customHeight="1" x14ac:dyDescent="0.15">
      <c r="A53" s="84"/>
      <c r="B53" s="84"/>
      <c r="C53" s="84"/>
      <c r="D53" s="84"/>
      <c r="E53" s="84"/>
      <c r="F53" s="84"/>
      <c r="G53" s="84"/>
      <c r="H53" s="84"/>
    </row>
    <row r="54" spans="1:9" ht="18" customHeight="1" x14ac:dyDescent="0.15">
      <c r="A54" s="84"/>
      <c r="B54" s="84"/>
      <c r="E54" s="84"/>
      <c r="F54" s="84"/>
      <c r="G54" s="84"/>
      <c r="H54" s="84"/>
    </row>
    <row r="55" spans="1:9" ht="18" customHeight="1" x14ac:dyDescent="0.15">
      <c r="A55" s="84"/>
      <c r="B55" s="84"/>
      <c r="C55" s="84"/>
      <c r="D55" s="84"/>
      <c r="E55" s="84"/>
      <c r="F55" s="84"/>
      <c r="G55" s="84"/>
      <c r="H55" s="84"/>
    </row>
    <row r="56" spans="1:9" ht="18" customHeight="1" x14ac:dyDescent="0.15">
      <c r="A56" s="84"/>
      <c r="B56" s="84"/>
      <c r="C56" s="84"/>
      <c r="D56" s="84"/>
      <c r="E56" s="84"/>
      <c r="F56" s="84"/>
      <c r="G56" s="84"/>
      <c r="H56" s="84"/>
    </row>
    <row r="57" spans="1:9" ht="18" customHeight="1" x14ac:dyDescent="0.15"/>
  </sheetData>
  <mergeCells count="2">
    <mergeCell ref="A1:H1"/>
    <mergeCell ref="B2:G2"/>
  </mergeCells>
  <phoneticPr fontId="61" type="noConversion"/>
  <dataValidations count="1">
    <dataValidation type="decimal" allowBlank="1" showInputMessage="1" showErrorMessage="1" error="请输入数字" sqref="C11 C13 C14 D14 C15 D15 C17 D17 C19 D19 C20 D20 C22 D22 C24 D24" xr:uid="{00000000-0002-0000-1600-000000000000}">
      <formula1>-10000000000</formula1>
      <formula2>10000000000</formula2>
    </dataValidation>
  </dataValidations>
  <printOptions horizontalCentered="1" verticalCentered="1"/>
  <pageMargins left="0" right="0" top="0" bottom="0" header="0.51" footer="0.51"/>
  <pageSetup paperSize="9" scale="73"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P7"/>
  <sheetViews>
    <sheetView view="pageBreakPreview" zoomScaleNormal="100" workbookViewId="0">
      <selection activeCell="M6" sqref="M6"/>
    </sheetView>
  </sheetViews>
  <sheetFormatPr defaultColWidth="9" defaultRowHeight="15" x14ac:dyDescent="0.15"/>
  <cols>
    <col min="1" max="1" width="9.375" style="118" customWidth="1"/>
    <col min="2" max="2" width="16" style="118" customWidth="1"/>
    <col min="3" max="3" width="9" style="118"/>
    <col min="4" max="4" width="10.75" style="118" customWidth="1"/>
    <col min="5" max="5" width="10.875" style="118" customWidth="1"/>
    <col min="6" max="8" width="9" style="118"/>
    <col min="9" max="9" width="18.5" style="118" customWidth="1"/>
    <col min="10" max="10" width="19.5" style="118" customWidth="1"/>
    <col min="11" max="11" width="25.875" style="118" customWidth="1"/>
    <col min="12" max="12" width="12.875" style="118"/>
    <col min="13" max="13" width="12.875" style="118" customWidth="1"/>
    <col min="14" max="14" width="20.25" style="118" customWidth="1"/>
    <col min="15" max="15" width="15.375" style="118" customWidth="1"/>
    <col min="16" max="16" width="40" style="118" customWidth="1"/>
    <col min="17" max="16384" width="9" style="118"/>
  </cols>
  <sheetData>
    <row r="1" spans="1:16" ht="26.1" customHeight="1" x14ac:dyDescent="0.15">
      <c r="A1" s="118" t="s">
        <v>1291</v>
      </c>
    </row>
    <row r="2" spans="1:16" ht="26.1" customHeight="1" x14ac:dyDescent="0.15">
      <c r="A2" s="211" t="s">
        <v>1292</v>
      </c>
      <c r="B2" s="196"/>
      <c r="C2" s="196"/>
      <c r="D2" s="196"/>
      <c r="E2" s="196"/>
      <c r="F2" s="196"/>
      <c r="G2" s="196"/>
      <c r="H2" s="196"/>
      <c r="I2" s="196"/>
      <c r="J2" s="196"/>
      <c r="K2" s="196"/>
      <c r="L2" s="196"/>
      <c r="M2" s="196"/>
      <c r="N2" s="196"/>
      <c r="O2" s="196"/>
    </row>
    <row r="3" spans="1:16" ht="26.1" customHeight="1" x14ac:dyDescent="0.15">
      <c r="A3" s="118" t="str">
        <f>清产核资汇总表!D4</f>
        <v xml:space="preserve">填报单位： 八一镇人民政府（单位公章）                           </v>
      </c>
    </row>
    <row r="4" spans="1:16" ht="38.1" customHeight="1" x14ac:dyDescent="0.15">
      <c r="A4" s="225" t="s">
        <v>1293</v>
      </c>
      <c r="B4" s="225" t="s">
        <v>1294</v>
      </c>
      <c r="C4" s="225" t="s">
        <v>1295</v>
      </c>
      <c r="D4" s="225" t="s">
        <v>1296</v>
      </c>
      <c r="E4" s="225"/>
      <c r="F4" s="225"/>
      <c r="G4" s="225" t="s">
        <v>1297</v>
      </c>
      <c r="H4" s="225" t="s">
        <v>1298</v>
      </c>
      <c r="I4" s="225" t="s">
        <v>1299</v>
      </c>
      <c r="J4" s="225" t="s">
        <v>1300</v>
      </c>
      <c r="K4" s="225" t="s">
        <v>1301</v>
      </c>
      <c r="L4" s="225" t="s">
        <v>1302</v>
      </c>
      <c r="M4" s="225"/>
      <c r="N4" s="225" t="s">
        <v>1303</v>
      </c>
      <c r="O4" s="225" t="s">
        <v>1304</v>
      </c>
    </row>
    <row r="5" spans="1:16" ht="38.1" customHeight="1" x14ac:dyDescent="0.15">
      <c r="A5" s="225"/>
      <c r="B5" s="225"/>
      <c r="C5" s="225"/>
      <c r="D5" s="130" t="s">
        <v>1305</v>
      </c>
      <c r="E5" s="130" t="s">
        <v>1306</v>
      </c>
      <c r="F5" s="130" t="s">
        <v>1307</v>
      </c>
      <c r="G5" s="225"/>
      <c r="H5" s="225"/>
      <c r="I5" s="225"/>
      <c r="J5" s="225"/>
      <c r="K5" s="225"/>
      <c r="L5" s="130" t="s">
        <v>1308</v>
      </c>
      <c r="M5" s="130" t="s">
        <v>1309</v>
      </c>
      <c r="N5" s="225"/>
      <c r="O5" s="225"/>
    </row>
    <row r="6" spans="1:16" ht="84.95" customHeight="1" x14ac:dyDescent="0.15">
      <c r="A6" s="131">
        <v>1</v>
      </c>
      <c r="B6" s="132" t="s">
        <v>1310</v>
      </c>
      <c r="C6" s="133" t="s">
        <v>1311</v>
      </c>
      <c r="D6" s="133" t="s">
        <v>1312</v>
      </c>
      <c r="E6" s="134" t="s">
        <v>1313</v>
      </c>
      <c r="F6" s="135"/>
      <c r="G6" s="133" t="s">
        <v>1314</v>
      </c>
      <c r="H6" s="131" t="s">
        <v>1315</v>
      </c>
      <c r="I6" s="132" t="s">
        <v>1316</v>
      </c>
      <c r="J6" s="136" t="s">
        <v>1317</v>
      </c>
      <c r="K6" s="132" t="s">
        <v>1318</v>
      </c>
      <c r="L6" s="137">
        <v>1500000</v>
      </c>
      <c r="M6" s="137">
        <v>700000</v>
      </c>
      <c r="N6" s="138" t="s">
        <v>1319</v>
      </c>
      <c r="O6" s="132"/>
      <c r="P6" s="139"/>
    </row>
    <row r="7" spans="1:16" ht="39" customHeight="1" x14ac:dyDescent="0.15">
      <c r="A7" s="257" t="s">
        <v>1320</v>
      </c>
      <c r="B7" s="258"/>
      <c r="C7" s="258"/>
      <c r="D7" s="258"/>
      <c r="E7" s="258"/>
      <c r="F7" s="258"/>
      <c r="G7" s="258"/>
      <c r="H7" s="258"/>
      <c r="I7" s="258"/>
      <c r="J7" s="258"/>
      <c r="K7" s="258"/>
      <c r="L7" s="258"/>
      <c r="M7" s="258"/>
      <c r="N7" s="258"/>
      <c r="O7" s="258"/>
    </row>
  </sheetData>
  <mergeCells count="14">
    <mergeCell ref="A2:O2"/>
    <mergeCell ref="D4:F4"/>
    <mergeCell ref="L4:M4"/>
    <mergeCell ref="A7:O7"/>
    <mergeCell ref="A4:A5"/>
    <mergeCell ref="B4:B5"/>
    <mergeCell ref="C4:C5"/>
    <mergeCell ref="G4:G5"/>
    <mergeCell ref="H4:H5"/>
    <mergeCell ref="I4:I5"/>
    <mergeCell ref="J4:J5"/>
    <mergeCell ref="K4:K5"/>
    <mergeCell ref="N4:N5"/>
    <mergeCell ref="O4:O5"/>
  </mergeCells>
  <phoneticPr fontId="61" type="noConversion"/>
  <printOptions horizontalCentered="1"/>
  <pageMargins left="0.39305555555555599" right="0.39305555555555599" top="0.86597222222222203" bottom="1" header="0.5" footer="0.5"/>
  <pageSetup paperSize="9" scale="64"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V10"/>
  <sheetViews>
    <sheetView view="pageBreakPreview" zoomScale="70" zoomScaleNormal="100" workbookViewId="0">
      <selection activeCell="K16" sqref="K16"/>
    </sheetView>
  </sheetViews>
  <sheetFormatPr defaultColWidth="9" defaultRowHeight="12" x14ac:dyDescent="0.15"/>
  <cols>
    <col min="1" max="1" width="7.125" style="110" customWidth="1"/>
    <col min="2" max="2" width="23" style="110" customWidth="1"/>
    <col min="3" max="3" width="10.75" style="110" customWidth="1"/>
    <col min="4" max="4" width="12.875" style="110" customWidth="1"/>
    <col min="5" max="6" width="11" style="110" customWidth="1"/>
    <col min="7" max="7" width="7.5" style="110" customWidth="1"/>
    <col min="8" max="8" width="9.75" style="110" customWidth="1"/>
    <col min="9" max="9" width="12.875" style="110" customWidth="1"/>
    <col min="10" max="10" width="13.875" style="110" customWidth="1"/>
    <col min="11" max="11" width="20.875" style="110" customWidth="1"/>
    <col min="12" max="12" width="12.25" style="110" customWidth="1"/>
    <col min="13" max="13" width="5.375" style="110" customWidth="1"/>
    <col min="14" max="14" width="6" style="110" customWidth="1"/>
    <col min="15" max="17" width="9" style="110"/>
    <col min="18" max="18" width="6.5" style="110" customWidth="1"/>
    <col min="19" max="19" width="9.75" style="110" customWidth="1"/>
    <col min="20" max="20" width="16.125" style="110" customWidth="1"/>
    <col min="21" max="21" width="9.625" style="110" customWidth="1"/>
    <col min="22" max="22" width="11.5" style="110" customWidth="1"/>
    <col min="23" max="16384" width="9" style="110"/>
  </cols>
  <sheetData>
    <row r="1" spans="1:22" ht="26.1" customHeight="1" x14ac:dyDescent="0.15">
      <c r="A1" s="110" t="s">
        <v>1321</v>
      </c>
    </row>
    <row r="2" spans="1:22" ht="26.1" customHeight="1" x14ac:dyDescent="0.15">
      <c r="A2" s="235" t="s">
        <v>1322</v>
      </c>
      <c r="B2" s="235"/>
      <c r="C2" s="235"/>
      <c r="D2" s="235"/>
      <c r="E2" s="235"/>
      <c r="F2" s="235"/>
      <c r="G2" s="235"/>
      <c r="H2" s="235"/>
      <c r="I2" s="235"/>
      <c r="J2" s="235"/>
      <c r="K2" s="235"/>
      <c r="L2" s="235"/>
      <c r="M2" s="235"/>
      <c r="N2" s="235"/>
      <c r="O2" s="235"/>
      <c r="P2" s="235"/>
      <c r="Q2" s="235"/>
      <c r="R2" s="235"/>
      <c r="S2" s="235"/>
      <c r="T2" s="235"/>
      <c r="U2" s="235"/>
      <c r="V2" s="235"/>
    </row>
    <row r="3" spans="1:22" ht="26.1" customHeight="1" x14ac:dyDescent="0.15">
      <c r="A3" s="110" t="str">
        <f>项目资产确认明细表!A3</f>
        <v xml:space="preserve">填报单位： 八一镇人民政府（单位公章）                           </v>
      </c>
    </row>
    <row r="4" spans="1:22" ht="23.1" customHeight="1" x14ac:dyDescent="0.15">
      <c r="A4" s="234" t="s">
        <v>1323</v>
      </c>
      <c r="B4" s="234" t="s">
        <v>1324</v>
      </c>
      <c r="C4" s="234" t="s">
        <v>1325</v>
      </c>
      <c r="D4" s="234" t="s">
        <v>145</v>
      </c>
      <c r="E4" s="234" t="s">
        <v>1326</v>
      </c>
      <c r="F4" s="234"/>
      <c r="G4" s="234"/>
      <c r="H4" s="234" t="s">
        <v>1327</v>
      </c>
      <c r="I4" s="234" t="s">
        <v>1328</v>
      </c>
      <c r="J4" s="234" t="s">
        <v>1329</v>
      </c>
      <c r="K4" s="234" t="s">
        <v>1330</v>
      </c>
      <c r="L4" s="234" t="s">
        <v>1331</v>
      </c>
      <c r="M4" s="234" t="s">
        <v>1332</v>
      </c>
      <c r="N4" s="234"/>
      <c r="O4" s="234"/>
      <c r="P4" s="234"/>
      <c r="Q4" s="234"/>
      <c r="R4" s="234"/>
      <c r="S4" s="234"/>
      <c r="T4" s="234"/>
      <c r="U4" s="234" t="s">
        <v>1333</v>
      </c>
      <c r="V4" s="234" t="s">
        <v>1334</v>
      </c>
    </row>
    <row r="5" spans="1:22" ht="23.1" customHeight="1" x14ac:dyDescent="0.15">
      <c r="A5" s="234"/>
      <c r="B5" s="234"/>
      <c r="C5" s="234"/>
      <c r="D5" s="234"/>
      <c r="E5" s="234"/>
      <c r="F5" s="234"/>
      <c r="G5" s="234"/>
      <c r="H5" s="234"/>
      <c r="I5" s="234"/>
      <c r="J5" s="234"/>
      <c r="K5" s="234"/>
      <c r="L5" s="234"/>
      <c r="M5" s="234" t="s">
        <v>1335</v>
      </c>
      <c r="N5" s="234" t="s">
        <v>1336</v>
      </c>
      <c r="O5" s="234" t="s">
        <v>1337</v>
      </c>
      <c r="P5" s="234"/>
      <c r="Q5" s="234"/>
      <c r="R5" s="234"/>
      <c r="S5" s="234" t="s">
        <v>1338</v>
      </c>
      <c r="T5" s="234" t="s">
        <v>226</v>
      </c>
      <c r="U5" s="234"/>
      <c r="V5" s="234"/>
    </row>
    <row r="6" spans="1:22" ht="23.1" customHeight="1" x14ac:dyDescent="0.15">
      <c r="A6" s="234"/>
      <c r="B6" s="234"/>
      <c r="C6" s="234"/>
      <c r="D6" s="234"/>
      <c r="E6" s="111" t="s">
        <v>1339</v>
      </c>
      <c r="F6" s="111" t="s">
        <v>1340</v>
      </c>
      <c r="G6" s="111" t="s">
        <v>1341</v>
      </c>
      <c r="H6" s="234"/>
      <c r="I6" s="234"/>
      <c r="J6" s="234"/>
      <c r="K6" s="234"/>
      <c r="L6" s="234"/>
      <c r="M6" s="234"/>
      <c r="N6" s="234"/>
      <c r="O6" s="111" t="s">
        <v>1342</v>
      </c>
      <c r="P6" s="111" t="s">
        <v>1343</v>
      </c>
      <c r="Q6" s="111" t="s">
        <v>1344</v>
      </c>
      <c r="R6" s="111" t="s">
        <v>1345</v>
      </c>
      <c r="S6" s="234"/>
      <c r="T6" s="234"/>
      <c r="U6" s="234"/>
      <c r="V6" s="234"/>
    </row>
    <row r="7" spans="1:22" ht="42" customHeight="1" x14ac:dyDescent="0.15">
      <c r="A7" s="112">
        <v>1</v>
      </c>
      <c r="B7" s="129" t="s">
        <v>1346</v>
      </c>
      <c r="C7" s="112" t="s">
        <v>1347</v>
      </c>
      <c r="D7" s="113" t="s">
        <v>1348</v>
      </c>
      <c r="E7" s="112" t="s">
        <v>1312</v>
      </c>
      <c r="F7" s="111" t="s">
        <v>1313</v>
      </c>
      <c r="G7" s="114"/>
      <c r="H7" s="262">
        <v>44028</v>
      </c>
      <c r="I7" s="264" t="s">
        <v>1316</v>
      </c>
      <c r="J7" s="264" t="s">
        <v>1317</v>
      </c>
      <c r="K7" s="266" t="s">
        <v>1318</v>
      </c>
      <c r="L7" s="259">
        <f>项目资产确认明细表!M6</f>
        <v>700000</v>
      </c>
      <c r="M7" s="112" t="s">
        <v>1349</v>
      </c>
      <c r="N7" s="112" t="s">
        <v>1350</v>
      </c>
      <c r="O7" s="114"/>
      <c r="P7" s="114"/>
      <c r="Q7" s="114"/>
      <c r="R7" s="114"/>
      <c r="S7" s="114"/>
      <c r="T7" s="114"/>
      <c r="U7" s="111" t="s">
        <v>1350</v>
      </c>
      <c r="V7" s="116"/>
    </row>
    <row r="8" spans="1:22" ht="29.1" customHeight="1" x14ac:dyDescent="0.15">
      <c r="A8" s="112">
        <v>2</v>
      </c>
      <c r="B8" s="129" t="s">
        <v>1351</v>
      </c>
      <c r="C8" s="112" t="s">
        <v>1347</v>
      </c>
      <c r="D8" s="113" t="s">
        <v>1352</v>
      </c>
      <c r="E8" s="112" t="s">
        <v>1312</v>
      </c>
      <c r="F8" s="111" t="s">
        <v>1313</v>
      </c>
      <c r="G8" s="114"/>
      <c r="H8" s="263"/>
      <c r="I8" s="265"/>
      <c r="J8" s="265"/>
      <c r="K8" s="267"/>
      <c r="L8" s="260"/>
      <c r="M8" s="112" t="s">
        <v>1349</v>
      </c>
      <c r="N8" s="112" t="s">
        <v>1350</v>
      </c>
      <c r="O8" s="114"/>
      <c r="P8" s="114"/>
      <c r="Q8" s="114"/>
      <c r="R8" s="114"/>
      <c r="S8" s="114"/>
      <c r="T8" s="114"/>
      <c r="U8" s="111" t="s">
        <v>1350</v>
      </c>
      <c r="V8" s="114"/>
    </row>
    <row r="9" spans="1:22" ht="29.1" customHeight="1" x14ac:dyDescent="0.15">
      <c r="A9" s="112">
        <v>3</v>
      </c>
      <c r="B9" s="129" t="s">
        <v>1353</v>
      </c>
      <c r="C9" s="112" t="s">
        <v>1347</v>
      </c>
      <c r="D9" s="113" t="s">
        <v>1354</v>
      </c>
      <c r="E9" s="112" t="s">
        <v>1312</v>
      </c>
      <c r="F9" s="111" t="s">
        <v>1313</v>
      </c>
      <c r="G9" s="114"/>
      <c r="H9" s="263"/>
      <c r="I9" s="265"/>
      <c r="J9" s="265"/>
      <c r="K9" s="267"/>
      <c r="L9" s="260"/>
      <c r="M9" s="112" t="s">
        <v>1349</v>
      </c>
      <c r="N9" s="112" t="s">
        <v>1350</v>
      </c>
      <c r="O9" s="114"/>
      <c r="P9" s="114"/>
      <c r="Q9" s="114"/>
      <c r="R9" s="114"/>
      <c r="S9" s="114"/>
      <c r="T9" s="116"/>
      <c r="U9" s="111" t="s">
        <v>1350</v>
      </c>
      <c r="V9" s="114"/>
    </row>
    <row r="10" spans="1:22" ht="39" customHeight="1" x14ac:dyDescent="0.15">
      <c r="A10" s="261" t="s">
        <v>1355</v>
      </c>
      <c r="B10" s="261"/>
      <c r="C10" s="261"/>
      <c r="D10" s="261"/>
      <c r="E10" s="261"/>
      <c r="F10" s="261"/>
      <c r="G10" s="261"/>
      <c r="H10" s="261"/>
      <c r="I10" s="261"/>
      <c r="J10" s="261"/>
      <c r="K10" s="261"/>
      <c r="L10" s="261"/>
      <c r="M10" s="261"/>
      <c r="N10" s="261"/>
      <c r="O10" s="261"/>
      <c r="P10" s="261"/>
      <c r="Q10" s="261"/>
      <c r="R10" s="261"/>
      <c r="S10" s="261"/>
      <c r="T10" s="261"/>
      <c r="U10" s="261"/>
      <c r="V10" s="261"/>
    </row>
  </sheetData>
  <mergeCells count="25">
    <mergeCell ref="A10:V10"/>
    <mergeCell ref="A4:A6"/>
    <mergeCell ref="B4:B6"/>
    <mergeCell ref="C4:C6"/>
    <mergeCell ref="D4:D6"/>
    <mergeCell ref="H4:H6"/>
    <mergeCell ref="H7:H9"/>
    <mergeCell ref="I4:I6"/>
    <mergeCell ref="I7:I9"/>
    <mergeCell ref="J4:J6"/>
    <mergeCell ref="J7:J9"/>
    <mergeCell ref="K4:K6"/>
    <mergeCell ref="K7:K9"/>
    <mergeCell ref="L7:L9"/>
    <mergeCell ref="M5:M6"/>
    <mergeCell ref="N5:N6"/>
    <mergeCell ref="S5:S6"/>
    <mergeCell ref="A2:V2"/>
    <mergeCell ref="M4:T4"/>
    <mergeCell ref="O5:R5"/>
    <mergeCell ref="T5:T6"/>
    <mergeCell ref="U4:U6"/>
    <mergeCell ref="V4:V6"/>
    <mergeCell ref="E4:G5"/>
    <mergeCell ref="L4:L6"/>
  </mergeCells>
  <phoneticPr fontId="61" type="noConversion"/>
  <dataValidations count="3">
    <dataValidation type="list" allowBlank="1" showInputMessage="1" showErrorMessage="1" sqref="S7 S8:S9" xr:uid="{00000000-0002-0000-1800-000000000000}">
      <formula1>"部分,全部"</formula1>
    </dataValidation>
    <dataValidation type="list" allowBlank="1" showInputMessage="1" showErrorMessage="1" sqref="C7:C9" xr:uid="{00000000-0002-0000-1800-000001000000}">
      <formula1>"到户类资产,经营性资产"</formula1>
    </dataValidation>
    <dataValidation type="list" allowBlank="1" showInputMessage="1" showErrorMessage="1" sqref="M7:N9" xr:uid="{00000000-0002-0000-1800-000002000000}">
      <formula1>"是,否"</formula1>
    </dataValidation>
  </dataValidations>
  <printOptions horizontalCentered="1"/>
  <pageMargins left="0.39305555555555599" right="0.39305555555555599" top="0.86597222222222203" bottom="1" header="0.35416666666666702" footer="0.23611111111111099"/>
  <pageSetup paperSize="9" scale="57"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18"/>
  <sheetViews>
    <sheetView view="pageBreakPreview" topLeftCell="A2" zoomScaleNormal="100" workbookViewId="0">
      <selection activeCell="E12" sqref="E12"/>
    </sheetView>
  </sheetViews>
  <sheetFormatPr defaultColWidth="9" defaultRowHeight="13.5" x14ac:dyDescent="0.15"/>
  <cols>
    <col min="1" max="1" width="6.875" customWidth="1"/>
    <col min="2" max="2" width="15" customWidth="1"/>
    <col min="3" max="3" width="16.75" customWidth="1"/>
    <col min="4" max="4" width="16.5" customWidth="1"/>
    <col min="5" max="5" width="19.75" customWidth="1"/>
    <col min="6" max="6" width="11.5" customWidth="1"/>
    <col min="7" max="7" width="8.875" customWidth="1"/>
    <col min="8" max="8" width="12.125" customWidth="1"/>
    <col min="9" max="9" width="13.125" customWidth="1"/>
    <col min="10" max="10" width="25.75" customWidth="1"/>
  </cols>
  <sheetData>
    <row r="1" spans="1:10" ht="29.1" customHeight="1" x14ac:dyDescent="0.15">
      <c r="A1" t="s">
        <v>1356</v>
      </c>
    </row>
    <row r="2" spans="1:10" ht="29.1" customHeight="1" x14ac:dyDescent="0.15">
      <c r="A2" s="235" t="s">
        <v>1357</v>
      </c>
      <c r="B2" s="235"/>
      <c r="C2" s="235"/>
      <c r="D2" s="235"/>
      <c r="E2" s="235"/>
      <c r="F2" s="235"/>
      <c r="G2" s="235"/>
      <c r="H2" s="235"/>
      <c r="I2" s="235"/>
      <c r="J2" s="235"/>
    </row>
    <row r="3" spans="1:10" ht="29.1" customHeight="1" x14ac:dyDescent="0.15">
      <c r="A3" t="str">
        <f>项目资产清单!A3</f>
        <v xml:space="preserve">填报单位： 八一镇人民政府（单位公章）                           </v>
      </c>
    </row>
    <row r="4" spans="1:10" ht="41.1" customHeight="1" x14ac:dyDescent="0.15">
      <c r="A4" s="103" t="s">
        <v>1323</v>
      </c>
      <c r="B4" s="103" t="s">
        <v>1358</v>
      </c>
      <c r="C4" s="103" t="s">
        <v>1359</v>
      </c>
      <c r="D4" s="103" t="s">
        <v>1360</v>
      </c>
      <c r="E4" s="103" t="s">
        <v>1361</v>
      </c>
      <c r="F4" s="103" t="s">
        <v>1362</v>
      </c>
      <c r="G4" s="102" t="s">
        <v>1363</v>
      </c>
      <c r="H4" s="103" t="s">
        <v>1364</v>
      </c>
      <c r="I4" s="103" t="s">
        <v>1365</v>
      </c>
      <c r="J4" s="103" t="s">
        <v>1366</v>
      </c>
    </row>
    <row r="5" spans="1:10" ht="54" x14ac:dyDescent="0.15">
      <c r="A5" s="103">
        <v>1</v>
      </c>
      <c r="B5" s="107" t="s">
        <v>1310</v>
      </c>
      <c r="C5" s="102" t="s">
        <v>1317</v>
      </c>
      <c r="D5" s="102" t="s">
        <v>1367</v>
      </c>
      <c r="E5" s="102" t="s">
        <v>1368</v>
      </c>
      <c r="F5" s="102" t="s">
        <v>1369</v>
      </c>
      <c r="G5" s="126">
        <v>100</v>
      </c>
      <c r="H5" s="127">
        <v>43343</v>
      </c>
      <c r="I5" s="107" t="s">
        <v>1370</v>
      </c>
      <c r="J5" s="107" t="s">
        <v>1371</v>
      </c>
    </row>
    <row r="6" spans="1:10" x14ac:dyDescent="0.15">
      <c r="H6" s="128"/>
    </row>
    <row r="7" spans="1:10" x14ac:dyDescent="0.15">
      <c r="H7" s="128"/>
    </row>
    <row r="8" spans="1:10" x14ac:dyDescent="0.15">
      <c r="H8" s="128"/>
    </row>
    <row r="9" spans="1:10" x14ac:dyDescent="0.15">
      <c r="H9" s="128"/>
    </row>
    <row r="10" spans="1:10" x14ac:dyDescent="0.15">
      <c r="H10" s="128"/>
    </row>
    <row r="11" spans="1:10" x14ac:dyDescent="0.15">
      <c r="H11" s="128"/>
    </row>
    <row r="12" spans="1:10" x14ac:dyDescent="0.15">
      <c r="H12" s="128"/>
    </row>
    <row r="13" spans="1:10" x14ac:dyDescent="0.15">
      <c r="H13" s="128"/>
    </row>
    <row r="14" spans="1:10" x14ac:dyDescent="0.15">
      <c r="H14" s="128"/>
    </row>
    <row r="15" spans="1:10" x14ac:dyDescent="0.15">
      <c r="H15" s="128"/>
    </row>
    <row r="16" spans="1:10" x14ac:dyDescent="0.15">
      <c r="H16" s="128"/>
    </row>
    <row r="17" spans="8:8" x14ac:dyDescent="0.15">
      <c r="H17" s="128"/>
    </row>
    <row r="18" spans="8:8" x14ac:dyDescent="0.15">
      <c r="H18" s="128"/>
    </row>
  </sheetData>
  <mergeCells count="1">
    <mergeCell ref="A2:J2"/>
  </mergeCells>
  <phoneticPr fontId="61" type="noConversion"/>
  <printOptions horizontalCentered="1"/>
  <pageMargins left="0.39305555555555599" right="0.39305555555555599" top="0.86597222222222203" bottom="1" header="0.5" footer="0.5"/>
  <pageSetup paperSize="9" scale="93"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R7"/>
  <sheetViews>
    <sheetView view="pageBreakPreview" zoomScaleNormal="100" workbookViewId="0">
      <selection activeCell="G10" sqref="G10"/>
    </sheetView>
  </sheetViews>
  <sheetFormatPr defaultColWidth="9" defaultRowHeight="13.5" x14ac:dyDescent="0.15"/>
  <cols>
    <col min="1" max="1" width="10.625" customWidth="1"/>
    <col min="2" max="2" width="15" customWidth="1"/>
    <col min="3" max="3" width="10.75" customWidth="1"/>
    <col min="6" max="6" width="15.125"/>
    <col min="8" max="8" width="14.125" customWidth="1"/>
    <col min="10" max="10" width="17.25" customWidth="1"/>
    <col min="12" max="12" width="22.75" customWidth="1"/>
    <col min="16" max="16" width="24.625" customWidth="1"/>
  </cols>
  <sheetData>
    <row r="1" spans="1:18" ht="30" customHeight="1" x14ac:dyDescent="0.15">
      <c r="A1" t="s">
        <v>1372</v>
      </c>
    </row>
    <row r="2" spans="1:18" ht="30" customHeight="1" x14ac:dyDescent="0.15">
      <c r="A2" s="235" t="s">
        <v>1373</v>
      </c>
      <c r="B2" s="235"/>
      <c r="C2" s="235"/>
      <c r="D2" s="235"/>
      <c r="E2" s="235"/>
      <c r="F2" s="235"/>
      <c r="G2" s="235"/>
      <c r="H2" s="235"/>
      <c r="I2" s="235"/>
      <c r="J2" s="235"/>
      <c r="K2" s="235"/>
      <c r="L2" s="235"/>
      <c r="M2" s="235"/>
      <c r="N2" s="235"/>
      <c r="O2" s="235"/>
      <c r="P2" s="235"/>
      <c r="Q2" s="235"/>
      <c r="R2" s="235"/>
    </row>
    <row r="3" spans="1:18" ht="30" customHeight="1" x14ac:dyDescent="0.15">
      <c r="R3" s="125" t="s">
        <v>84</v>
      </c>
    </row>
    <row r="4" spans="1:18" ht="54" customHeight="1" x14ac:dyDescent="0.15">
      <c r="A4" s="121" t="s">
        <v>1358</v>
      </c>
      <c r="B4" s="105" t="s">
        <v>1310</v>
      </c>
      <c r="C4" s="121" t="s">
        <v>1374</v>
      </c>
      <c r="D4" s="102" t="s">
        <v>1314</v>
      </c>
      <c r="E4" s="121" t="s">
        <v>1375</v>
      </c>
      <c r="F4" s="122">
        <v>1500000</v>
      </c>
      <c r="G4" s="121" t="s">
        <v>1376</v>
      </c>
      <c r="H4" s="102" t="s">
        <v>1316</v>
      </c>
      <c r="I4" s="121" t="s">
        <v>1377</v>
      </c>
      <c r="J4" s="105" t="s">
        <v>1319</v>
      </c>
      <c r="K4" s="121" t="s">
        <v>1378</v>
      </c>
      <c r="L4" s="108" t="s">
        <v>1379</v>
      </c>
      <c r="M4" s="121" t="s">
        <v>1380</v>
      </c>
      <c r="N4" s="123">
        <v>0.43</v>
      </c>
      <c r="O4" s="121" t="s">
        <v>1381</v>
      </c>
      <c r="P4" s="124" t="s">
        <v>1369</v>
      </c>
      <c r="Q4" s="238"/>
      <c r="R4" s="238"/>
    </row>
    <row r="5" spans="1:18" ht="67.5" x14ac:dyDescent="0.15">
      <c r="A5" s="121" t="s">
        <v>1382</v>
      </c>
      <c r="B5" s="102" t="s">
        <v>1311</v>
      </c>
      <c r="C5" s="121" t="s">
        <v>1383</v>
      </c>
      <c r="D5" s="102" t="s">
        <v>1384</v>
      </c>
      <c r="E5" s="121" t="s">
        <v>1385</v>
      </c>
      <c r="F5" s="122">
        <f>项目资产确认明细表!M6</f>
        <v>700000</v>
      </c>
      <c r="G5" s="121" t="s">
        <v>1386</v>
      </c>
      <c r="H5" s="102"/>
      <c r="I5" s="121" t="s">
        <v>1387</v>
      </c>
      <c r="J5" s="102"/>
      <c r="K5" s="121" t="s">
        <v>1388</v>
      </c>
      <c r="L5" s="124" t="s">
        <v>1389</v>
      </c>
      <c r="M5" s="121" t="s">
        <v>1390</v>
      </c>
      <c r="N5" s="102" t="s">
        <v>1349</v>
      </c>
      <c r="O5" s="121" t="s">
        <v>1391</v>
      </c>
      <c r="P5" s="102"/>
      <c r="Q5" s="121" t="s">
        <v>1392</v>
      </c>
      <c r="R5" s="124" t="s">
        <v>1393</v>
      </c>
    </row>
    <row r="7" spans="1:18" x14ac:dyDescent="0.15">
      <c r="N7" s="182"/>
    </row>
  </sheetData>
  <mergeCells count="2">
    <mergeCell ref="A2:R2"/>
    <mergeCell ref="Q4:R4"/>
  </mergeCells>
  <phoneticPr fontId="61" type="noConversion"/>
  <printOptions horizontalCentered="1"/>
  <pageMargins left="0.39305555555555599" right="0.39305555555555599" top="0.86597222222222203" bottom="1" header="0.5" footer="0.5"/>
  <pageSetup paperSize="9" scale="62"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S15"/>
  <sheetViews>
    <sheetView tabSelected="1" view="pageBreakPreview" zoomScale="70" zoomScaleNormal="100" workbookViewId="0">
      <selection activeCell="P7" sqref="P7"/>
    </sheetView>
  </sheetViews>
  <sheetFormatPr defaultColWidth="9" defaultRowHeight="15" x14ac:dyDescent="0.15"/>
  <cols>
    <col min="1" max="1" width="10.125" style="118" customWidth="1"/>
    <col min="2" max="2" width="23" style="118" customWidth="1"/>
    <col min="3" max="3" width="11" style="118" customWidth="1"/>
    <col min="4" max="4" width="15" style="118" customWidth="1"/>
    <col min="5" max="5" width="7.5" style="118" customWidth="1"/>
    <col min="6" max="6" width="10.25" style="118"/>
    <col min="7" max="8" width="12.375" style="118" customWidth="1"/>
    <col min="9" max="9" width="9.625" style="118"/>
    <col min="10" max="10" width="12.75" style="118" customWidth="1"/>
    <col min="11" max="11" width="12.75" style="118"/>
    <col min="12" max="12" width="12.75" style="118" customWidth="1"/>
    <col min="13" max="13" width="14.75" style="118" customWidth="1"/>
    <col min="14" max="16" width="9" style="118"/>
    <col min="17" max="17" width="10.75" style="118" customWidth="1"/>
    <col min="18" max="18" width="9.875" style="118"/>
    <col min="19" max="19" width="12.625" style="118" customWidth="1"/>
    <col min="20" max="16384" width="9" style="118"/>
  </cols>
  <sheetData>
    <row r="1" spans="1:19" ht="53.1" customHeight="1" x14ac:dyDescent="0.15">
      <c r="A1" s="118" t="s">
        <v>1394</v>
      </c>
    </row>
    <row r="2" spans="1:19" ht="53.1" customHeight="1" x14ac:dyDescent="0.15">
      <c r="A2" s="211" t="s">
        <v>1395</v>
      </c>
      <c r="B2" s="196"/>
      <c r="C2" s="196"/>
      <c r="D2" s="196"/>
      <c r="E2" s="196"/>
      <c r="F2" s="196"/>
      <c r="G2" s="196"/>
      <c r="H2" s="196"/>
      <c r="I2" s="196"/>
      <c r="J2" s="196"/>
      <c r="K2" s="196"/>
      <c r="L2" s="196"/>
      <c r="M2" s="196"/>
      <c r="N2" s="196"/>
      <c r="O2" s="196"/>
      <c r="P2" s="196"/>
      <c r="Q2" s="196"/>
      <c r="R2" s="196"/>
      <c r="S2" s="196"/>
    </row>
    <row r="3" spans="1:19" ht="53.1" customHeight="1" x14ac:dyDescent="0.15">
      <c r="A3" s="85"/>
      <c r="B3" s="85"/>
      <c r="C3" s="85"/>
      <c r="D3" s="85"/>
      <c r="E3" s="85"/>
      <c r="F3" s="85"/>
      <c r="G3" s="85"/>
      <c r="H3" s="85"/>
      <c r="I3" s="85"/>
      <c r="J3" s="85"/>
      <c r="K3" s="85"/>
      <c r="L3" s="85"/>
      <c r="M3" s="85"/>
      <c r="N3" s="85"/>
      <c r="O3" s="85"/>
      <c r="P3" s="85"/>
      <c r="Q3" s="85"/>
      <c r="R3" s="85"/>
      <c r="S3" s="101" t="s">
        <v>1396</v>
      </c>
    </row>
    <row r="4" spans="1:19" ht="53.1" customHeight="1" x14ac:dyDescent="0.15">
      <c r="A4" s="221" t="s">
        <v>1397</v>
      </c>
      <c r="B4" s="221" t="s">
        <v>1398</v>
      </c>
      <c r="C4" s="221" t="s">
        <v>1399</v>
      </c>
      <c r="D4" s="221" t="s">
        <v>1400</v>
      </c>
      <c r="E4" s="221" t="s">
        <v>1401</v>
      </c>
      <c r="F4" s="221" t="s">
        <v>217</v>
      </c>
      <c r="G4" s="221" t="s">
        <v>1402</v>
      </c>
      <c r="H4" s="221"/>
      <c r="I4" s="221" t="s">
        <v>1403</v>
      </c>
      <c r="J4" s="221" t="s">
        <v>1404</v>
      </c>
      <c r="K4" s="221" t="s">
        <v>1405</v>
      </c>
      <c r="L4" s="221"/>
      <c r="M4" s="221" t="s">
        <v>1406</v>
      </c>
      <c r="N4" s="221" t="s">
        <v>1407</v>
      </c>
      <c r="O4" s="221" t="s">
        <v>1408</v>
      </c>
      <c r="P4" s="221" t="s">
        <v>1409</v>
      </c>
      <c r="Q4" s="221" t="s">
        <v>1410</v>
      </c>
      <c r="R4" s="221" t="s">
        <v>1411</v>
      </c>
      <c r="S4" s="221" t="s">
        <v>1412</v>
      </c>
    </row>
    <row r="5" spans="1:19" ht="53.1" customHeight="1" x14ac:dyDescent="0.15">
      <c r="A5" s="221"/>
      <c r="B5" s="221"/>
      <c r="C5" s="221"/>
      <c r="D5" s="221"/>
      <c r="E5" s="221"/>
      <c r="F5" s="221"/>
      <c r="G5" s="87" t="s">
        <v>1413</v>
      </c>
      <c r="H5" s="87" t="s">
        <v>1414</v>
      </c>
      <c r="I5" s="221"/>
      <c r="J5" s="221"/>
      <c r="K5" s="87" t="s">
        <v>1413</v>
      </c>
      <c r="L5" s="87" t="s">
        <v>1414</v>
      </c>
      <c r="M5" s="221"/>
      <c r="N5" s="221"/>
      <c r="O5" s="221"/>
      <c r="P5" s="221"/>
      <c r="Q5" s="221"/>
      <c r="R5" s="221"/>
      <c r="S5" s="221"/>
    </row>
    <row r="6" spans="1:19" ht="53.1" customHeight="1" x14ac:dyDescent="0.15">
      <c r="A6" s="88">
        <v>1</v>
      </c>
      <c r="B6" s="97" t="s">
        <v>1346</v>
      </c>
      <c r="C6" s="119"/>
      <c r="D6" s="90" t="s">
        <v>1384</v>
      </c>
      <c r="E6" s="89" t="s">
        <v>1415</v>
      </c>
      <c r="F6" s="91">
        <v>100</v>
      </c>
      <c r="G6" s="93">
        <v>274139.28000000003</v>
      </c>
      <c r="H6" s="93"/>
      <c r="I6" s="92"/>
      <c r="J6" s="93">
        <v>0</v>
      </c>
      <c r="K6" s="120"/>
      <c r="L6" s="120"/>
      <c r="M6" s="112" t="s">
        <v>1416</v>
      </c>
      <c r="N6" s="88" t="s">
        <v>1417</v>
      </c>
      <c r="O6" s="89" t="s">
        <v>1311</v>
      </c>
      <c r="P6" s="89" t="s">
        <v>1418</v>
      </c>
      <c r="Q6" s="89" t="s">
        <v>1419</v>
      </c>
      <c r="R6" s="119">
        <v>44028</v>
      </c>
      <c r="S6" s="304" t="s">
        <v>1606</v>
      </c>
    </row>
    <row r="7" spans="1:19" ht="53.1" customHeight="1" x14ac:dyDescent="0.15">
      <c r="A7" s="88">
        <v>2</v>
      </c>
      <c r="B7" s="97" t="s">
        <v>1351</v>
      </c>
      <c r="C7" s="119"/>
      <c r="D7" s="90" t="s">
        <v>1384</v>
      </c>
      <c r="E7" s="89" t="s">
        <v>1415</v>
      </c>
      <c r="F7" s="91">
        <v>112.6</v>
      </c>
      <c r="G7" s="93">
        <v>258081.27</v>
      </c>
      <c r="H7" s="93">
        <v>150000</v>
      </c>
      <c r="I7" s="92"/>
      <c r="J7" s="93">
        <v>0</v>
      </c>
      <c r="K7" s="120"/>
      <c r="L7" s="120"/>
      <c r="M7" s="112" t="s">
        <v>1416</v>
      </c>
      <c r="N7" s="88" t="s">
        <v>1417</v>
      </c>
      <c r="O7" s="89" t="s">
        <v>1311</v>
      </c>
      <c r="P7" s="89" t="s">
        <v>1418</v>
      </c>
      <c r="Q7" s="89" t="s">
        <v>1419</v>
      </c>
      <c r="R7" s="119">
        <v>44028</v>
      </c>
      <c r="S7" s="305"/>
    </row>
    <row r="8" spans="1:19" ht="53.1" customHeight="1" x14ac:dyDescent="0.15">
      <c r="A8" s="88">
        <v>3</v>
      </c>
      <c r="B8" s="97" t="s">
        <v>1353</v>
      </c>
      <c r="C8" s="119"/>
      <c r="D8" s="90" t="s">
        <v>1384</v>
      </c>
      <c r="E8" s="89" t="s">
        <v>1415</v>
      </c>
      <c r="F8" s="91">
        <v>61.75</v>
      </c>
      <c r="G8" s="93">
        <v>167779.45</v>
      </c>
      <c r="H8" s="93">
        <v>150000</v>
      </c>
      <c r="I8" s="92"/>
      <c r="J8" s="93">
        <v>0</v>
      </c>
      <c r="K8" s="120"/>
      <c r="L8" s="120"/>
      <c r="M8" s="112" t="s">
        <v>1416</v>
      </c>
      <c r="N8" s="88" t="s">
        <v>1417</v>
      </c>
      <c r="O8" s="89" t="s">
        <v>1311</v>
      </c>
      <c r="P8" s="89" t="s">
        <v>1418</v>
      </c>
      <c r="Q8" s="89" t="s">
        <v>1419</v>
      </c>
      <c r="R8" s="119">
        <v>44028</v>
      </c>
      <c r="S8" s="305"/>
    </row>
    <row r="9" spans="1:19" x14ac:dyDescent="0.15">
      <c r="A9" s="270"/>
      <c r="B9" s="271"/>
      <c r="C9" s="271"/>
      <c r="D9" s="271"/>
      <c r="E9" s="271"/>
      <c r="F9" s="271"/>
      <c r="G9" s="271"/>
      <c r="H9" s="271"/>
      <c r="I9" s="85"/>
      <c r="J9" s="85"/>
      <c r="K9" s="85"/>
      <c r="L9" s="85"/>
      <c r="M9" s="85"/>
      <c r="N9" s="85"/>
      <c r="O9" s="85"/>
      <c r="P9" s="85"/>
      <c r="Q9" s="85"/>
      <c r="R9" s="85"/>
      <c r="S9" s="85"/>
    </row>
    <row r="10" spans="1:19" x14ac:dyDescent="0.15">
      <c r="A10" s="85"/>
      <c r="B10" s="85"/>
      <c r="C10" s="85"/>
      <c r="D10" s="85"/>
      <c r="E10" s="85"/>
      <c r="F10" s="85"/>
      <c r="G10" s="85"/>
      <c r="H10" s="85"/>
      <c r="I10" s="85"/>
      <c r="J10" s="85"/>
      <c r="K10" s="85"/>
      <c r="L10" s="85"/>
      <c r="M10" s="85"/>
      <c r="N10" s="85"/>
      <c r="O10" s="85"/>
      <c r="P10" s="85"/>
      <c r="Q10" s="85"/>
      <c r="R10" s="85"/>
      <c r="S10" s="85"/>
    </row>
    <row r="11" spans="1:19" ht="22.5" x14ac:dyDescent="0.15">
      <c r="A11" s="211" t="s">
        <v>1420</v>
      </c>
      <c r="B11" s="196"/>
      <c r="C11" s="196"/>
      <c r="D11" s="196"/>
      <c r="E11" s="196"/>
      <c r="F11" s="196"/>
      <c r="G11" s="196"/>
      <c r="H11" s="196"/>
      <c r="I11" s="196"/>
      <c r="J11" s="196"/>
      <c r="K11" s="196"/>
      <c r="L11" s="196"/>
      <c r="M11" s="196"/>
      <c r="N11" s="196"/>
      <c r="O11" s="196"/>
      <c r="P11" s="196"/>
      <c r="Q11" s="196"/>
      <c r="R11" s="196"/>
      <c r="S11" s="196"/>
    </row>
    <row r="12" spans="1:19" x14ac:dyDescent="0.15">
      <c r="A12" s="85"/>
      <c r="B12" s="85"/>
      <c r="C12" s="85"/>
      <c r="D12" s="85"/>
      <c r="E12" s="85"/>
      <c r="F12" s="85"/>
      <c r="G12" s="85"/>
      <c r="H12" s="85"/>
      <c r="I12" s="85"/>
      <c r="J12" s="85"/>
      <c r="K12" s="85"/>
      <c r="L12" s="85"/>
      <c r="M12" s="85"/>
      <c r="N12" s="85"/>
      <c r="O12" s="85"/>
      <c r="P12" s="85"/>
      <c r="Q12" s="85"/>
      <c r="R12" s="85"/>
      <c r="S12" s="101" t="s">
        <v>1396</v>
      </c>
    </row>
    <row r="13" spans="1:19" ht="42" customHeight="1" x14ac:dyDescent="0.15">
      <c r="A13" s="221" t="s">
        <v>1397</v>
      </c>
      <c r="B13" s="221" t="s">
        <v>1398</v>
      </c>
      <c r="C13" s="221" t="s">
        <v>1399</v>
      </c>
      <c r="D13" s="221" t="s">
        <v>1400</v>
      </c>
      <c r="E13" s="221" t="s">
        <v>1401</v>
      </c>
      <c r="F13" s="221" t="s">
        <v>217</v>
      </c>
      <c r="G13" s="221" t="s">
        <v>1402</v>
      </c>
      <c r="H13" s="221"/>
      <c r="I13" s="221" t="s">
        <v>1403</v>
      </c>
      <c r="J13" s="221" t="s">
        <v>1404</v>
      </c>
      <c r="K13" s="221" t="s">
        <v>1405</v>
      </c>
      <c r="L13" s="221"/>
      <c r="M13" s="221" t="s">
        <v>1406</v>
      </c>
      <c r="N13" s="221" t="s">
        <v>1407</v>
      </c>
      <c r="O13" s="221" t="s">
        <v>1408</v>
      </c>
      <c r="P13" s="221" t="s">
        <v>1409</v>
      </c>
      <c r="Q13" s="221" t="s">
        <v>1410</v>
      </c>
      <c r="R13" s="241" t="s">
        <v>210</v>
      </c>
      <c r="S13" s="268"/>
    </row>
    <row r="14" spans="1:19" ht="42" customHeight="1" x14ac:dyDescent="0.15">
      <c r="A14" s="221"/>
      <c r="B14" s="221"/>
      <c r="C14" s="221"/>
      <c r="D14" s="221"/>
      <c r="E14" s="221"/>
      <c r="F14" s="221"/>
      <c r="G14" s="87" t="s">
        <v>1413</v>
      </c>
      <c r="H14" s="87" t="s">
        <v>1414</v>
      </c>
      <c r="I14" s="221"/>
      <c r="J14" s="221"/>
      <c r="K14" s="87" t="s">
        <v>1413</v>
      </c>
      <c r="L14" s="87" t="s">
        <v>1414</v>
      </c>
      <c r="M14" s="221"/>
      <c r="N14" s="221"/>
      <c r="O14" s="221"/>
      <c r="P14" s="221"/>
      <c r="Q14" s="221"/>
      <c r="R14" s="242"/>
      <c r="S14" s="269"/>
    </row>
    <row r="15" spans="1:19" ht="24" customHeight="1" x14ac:dyDescent="0.15">
      <c r="A15" s="218" t="s">
        <v>1421</v>
      </c>
      <c r="B15" s="219"/>
      <c r="C15" s="219"/>
      <c r="D15" s="219"/>
      <c r="E15" s="219"/>
      <c r="F15" s="219"/>
      <c r="G15" s="219"/>
      <c r="H15" s="219"/>
      <c r="I15" s="219"/>
      <c r="J15" s="219"/>
      <c r="K15" s="219"/>
      <c r="L15" s="219"/>
      <c r="M15" s="219"/>
      <c r="N15" s="219"/>
      <c r="O15" s="219"/>
      <c r="P15" s="219"/>
      <c r="Q15" s="219"/>
      <c r="R15" s="219"/>
      <c r="S15" s="219"/>
    </row>
  </sheetData>
  <autoFilter ref="A14:S15" xr:uid="{00000000-0009-0000-0000-00001B000000}"/>
  <mergeCells count="38">
    <mergeCell ref="A2:S2"/>
    <mergeCell ref="G4:H4"/>
    <mergeCell ref="K4:L4"/>
    <mergeCell ref="A9:H9"/>
    <mergeCell ref="A11:S11"/>
    <mergeCell ref="N4:N5"/>
    <mergeCell ref="Q4:Q5"/>
    <mergeCell ref="G13:H13"/>
    <mergeCell ref="K13:L13"/>
    <mergeCell ref="A15:S15"/>
    <mergeCell ref="A4:A5"/>
    <mergeCell ref="A13:A14"/>
    <mergeCell ref="B4:B5"/>
    <mergeCell ref="B13:B14"/>
    <mergeCell ref="C4:C5"/>
    <mergeCell ref="C13:C14"/>
    <mergeCell ref="D4:D5"/>
    <mergeCell ref="D13:D14"/>
    <mergeCell ref="E4:E5"/>
    <mergeCell ref="E13:E14"/>
    <mergeCell ref="F4:F5"/>
    <mergeCell ref="F13:F14"/>
    <mergeCell ref="I4:I5"/>
    <mergeCell ref="I13:I14"/>
    <mergeCell ref="J4:J5"/>
    <mergeCell ref="J13:J14"/>
    <mergeCell ref="M4:M5"/>
    <mergeCell ref="M13:M14"/>
    <mergeCell ref="N13:N14"/>
    <mergeCell ref="O4:O5"/>
    <mergeCell ref="O13:O14"/>
    <mergeCell ref="P4:P5"/>
    <mergeCell ref="P13:P14"/>
    <mergeCell ref="Q13:Q14"/>
    <mergeCell ref="R4:R5"/>
    <mergeCell ref="S4:S5"/>
    <mergeCell ref="S6:S8"/>
    <mergeCell ref="R13:S14"/>
  </mergeCells>
  <phoneticPr fontId="61" type="noConversion"/>
  <printOptions horizontalCentered="1"/>
  <pageMargins left="0.39305555555555599" right="0.39305555555555599" top="0.86597222222222203" bottom="1" header="0.31458333333333299" footer="0.196527777777778"/>
  <pageSetup paperSize="9" scale="58"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F8"/>
  <sheetViews>
    <sheetView view="pageBreakPreview" zoomScaleNormal="100" workbookViewId="0">
      <selection activeCell="A2" sqref="A2:AI2"/>
    </sheetView>
  </sheetViews>
  <sheetFormatPr defaultColWidth="9" defaultRowHeight="13.5" x14ac:dyDescent="0.15"/>
  <cols>
    <col min="1" max="1" width="10.625" customWidth="1"/>
    <col min="2" max="6" width="24.625" customWidth="1"/>
  </cols>
  <sheetData>
    <row r="1" spans="1:6" x14ac:dyDescent="0.15">
      <c r="A1" t="s">
        <v>1422</v>
      </c>
    </row>
    <row r="2" spans="1:6" ht="22.5" x14ac:dyDescent="0.15">
      <c r="A2" s="235" t="s">
        <v>1423</v>
      </c>
      <c r="B2" s="235"/>
      <c r="C2" s="235"/>
      <c r="D2" s="235"/>
      <c r="E2" s="235"/>
      <c r="F2" s="235"/>
    </row>
    <row r="3" spans="1:6" ht="20.25" x14ac:dyDescent="0.15">
      <c r="A3" s="272" t="s">
        <v>1424</v>
      </c>
      <c r="B3" s="272"/>
      <c r="C3" s="272"/>
      <c r="D3" s="272"/>
      <c r="E3" s="272"/>
      <c r="F3" s="272"/>
    </row>
    <row r="4" spans="1:6" ht="29.1" customHeight="1" x14ac:dyDescent="0.15">
      <c r="A4" s="103" t="s">
        <v>1425</v>
      </c>
      <c r="B4" s="103" t="s">
        <v>1426</v>
      </c>
      <c r="C4" s="103" t="s">
        <v>1427</v>
      </c>
      <c r="D4" s="103" t="s">
        <v>1428</v>
      </c>
      <c r="E4" s="103" t="s">
        <v>1429</v>
      </c>
      <c r="F4" s="103" t="s">
        <v>1430</v>
      </c>
    </row>
    <row r="5" spans="1:6" ht="60" customHeight="1" x14ac:dyDescent="0.15">
      <c r="A5" s="104"/>
      <c r="B5" s="104"/>
      <c r="C5" s="104"/>
      <c r="D5" s="104"/>
      <c r="E5" s="104"/>
      <c r="F5" s="104"/>
    </row>
    <row r="6" spans="1:6" ht="60" customHeight="1" x14ac:dyDescent="0.15">
      <c r="A6" s="104"/>
      <c r="B6" s="104"/>
      <c r="C6" s="104"/>
      <c r="D6" s="104"/>
      <c r="E6" s="104"/>
      <c r="F6" s="104"/>
    </row>
    <row r="7" spans="1:6" ht="60" customHeight="1" x14ac:dyDescent="0.15">
      <c r="A7" s="104"/>
      <c r="B7" s="104"/>
      <c r="C7" s="104"/>
      <c r="D7" s="104"/>
      <c r="E7" s="104"/>
      <c r="F7" s="104"/>
    </row>
    <row r="8" spans="1:6" ht="60" customHeight="1" x14ac:dyDescent="0.15">
      <c r="A8" s="104"/>
      <c r="B8" s="104"/>
      <c r="C8" s="104"/>
      <c r="D8" s="104"/>
      <c r="E8" s="104"/>
      <c r="F8" s="104"/>
    </row>
  </sheetData>
  <mergeCells count="2">
    <mergeCell ref="A2:F2"/>
    <mergeCell ref="A3:F3"/>
  </mergeCells>
  <phoneticPr fontId="61" type="noConversion"/>
  <pageMargins left="0.75" right="0.75" top="1" bottom="1" header="0.5" footer="0.5"/>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2:H23"/>
  <sheetViews>
    <sheetView view="pageBreakPreview" zoomScaleNormal="100" workbookViewId="0">
      <selection activeCell="A2" sqref="A2:AI2"/>
    </sheetView>
  </sheetViews>
  <sheetFormatPr defaultColWidth="9" defaultRowHeight="15" x14ac:dyDescent="0.15"/>
  <cols>
    <col min="1" max="1" width="7.375" style="118" customWidth="1"/>
    <col min="2" max="3" width="23.75" style="118" customWidth="1"/>
    <col min="4" max="4" width="14.875" style="118" customWidth="1"/>
    <col min="5" max="7" width="13" style="118" customWidth="1"/>
    <col min="8" max="8" width="23.5" style="118" customWidth="1"/>
    <col min="9" max="16384" width="9" style="118"/>
  </cols>
  <sheetData>
    <row r="2" spans="1:8" ht="22.5" x14ac:dyDescent="0.15">
      <c r="A2" s="196" t="s">
        <v>51</v>
      </c>
      <c r="B2" s="196"/>
      <c r="C2" s="196"/>
      <c r="D2" s="196"/>
      <c r="E2" s="196"/>
      <c r="F2" s="196"/>
      <c r="G2" s="196"/>
      <c r="H2" s="196"/>
    </row>
    <row r="3" spans="1:8" x14ac:dyDescent="0.15">
      <c r="H3" s="152" t="s">
        <v>52</v>
      </c>
    </row>
    <row r="4" spans="1:8" x14ac:dyDescent="0.15">
      <c r="A4" s="150" t="s">
        <v>53</v>
      </c>
      <c r="H4" s="152"/>
    </row>
    <row r="5" spans="1:8" x14ac:dyDescent="0.15">
      <c r="A5" s="148" t="s">
        <v>54</v>
      </c>
      <c r="H5" s="152"/>
    </row>
    <row r="6" spans="1:8" x14ac:dyDescent="0.15">
      <c r="A6" s="148" t="s">
        <v>55</v>
      </c>
      <c r="D6" s="150" t="s">
        <v>56</v>
      </c>
      <c r="H6" s="152" t="s">
        <v>57</v>
      </c>
    </row>
    <row r="7" spans="1:8" x14ac:dyDescent="0.15">
      <c r="A7" s="195" t="s">
        <v>58</v>
      </c>
      <c r="B7" s="195" t="s">
        <v>59</v>
      </c>
      <c r="C7" s="195" t="s">
        <v>60</v>
      </c>
      <c r="D7" s="195" t="s">
        <v>61</v>
      </c>
      <c r="E7" s="195" t="s">
        <v>62</v>
      </c>
      <c r="F7" s="195"/>
      <c r="G7" s="195" t="s">
        <v>63</v>
      </c>
      <c r="H7" s="195" t="s">
        <v>64</v>
      </c>
    </row>
    <row r="8" spans="1:8" x14ac:dyDescent="0.15">
      <c r="A8" s="195"/>
      <c r="B8" s="195"/>
      <c r="C8" s="195"/>
      <c r="D8" s="195"/>
      <c r="E8" s="131" t="s">
        <v>65</v>
      </c>
      <c r="F8" s="131" t="s">
        <v>66</v>
      </c>
      <c r="G8" s="195"/>
      <c r="H8" s="195"/>
    </row>
    <row r="9" spans="1:8" x14ac:dyDescent="0.15">
      <c r="A9" s="131">
        <v>1</v>
      </c>
      <c r="B9" s="135" t="s">
        <v>67</v>
      </c>
      <c r="C9" s="135" t="s">
        <v>68</v>
      </c>
      <c r="D9" s="137">
        <v>3251.8</v>
      </c>
      <c r="E9" s="137">
        <v>0</v>
      </c>
      <c r="F9" s="137">
        <v>0</v>
      </c>
      <c r="G9" s="137">
        <f>D9+E9-F9</f>
        <v>3251.8</v>
      </c>
      <c r="H9" s="135"/>
    </row>
    <row r="10" spans="1:8" x14ac:dyDescent="0.15">
      <c r="A10" s="131"/>
      <c r="B10" s="135"/>
      <c r="C10" s="135"/>
      <c r="D10" s="137"/>
      <c r="E10" s="137"/>
      <c r="F10" s="137"/>
      <c r="G10" s="137"/>
      <c r="H10" s="135"/>
    </row>
    <row r="11" spans="1:8" ht="66" customHeight="1" x14ac:dyDescent="0.15">
      <c r="A11" s="197" t="s">
        <v>69</v>
      </c>
      <c r="B11" s="198"/>
      <c r="C11" s="198"/>
      <c r="D11" s="198"/>
      <c r="E11" s="198"/>
      <c r="F11" s="199"/>
      <c r="G11" s="203" t="s">
        <v>70</v>
      </c>
      <c r="H11" s="188"/>
    </row>
    <row r="12" spans="1:8" x14ac:dyDescent="0.15">
      <c r="A12" s="200" t="s">
        <v>71</v>
      </c>
      <c r="B12" s="192"/>
      <c r="C12" s="192"/>
      <c r="D12" s="192"/>
      <c r="E12" s="192"/>
      <c r="F12" s="193"/>
      <c r="G12" s="189"/>
      <c r="H12" s="190"/>
    </row>
    <row r="15" spans="1:8" x14ac:dyDescent="0.15">
      <c r="A15" s="150" t="s">
        <v>53</v>
      </c>
    </row>
    <row r="16" spans="1:8" x14ac:dyDescent="0.15">
      <c r="A16" s="150" t="str">
        <f>A5</f>
        <v>填报单位：林芝市乡兴牧业有限责任公司</v>
      </c>
    </row>
    <row r="17" spans="1:8" x14ac:dyDescent="0.15">
      <c r="A17" s="150" t="str">
        <f>A6</f>
        <v>项目名称：700万林芝市高产奶牛养殖项目</v>
      </c>
      <c r="D17" s="150" t="s">
        <v>72</v>
      </c>
      <c r="H17" s="152" t="s">
        <v>57</v>
      </c>
    </row>
    <row r="18" spans="1:8" x14ac:dyDescent="0.15">
      <c r="A18" s="195" t="s">
        <v>58</v>
      </c>
      <c r="B18" s="195" t="s">
        <v>73</v>
      </c>
      <c r="C18" s="195" t="s">
        <v>74</v>
      </c>
      <c r="D18" s="195" t="s">
        <v>61</v>
      </c>
      <c r="E18" s="201" t="s">
        <v>62</v>
      </c>
      <c r="F18" s="202"/>
      <c r="G18" s="195" t="s">
        <v>63</v>
      </c>
      <c r="H18" s="195" t="s">
        <v>64</v>
      </c>
    </row>
    <row r="19" spans="1:8" x14ac:dyDescent="0.15">
      <c r="A19" s="195"/>
      <c r="B19" s="195"/>
      <c r="C19" s="195"/>
      <c r="D19" s="195"/>
      <c r="E19" s="131" t="s">
        <v>75</v>
      </c>
      <c r="F19" s="131" t="s">
        <v>76</v>
      </c>
      <c r="G19" s="195"/>
      <c r="H19" s="195"/>
    </row>
    <row r="20" spans="1:8" x14ac:dyDescent="0.15">
      <c r="A20" s="131">
        <v>1</v>
      </c>
      <c r="B20" s="135" t="s">
        <v>77</v>
      </c>
      <c r="C20" s="176" t="s">
        <v>78</v>
      </c>
      <c r="D20" s="137">
        <v>1094293.23</v>
      </c>
      <c r="E20" s="137">
        <v>0</v>
      </c>
      <c r="F20" s="137">
        <v>0</v>
      </c>
      <c r="G20" s="137">
        <f>D20+E20-F20</f>
        <v>1094293.23</v>
      </c>
      <c r="H20" s="135"/>
    </row>
    <row r="21" spans="1:8" x14ac:dyDescent="0.15">
      <c r="A21" s="131"/>
      <c r="B21" s="135"/>
      <c r="C21" s="135"/>
      <c r="D21" s="137"/>
      <c r="E21" s="137"/>
      <c r="F21" s="137"/>
      <c r="G21" s="137"/>
      <c r="H21" s="135"/>
    </row>
    <row r="22" spans="1:8" ht="62.1" customHeight="1" x14ac:dyDescent="0.15">
      <c r="A22" s="191" t="s">
        <v>79</v>
      </c>
      <c r="B22" s="192"/>
      <c r="C22" s="192"/>
      <c r="D22" s="192"/>
      <c r="E22" s="192"/>
      <c r="F22" s="193"/>
      <c r="G22" s="187" t="s">
        <v>80</v>
      </c>
      <c r="H22" s="188"/>
    </row>
    <row r="23" spans="1:8" x14ac:dyDescent="0.15">
      <c r="A23" s="194" t="s">
        <v>81</v>
      </c>
      <c r="B23" s="192"/>
      <c r="C23" s="192"/>
      <c r="D23" s="192"/>
      <c r="E23" s="192"/>
      <c r="F23" s="193"/>
      <c r="G23" s="189"/>
      <c r="H23" s="190"/>
    </row>
  </sheetData>
  <mergeCells count="21">
    <mergeCell ref="A2:H2"/>
    <mergeCell ref="E7:F7"/>
    <mergeCell ref="A11:F11"/>
    <mergeCell ref="A12:F12"/>
    <mergeCell ref="E18:F18"/>
    <mergeCell ref="G7:G8"/>
    <mergeCell ref="G18:G19"/>
    <mergeCell ref="H7:H8"/>
    <mergeCell ref="H18:H19"/>
    <mergeCell ref="G11:H12"/>
    <mergeCell ref="G22:H23"/>
    <mergeCell ref="A22:F22"/>
    <mergeCell ref="A23:F23"/>
    <mergeCell ref="A7:A8"/>
    <mergeCell ref="A18:A19"/>
    <mergeCell ref="B7:B8"/>
    <mergeCell ref="B18:B19"/>
    <mergeCell ref="C7:C8"/>
    <mergeCell ref="C18:C19"/>
    <mergeCell ref="D7:D8"/>
    <mergeCell ref="D18:D19"/>
  </mergeCells>
  <phoneticPr fontId="61" type="noConversion"/>
  <pageMargins left="0.75" right="0.75" top="1" bottom="1" header="0.5" footer="0.5"/>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H18"/>
  <sheetViews>
    <sheetView view="pageBreakPreview" zoomScaleNormal="100" workbookViewId="0">
      <selection activeCell="A2" sqref="A2:AI2"/>
    </sheetView>
  </sheetViews>
  <sheetFormatPr defaultColWidth="9" defaultRowHeight="13.5" x14ac:dyDescent="0.15"/>
  <cols>
    <col min="1" max="1" width="4.875" customWidth="1"/>
    <col min="2" max="2" width="14.375" customWidth="1"/>
    <col min="3" max="3" width="18.875" customWidth="1"/>
    <col min="5" max="5" width="27.25" customWidth="1"/>
    <col min="6" max="8" width="21.125" customWidth="1"/>
  </cols>
  <sheetData>
    <row r="1" spans="1:8" x14ac:dyDescent="0.15">
      <c r="A1" t="s">
        <v>1431</v>
      </c>
    </row>
    <row r="2" spans="1:8" ht="22.5" x14ac:dyDescent="0.15">
      <c r="A2" s="235" t="s">
        <v>1432</v>
      </c>
      <c r="B2" s="235"/>
      <c r="C2" s="235"/>
      <c r="D2" s="235"/>
      <c r="E2" s="235"/>
      <c r="F2" s="235"/>
      <c r="G2" s="235"/>
      <c r="H2" s="235"/>
    </row>
    <row r="3" spans="1:8" ht="20.25" x14ac:dyDescent="0.15">
      <c r="A3" s="272" t="s">
        <v>1433</v>
      </c>
      <c r="B3" s="272"/>
      <c r="C3" s="272"/>
      <c r="D3" s="272"/>
      <c r="E3" s="272"/>
      <c r="F3" s="272"/>
      <c r="G3" s="272"/>
      <c r="H3" s="272"/>
    </row>
    <row r="4" spans="1:8" x14ac:dyDescent="0.15">
      <c r="A4" s="103" t="s">
        <v>1323</v>
      </c>
      <c r="B4" s="103" t="s">
        <v>1434</v>
      </c>
      <c r="C4" s="103" t="s">
        <v>1435</v>
      </c>
      <c r="D4" s="103" t="s">
        <v>1341</v>
      </c>
      <c r="E4" s="103" t="s">
        <v>1436</v>
      </c>
      <c r="F4" s="103" t="s">
        <v>1437</v>
      </c>
      <c r="G4" s="103" t="s">
        <v>1438</v>
      </c>
      <c r="H4" s="103" t="s">
        <v>1439</v>
      </c>
    </row>
    <row r="5" spans="1:8" ht="20.100000000000001" customHeight="1" x14ac:dyDescent="0.15">
      <c r="A5" s="104"/>
      <c r="B5" s="104"/>
      <c r="C5" s="104"/>
      <c r="D5" s="104"/>
      <c r="E5" s="117"/>
      <c r="F5" s="106"/>
      <c r="G5" s="106"/>
      <c r="H5" s="104"/>
    </row>
    <row r="6" spans="1:8" ht="20.100000000000001" customHeight="1" x14ac:dyDescent="0.15">
      <c r="A6" s="104"/>
      <c r="B6" s="104"/>
      <c r="C6" s="104"/>
      <c r="D6" s="104"/>
      <c r="E6" s="117"/>
      <c r="F6" s="106"/>
      <c r="G6" s="106"/>
      <c r="H6" s="104"/>
    </row>
    <row r="7" spans="1:8" ht="20.100000000000001" customHeight="1" x14ac:dyDescent="0.15">
      <c r="A7" s="104"/>
      <c r="B7" s="104"/>
      <c r="C7" s="104"/>
      <c r="D7" s="104"/>
      <c r="E7" s="117"/>
      <c r="F7" s="106"/>
      <c r="G7" s="106"/>
      <c r="H7" s="104"/>
    </row>
    <row r="8" spans="1:8" ht="20.100000000000001" customHeight="1" x14ac:dyDescent="0.15">
      <c r="A8" s="104"/>
      <c r="B8" s="104"/>
      <c r="C8" s="104"/>
      <c r="D8" s="104"/>
      <c r="E8" s="117"/>
      <c r="F8" s="106"/>
      <c r="G8" s="106"/>
      <c r="H8" s="104"/>
    </row>
    <row r="9" spans="1:8" ht="20.100000000000001" customHeight="1" x14ac:dyDescent="0.15">
      <c r="A9" s="104"/>
      <c r="B9" s="104"/>
      <c r="C9" s="104"/>
      <c r="D9" s="104"/>
      <c r="E9" s="117"/>
      <c r="F9" s="106"/>
      <c r="G9" s="106"/>
      <c r="H9" s="104"/>
    </row>
    <row r="10" spans="1:8" ht="20.100000000000001" customHeight="1" x14ac:dyDescent="0.15">
      <c r="A10" s="104"/>
      <c r="B10" s="104"/>
      <c r="C10" s="104"/>
      <c r="D10" s="104"/>
      <c r="E10" s="117"/>
      <c r="F10" s="106"/>
      <c r="G10" s="106"/>
      <c r="H10" s="104"/>
    </row>
    <row r="11" spans="1:8" ht="20.100000000000001" customHeight="1" x14ac:dyDescent="0.15">
      <c r="A11" s="104"/>
      <c r="B11" s="104"/>
      <c r="C11" s="104"/>
      <c r="D11" s="104"/>
      <c r="E11" s="117"/>
      <c r="F11" s="106"/>
      <c r="G11" s="106"/>
      <c r="H11" s="104"/>
    </row>
    <row r="12" spans="1:8" ht="20.100000000000001" customHeight="1" x14ac:dyDescent="0.15">
      <c r="A12" s="104"/>
      <c r="B12" s="104"/>
      <c r="C12" s="104"/>
      <c r="D12" s="104"/>
      <c r="E12" s="117"/>
      <c r="F12" s="106"/>
      <c r="G12" s="106"/>
      <c r="H12" s="104"/>
    </row>
    <row r="13" spans="1:8" ht="20.100000000000001" customHeight="1" x14ac:dyDescent="0.15">
      <c r="A13" s="104"/>
      <c r="B13" s="104"/>
      <c r="C13" s="104"/>
      <c r="D13" s="104"/>
      <c r="E13" s="117"/>
      <c r="F13" s="106"/>
      <c r="G13" s="106"/>
      <c r="H13" s="104"/>
    </row>
    <row r="14" spans="1:8" ht="20.100000000000001" customHeight="1" x14ac:dyDescent="0.15">
      <c r="A14" s="104"/>
      <c r="B14" s="104"/>
      <c r="C14" s="104"/>
      <c r="D14" s="104"/>
      <c r="E14" s="117"/>
      <c r="F14" s="106"/>
      <c r="G14" s="106"/>
      <c r="H14" s="104"/>
    </row>
    <row r="15" spans="1:8" ht="20.100000000000001" customHeight="1" x14ac:dyDescent="0.15">
      <c r="A15" s="104"/>
      <c r="B15" s="104"/>
      <c r="C15" s="104"/>
      <c r="D15" s="104"/>
      <c r="E15" s="117"/>
      <c r="F15" s="106"/>
      <c r="G15" s="106"/>
      <c r="H15" s="104"/>
    </row>
    <row r="16" spans="1:8" ht="20.100000000000001" customHeight="1" x14ac:dyDescent="0.15">
      <c r="A16" s="104"/>
      <c r="B16" s="104"/>
      <c r="C16" s="104"/>
      <c r="D16" s="104"/>
      <c r="E16" s="117"/>
      <c r="F16" s="106"/>
      <c r="G16" s="106"/>
      <c r="H16" s="104"/>
    </row>
    <row r="17" spans="1:8" ht="20.100000000000001" customHeight="1" x14ac:dyDescent="0.15">
      <c r="A17" s="104"/>
      <c r="B17" s="104"/>
      <c r="C17" s="104"/>
      <c r="D17" s="104"/>
      <c r="E17" s="117"/>
      <c r="F17" s="106"/>
      <c r="G17" s="106"/>
      <c r="H17" s="104"/>
    </row>
    <row r="18" spans="1:8" ht="20.100000000000001" customHeight="1" x14ac:dyDescent="0.15">
      <c r="A18" s="104"/>
      <c r="B18" s="104"/>
      <c r="C18" s="104"/>
      <c r="D18" s="104"/>
      <c r="E18" s="117"/>
      <c r="F18" s="106"/>
      <c r="G18" s="106"/>
      <c r="H18" s="104"/>
    </row>
  </sheetData>
  <mergeCells count="2">
    <mergeCell ref="A2:H2"/>
    <mergeCell ref="A3:H3"/>
  </mergeCells>
  <phoneticPr fontId="61" type="noConversion"/>
  <pageMargins left="0.75" right="0.75" top="1" bottom="1" header="0.5" footer="0.5"/>
  <pageSetup paperSize="9" scale="96"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Z9"/>
  <sheetViews>
    <sheetView view="pageBreakPreview" topLeftCell="B1" zoomScale="70" zoomScaleNormal="100" workbookViewId="0">
      <selection activeCell="O21" sqref="O21"/>
    </sheetView>
  </sheetViews>
  <sheetFormatPr defaultColWidth="9" defaultRowHeight="12" x14ac:dyDescent="0.15"/>
  <cols>
    <col min="1" max="1" width="7.875" style="110" customWidth="1"/>
    <col min="2" max="2" width="23" style="110" customWidth="1"/>
    <col min="3" max="3" width="9" style="110"/>
    <col min="4" max="4" width="11.125" style="110" customWidth="1"/>
    <col min="5" max="6" width="9" style="110"/>
    <col min="7" max="7" width="9.75" style="110"/>
    <col min="8" max="8" width="6.25" style="110" customWidth="1"/>
    <col min="9" max="9" width="6.5" style="110" customWidth="1"/>
    <col min="10" max="10" width="6.625" style="110" customWidth="1"/>
    <col min="11" max="11" width="13.875" style="110"/>
    <col min="12" max="12" width="11.125" style="110" customWidth="1"/>
    <col min="13" max="13" width="13.875" style="110"/>
    <col min="14" max="14" width="15.25" style="110" customWidth="1"/>
    <col min="15" max="15" width="12.75" style="110" customWidth="1"/>
    <col min="16" max="16" width="25.75" style="110" customWidth="1"/>
    <col min="17" max="17" width="29.125" style="110" customWidth="1"/>
    <col min="18" max="18" width="27.875" style="110" customWidth="1"/>
    <col min="19" max="20" width="9" style="110"/>
    <col min="21" max="22" width="14.875" style="110" customWidth="1"/>
    <col min="23" max="23" width="10.75" style="110" customWidth="1"/>
    <col min="24" max="24" width="5.375" style="110" customWidth="1"/>
    <col min="25" max="16384" width="9" style="110"/>
  </cols>
  <sheetData>
    <row r="1" spans="1:26" ht="44.1" customHeight="1" x14ac:dyDescent="0.15">
      <c r="A1" s="110" t="s">
        <v>1440</v>
      </c>
    </row>
    <row r="2" spans="1:26" ht="44.1" customHeight="1" x14ac:dyDescent="0.15">
      <c r="A2" s="235" t="s">
        <v>1441</v>
      </c>
      <c r="B2" s="235"/>
      <c r="C2" s="235"/>
      <c r="D2" s="235"/>
      <c r="E2" s="235"/>
      <c r="F2" s="235"/>
      <c r="G2" s="235"/>
      <c r="H2" s="235"/>
      <c r="I2" s="235"/>
      <c r="J2" s="235"/>
      <c r="K2" s="235"/>
      <c r="L2" s="235"/>
      <c r="M2" s="235"/>
      <c r="N2" s="235"/>
      <c r="O2" s="235"/>
      <c r="P2" s="235"/>
      <c r="Q2" s="235"/>
      <c r="R2" s="235"/>
      <c r="S2" s="235"/>
      <c r="T2" s="235"/>
      <c r="U2" s="235"/>
      <c r="V2" s="235"/>
      <c r="W2" s="235"/>
      <c r="X2" s="235"/>
      <c r="Y2" s="235"/>
      <c r="Z2" s="235"/>
    </row>
    <row r="3" spans="1:26" ht="44.1" customHeight="1" x14ac:dyDescent="0.15">
      <c r="A3" s="110" t="str">
        <f>项目经营主体基本信息!A3</f>
        <v xml:space="preserve">填报单位： 八一镇人民政府（单位公章）                           </v>
      </c>
      <c r="G3" s="110" t="s">
        <v>1442</v>
      </c>
      <c r="N3" s="288" t="s">
        <v>1443</v>
      </c>
      <c r="O3" s="288"/>
      <c r="P3" s="288"/>
      <c r="Q3" s="288"/>
      <c r="R3" s="288"/>
      <c r="U3" s="110" t="s">
        <v>1444</v>
      </c>
      <c r="Z3" s="110" t="s">
        <v>84</v>
      </c>
    </row>
    <row r="4" spans="1:26" ht="44.1" customHeight="1" x14ac:dyDescent="0.15">
      <c r="A4" s="234" t="s">
        <v>1323</v>
      </c>
      <c r="B4" s="234" t="s">
        <v>1445</v>
      </c>
      <c r="C4" s="234" t="s">
        <v>1446</v>
      </c>
      <c r="D4" s="234" t="s">
        <v>145</v>
      </c>
      <c r="E4" s="234" t="s">
        <v>1447</v>
      </c>
      <c r="F4" s="234"/>
      <c r="G4" s="234" t="s">
        <v>1448</v>
      </c>
      <c r="H4" s="234" t="s">
        <v>1449</v>
      </c>
      <c r="I4" s="234" t="s">
        <v>1450</v>
      </c>
      <c r="J4" s="234" t="s">
        <v>151</v>
      </c>
      <c r="K4" s="234" t="s">
        <v>1451</v>
      </c>
      <c r="L4" s="234" t="s">
        <v>1452</v>
      </c>
      <c r="M4" s="234" t="s">
        <v>1453</v>
      </c>
      <c r="N4" s="234" t="s">
        <v>1377</v>
      </c>
      <c r="O4" s="234" t="s">
        <v>1454</v>
      </c>
      <c r="P4" s="234" t="s">
        <v>1455</v>
      </c>
      <c r="Q4" s="234" t="s">
        <v>1456</v>
      </c>
      <c r="R4" s="234" t="s">
        <v>1457</v>
      </c>
      <c r="S4" s="234" t="s">
        <v>1458</v>
      </c>
      <c r="T4" s="234"/>
      <c r="U4" s="234" t="s">
        <v>1459</v>
      </c>
      <c r="V4" s="234"/>
      <c r="W4" s="234"/>
      <c r="X4" s="234" t="s">
        <v>1460</v>
      </c>
      <c r="Y4" s="234" t="s">
        <v>1461</v>
      </c>
      <c r="Z4" s="234" t="s">
        <v>92</v>
      </c>
    </row>
    <row r="5" spans="1:26" ht="44.1" customHeight="1" x14ac:dyDescent="0.15">
      <c r="A5" s="234"/>
      <c r="B5" s="234"/>
      <c r="C5" s="234"/>
      <c r="D5" s="234"/>
      <c r="E5" s="111" t="s">
        <v>1435</v>
      </c>
      <c r="F5" s="111" t="s">
        <v>1462</v>
      </c>
      <c r="G5" s="234"/>
      <c r="H5" s="234"/>
      <c r="I5" s="234"/>
      <c r="J5" s="234"/>
      <c r="K5" s="234"/>
      <c r="L5" s="234"/>
      <c r="M5" s="234"/>
      <c r="N5" s="234"/>
      <c r="O5" s="234"/>
      <c r="P5" s="234"/>
      <c r="Q5" s="234"/>
      <c r="R5" s="234"/>
      <c r="S5" s="111" t="s">
        <v>1463</v>
      </c>
      <c r="T5" s="111" t="s">
        <v>1464</v>
      </c>
      <c r="U5" s="111" t="s">
        <v>1465</v>
      </c>
      <c r="V5" s="111" t="s">
        <v>1466</v>
      </c>
      <c r="W5" s="111" t="s">
        <v>1467</v>
      </c>
      <c r="X5" s="234"/>
      <c r="Y5" s="234"/>
      <c r="Z5" s="234"/>
    </row>
    <row r="6" spans="1:26" ht="36.950000000000003" customHeight="1" x14ac:dyDescent="0.15">
      <c r="A6" s="112">
        <v>1</v>
      </c>
      <c r="B6" s="97" t="s">
        <v>1346</v>
      </c>
      <c r="C6" s="112" t="s">
        <v>1311</v>
      </c>
      <c r="D6" s="113" t="s">
        <v>1348</v>
      </c>
      <c r="E6" s="112" t="s">
        <v>1312</v>
      </c>
      <c r="F6" s="111" t="s">
        <v>1313</v>
      </c>
      <c r="G6" s="262">
        <v>44028</v>
      </c>
      <c r="H6" s="114"/>
      <c r="I6" s="112" t="s">
        <v>1415</v>
      </c>
      <c r="J6" s="91">
        <v>100</v>
      </c>
      <c r="K6" s="115">
        <v>274139.27</v>
      </c>
      <c r="L6" s="115">
        <v>0</v>
      </c>
      <c r="M6" s="115">
        <f>K6-L6</f>
        <v>274139.27</v>
      </c>
      <c r="N6" s="266" t="s">
        <v>1319</v>
      </c>
      <c r="O6" s="112" t="s">
        <v>1416</v>
      </c>
      <c r="P6" s="280" t="s">
        <v>1379</v>
      </c>
      <c r="Q6" s="280" t="s">
        <v>1310</v>
      </c>
      <c r="R6" s="282" t="s">
        <v>1369</v>
      </c>
      <c r="S6" s="239" t="s">
        <v>1468</v>
      </c>
      <c r="T6" s="273"/>
      <c r="U6" s="264" t="s">
        <v>1469</v>
      </c>
      <c r="V6" s="264" t="s">
        <v>1470</v>
      </c>
      <c r="W6" s="277" t="s">
        <v>1471</v>
      </c>
      <c r="X6" s="114"/>
      <c r="Y6" s="114"/>
      <c r="Z6" s="116"/>
    </row>
    <row r="7" spans="1:26" ht="44.1" customHeight="1" x14ac:dyDescent="0.15">
      <c r="A7" s="112">
        <v>2</v>
      </c>
      <c r="B7" s="97" t="s">
        <v>1351</v>
      </c>
      <c r="C7" s="112" t="s">
        <v>1311</v>
      </c>
      <c r="D7" s="113" t="s">
        <v>1352</v>
      </c>
      <c r="E7" s="112" t="s">
        <v>1312</v>
      </c>
      <c r="F7" s="111" t="s">
        <v>1313</v>
      </c>
      <c r="G7" s="263"/>
      <c r="H7" s="114"/>
      <c r="I7" s="112" t="s">
        <v>1415</v>
      </c>
      <c r="J7" s="91">
        <v>112.6</v>
      </c>
      <c r="K7" s="115">
        <v>258081.27</v>
      </c>
      <c r="L7" s="115">
        <v>0</v>
      </c>
      <c r="M7" s="115">
        <f>K7-L7</f>
        <v>258081.27</v>
      </c>
      <c r="N7" s="267"/>
      <c r="O7" s="112" t="s">
        <v>1416</v>
      </c>
      <c r="P7" s="281"/>
      <c r="Q7" s="281"/>
      <c r="R7" s="283"/>
      <c r="S7" s="274"/>
      <c r="T7" s="275"/>
      <c r="U7" s="265"/>
      <c r="V7" s="265"/>
      <c r="W7" s="278"/>
      <c r="X7" s="114"/>
      <c r="Y7" s="114"/>
      <c r="Z7" s="114"/>
    </row>
    <row r="8" spans="1:26" ht="42.95" customHeight="1" x14ac:dyDescent="0.15">
      <c r="A8" s="112">
        <v>3</v>
      </c>
      <c r="B8" s="97" t="s">
        <v>1353</v>
      </c>
      <c r="C8" s="112" t="s">
        <v>1311</v>
      </c>
      <c r="D8" s="113" t="s">
        <v>1354</v>
      </c>
      <c r="E8" s="112" t="s">
        <v>1312</v>
      </c>
      <c r="F8" s="111" t="s">
        <v>1313</v>
      </c>
      <c r="G8" s="263"/>
      <c r="H8" s="114"/>
      <c r="I8" s="112" t="s">
        <v>1415</v>
      </c>
      <c r="J8" s="91">
        <v>61.75</v>
      </c>
      <c r="K8" s="115">
        <v>167779.46</v>
      </c>
      <c r="L8" s="115">
        <v>0</v>
      </c>
      <c r="M8" s="115">
        <f>K8-L8</f>
        <v>167779.46</v>
      </c>
      <c r="N8" s="287"/>
      <c r="O8" s="112" t="s">
        <v>1416</v>
      </c>
      <c r="P8" s="281"/>
      <c r="Q8" s="281"/>
      <c r="R8" s="283"/>
      <c r="S8" s="274"/>
      <c r="T8" s="275"/>
      <c r="U8" s="276"/>
      <c r="V8" s="276"/>
      <c r="W8" s="279"/>
      <c r="X8" s="114"/>
      <c r="Y8" s="114"/>
      <c r="Z8" s="116"/>
    </row>
    <row r="9" spans="1:26" ht="50.1" customHeight="1" x14ac:dyDescent="0.15">
      <c r="A9" s="284" t="s">
        <v>1006</v>
      </c>
      <c r="B9" s="285"/>
      <c r="C9" s="285"/>
      <c r="D9" s="285"/>
      <c r="E9" s="285"/>
      <c r="F9" s="285"/>
      <c r="G9" s="285"/>
      <c r="H9" s="285"/>
      <c r="I9" s="285"/>
      <c r="J9" s="286"/>
      <c r="K9" s="115">
        <f>SUM(K6:K8)</f>
        <v>700000</v>
      </c>
      <c r="L9" s="115">
        <f>SUM(L6:L8)</f>
        <v>0</v>
      </c>
      <c r="M9" s="115">
        <f>SUM(M6:M8)</f>
        <v>700000</v>
      </c>
      <c r="N9" s="114"/>
      <c r="O9" s="114"/>
      <c r="P9" s="114"/>
      <c r="Q9" s="114"/>
      <c r="R9" s="114"/>
      <c r="S9" s="236"/>
      <c r="T9" s="237"/>
      <c r="U9" s="114"/>
      <c r="V9" s="114"/>
      <c r="W9" s="114"/>
      <c r="X9" s="114"/>
      <c r="Y9" s="114"/>
      <c r="Z9" s="114"/>
    </row>
  </sheetData>
  <mergeCells count="35">
    <mergeCell ref="A2:Z2"/>
    <mergeCell ref="N3:R3"/>
    <mergeCell ref="E4:F4"/>
    <mergeCell ref="S4:T4"/>
    <mergeCell ref="U4:W4"/>
    <mergeCell ref="O4:O5"/>
    <mergeCell ref="P4:P5"/>
    <mergeCell ref="Z4:Z5"/>
    <mergeCell ref="A9:J9"/>
    <mergeCell ref="S9:T9"/>
    <mergeCell ref="A4:A5"/>
    <mergeCell ref="B4:B5"/>
    <mergeCell ref="C4:C5"/>
    <mergeCell ref="D4:D5"/>
    <mergeCell ref="G4:G5"/>
    <mergeCell ref="G6:G8"/>
    <mergeCell ref="H4:H5"/>
    <mergeCell ref="I4:I5"/>
    <mergeCell ref="J4:J5"/>
    <mergeCell ref="K4:K5"/>
    <mergeCell ref="L4:L5"/>
    <mergeCell ref="M4:M5"/>
    <mergeCell ref="N4:N5"/>
    <mergeCell ref="N6:N8"/>
    <mergeCell ref="Y4:Y5"/>
    <mergeCell ref="P6:P8"/>
    <mergeCell ref="Q4:Q5"/>
    <mergeCell ref="Q6:Q8"/>
    <mergeCell ref="R4:R5"/>
    <mergeCell ref="R6:R8"/>
    <mergeCell ref="S6:T8"/>
    <mergeCell ref="U6:U8"/>
    <mergeCell ref="V6:V8"/>
    <mergeCell ref="W6:W8"/>
    <mergeCell ref="X4:X5"/>
  </mergeCells>
  <phoneticPr fontId="61" type="noConversion"/>
  <printOptions horizontalCentered="1"/>
  <pageMargins left="0.39305555555555599" right="0.39305555555555599" top="0.86597222222222203" bottom="1" header="0.27500000000000002" footer="0.156944444444444"/>
  <pageSetup paperSize="9" scale="3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P31"/>
  <sheetViews>
    <sheetView view="pageBreakPreview" zoomScaleNormal="100" workbookViewId="0">
      <selection activeCell="A2" sqref="A2:AI2"/>
    </sheetView>
  </sheetViews>
  <sheetFormatPr defaultColWidth="9" defaultRowHeight="13.5" x14ac:dyDescent="0.15"/>
  <cols>
    <col min="1" max="1" width="4.25" customWidth="1"/>
    <col min="4" max="5" width="11.125" customWidth="1"/>
    <col min="7" max="7" width="4.375" customWidth="1"/>
    <col min="8" max="8" width="13.5" customWidth="1"/>
    <col min="9" max="9" width="4.375" customWidth="1"/>
    <col min="10" max="10" width="8.625" customWidth="1"/>
    <col min="11" max="11" width="13.875" customWidth="1"/>
    <col min="12" max="12" width="5.5" customWidth="1"/>
    <col min="13" max="15" width="16.125" customWidth="1"/>
  </cols>
  <sheetData>
    <row r="1" spans="1:16" x14ac:dyDescent="0.15">
      <c r="A1" t="s">
        <v>1472</v>
      </c>
    </row>
    <row r="2" spans="1:16" ht="22.5" x14ac:dyDescent="0.15">
      <c r="A2" s="235" t="s">
        <v>1473</v>
      </c>
      <c r="B2" s="235"/>
      <c r="C2" s="235"/>
      <c r="D2" s="235"/>
      <c r="E2" s="235"/>
      <c r="F2" s="235"/>
      <c r="G2" s="235"/>
      <c r="H2" s="235"/>
      <c r="I2" s="235"/>
      <c r="J2" s="235"/>
      <c r="K2" s="235"/>
      <c r="L2" s="235"/>
      <c r="M2" s="235"/>
      <c r="N2" s="235"/>
      <c r="O2" s="235"/>
      <c r="P2" s="235"/>
    </row>
    <row r="3" spans="1:16" x14ac:dyDescent="0.15">
      <c r="A3" t="s">
        <v>248</v>
      </c>
      <c r="F3" t="s">
        <v>1474</v>
      </c>
      <c r="J3" t="s">
        <v>1475</v>
      </c>
      <c r="N3" t="s">
        <v>1444</v>
      </c>
      <c r="P3" t="s">
        <v>84</v>
      </c>
    </row>
    <row r="4" spans="1:16" x14ac:dyDescent="0.15">
      <c r="A4" s="238" t="s">
        <v>1323</v>
      </c>
      <c r="B4" s="238" t="s">
        <v>1445</v>
      </c>
      <c r="C4" s="238" t="s">
        <v>1446</v>
      </c>
      <c r="D4" s="238" t="s">
        <v>1447</v>
      </c>
      <c r="E4" s="238"/>
      <c r="F4" s="238" t="s">
        <v>1476</v>
      </c>
      <c r="G4" s="238" t="s">
        <v>1450</v>
      </c>
      <c r="H4" s="238" t="s">
        <v>1477</v>
      </c>
      <c r="I4" s="238" t="s">
        <v>151</v>
      </c>
      <c r="J4" s="238" t="s">
        <v>1478</v>
      </c>
      <c r="K4" s="238" t="s">
        <v>152</v>
      </c>
      <c r="L4" s="238" t="s">
        <v>1454</v>
      </c>
      <c r="M4" s="238" t="s">
        <v>1455</v>
      </c>
      <c r="N4" s="238" t="s">
        <v>1456</v>
      </c>
      <c r="O4" s="238" t="s">
        <v>1457</v>
      </c>
      <c r="P4" s="238" t="s">
        <v>1479</v>
      </c>
    </row>
    <row r="5" spans="1:16" x14ac:dyDescent="0.15">
      <c r="A5" s="238"/>
      <c r="B5" s="238"/>
      <c r="C5" s="238"/>
      <c r="D5" s="102" t="s">
        <v>1435</v>
      </c>
      <c r="E5" s="102" t="s">
        <v>1462</v>
      </c>
      <c r="F5" s="238"/>
      <c r="G5" s="238"/>
      <c r="H5" s="238"/>
      <c r="I5" s="238"/>
      <c r="J5" s="238"/>
      <c r="K5" s="238"/>
      <c r="L5" s="238"/>
      <c r="M5" s="238"/>
      <c r="N5" s="238"/>
      <c r="O5" s="238"/>
      <c r="P5" s="238"/>
    </row>
    <row r="6" spans="1:16" x14ac:dyDescent="0.15">
      <c r="A6" s="104"/>
      <c r="B6" s="104"/>
      <c r="C6" s="104"/>
      <c r="D6" s="104"/>
      <c r="E6" s="104"/>
      <c r="F6" s="109"/>
      <c r="G6" s="104"/>
      <c r="H6" s="104"/>
      <c r="I6" s="104"/>
      <c r="J6" s="106"/>
      <c r="K6" s="106"/>
      <c r="L6" s="104"/>
      <c r="M6" s="104"/>
      <c r="N6" s="104"/>
      <c r="O6" s="104"/>
      <c r="P6" s="104"/>
    </row>
    <row r="7" spans="1:16" x14ac:dyDescent="0.15">
      <c r="A7" s="104"/>
      <c r="B7" s="104"/>
      <c r="C7" s="104"/>
      <c r="D7" s="104"/>
      <c r="E7" s="104"/>
      <c r="F7" s="109"/>
      <c r="G7" s="104"/>
      <c r="H7" s="104"/>
      <c r="I7" s="104"/>
      <c r="J7" s="106"/>
      <c r="K7" s="106"/>
      <c r="L7" s="104"/>
      <c r="M7" s="104"/>
      <c r="N7" s="104"/>
      <c r="O7" s="104"/>
      <c r="P7" s="104"/>
    </row>
    <row r="8" spans="1:16" x14ac:dyDescent="0.15">
      <c r="A8" s="104"/>
      <c r="B8" s="104"/>
      <c r="C8" s="104"/>
      <c r="D8" s="104"/>
      <c r="E8" s="104"/>
      <c r="F8" s="109"/>
      <c r="G8" s="104"/>
      <c r="H8" s="104"/>
      <c r="I8" s="104"/>
      <c r="J8" s="106"/>
      <c r="K8" s="106"/>
      <c r="L8" s="104"/>
      <c r="M8" s="104"/>
      <c r="N8" s="104"/>
      <c r="O8" s="104"/>
      <c r="P8" s="104"/>
    </row>
    <row r="9" spans="1:16" x14ac:dyDescent="0.15">
      <c r="A9" s="104"/>
      <c r="B9" s="104"/>
      <c r="C9" s="104"/>
      <c r="D9" s="104"/>
      <c r="E9" s="104"/>
      <c r="F9" s="109"/>
      <c r="G9" s="104"/>
      <c r="H9" s="104"/>
      <c r="I9" s="104"/>
      <c r="J9" s="106"/>
      <c r="K9" s="106"/>
      <c r="L9" s="104"/>
      <c r="M9" s="104"/>
      <c r="N9" s="104"/>
      <c r="O9" s="104"/>
      <c r="P9" s="104"/>
    </row>
    <row r="10" spans="1:16" x14ac:dyDescent="0.15">
      <c r="A10" s="104"/>
      <c r="B10" s="104"/>
      <c r="C10" s="104"/>
      <c r="D10" s="104"/>
      <c r="E10" s="104"/>
      <c r="F10" s="109"/>
      <c r="G10" s="104"/>
      <c r="H10" s="104"/>
      <c r="I10" s="104"/>
      <c r="J10" s="106"/>
      <c r="K10" s="106"/>
      <c r="L10" s="104"/>
      <c r="M10" s="104"/>
      <c r="N10" s="104"/>
      <c r="O10" s="104"/>
      <c r="P10" s="104"/>
    </row>
    <row r="11" spans="1:16" x14ac:dyDescent="0.15">
      <c r="A11" s="104"/>
      <c r="B11" s="104"/>
      <c r="C11" s="104"/>
      <c r="D11" s="104"/>
      <c r="E11" s="104"/>
      <c r="F11" s="109"/>
      <c r="G11" s="104"/>
      <c r="H11" s="104"/>
      <c r="I11" s="104"/>
      <c r="J11" s="106"/>
      <c r="K11" s="106"/>
      <c r="L11" s="104"/>
      <c r="M11" s="104"/>
      <c r="N11" s="104"/>
      <c r="O11" s="104"/>
      <c r="P11" s="104"/>
    </row>
    <row r="12" spans="1:16" x14ac:dyDescent="0.15">
      <c r="A12" s="104"/>
      <c r="B12" s="104"/>
      <c r="C12" s="104"/>
      <c r="D12" s="104"/>
      <c r="E12" s="104"/>
      <c r="F12" s="109"/>
      <c r="G12" s="104"/>
      <c r="H12" s="104"/>
      <c r="I12" s="104"/>
      <c r="J12" s="106"/>
      <c r="K12" s="106"/>
      <c r="L12" s="104"/>
      <c r="M12" s="104"/>
      <c r="N12" s="104"/>
      <c r="O12" s="104"/>
      <c r="P12" s="104"/>
    </row>
    <row r="13" spans="1:16" x14ac:dyDescent="0.15">
      <c r="A13" s="104"/>
      <c r="B13" s="104"/>
      <c r="C13" s="104"/>
      <c r="D13" s="104"/>
      <c r="E13" s="104"/>
      <c r="F13" s="109"/>
      <c r="G13" s="104"/>
      <c r="H13" s="104"/>
      <c r="I13" s="104"/>
      <c r="J13" s="106"/>
      <c r="K13" s="106"/>
      <c r="L13" s="104"/>
      <c r="M13" s="104"/>
      <c r="N13" s="104"/>
      <c r="O13" s="104"/>
      <c r="P13" s="104"/>
    </row>
    <row r="14" spans="1:16" x14ac:dyDescent="0.15">
      <c r="A14" s="104"/>
      <c r="B14" s="104"/>
      <c r="C14" s="104"/>
      <c r="D14" s="104"/>
      <c r="E14" s="104"/>
      <c r="F14" s="109"/>
      <c r="G14" s="104"/>
      <c r="H14" s="104"/>
      <c r="I14" s="104"/>
      <c r="J14" s="106"/>
      <c r="K14" s="106"/>
      <c r="L14" s="104"/>
      <c r="M14" s="104"/>
      <c r="N14" s="104"/>
      <c r="O14" s="104"/>
      <c r="P14" s="104"/>
    </row>
    <row r="15" spans="1:16" x14ac:dyDescent="0.15">
      <c r="A15" s="104"/>
      <c r="B15" s="104"/>
      <c r="C15" s="104"/>
      <c r="D15" s="104"/>
      <c r="E15" s="104"/>
      <c r="F15" s="109"/>
      <c r="G15" s="104"/>
      <c r="H15" s="104"/>
      <c r="I15" s="104"/>
      <c r="J15" s="106"/>
      <c r="K15" s="106"/>
      <c r="L15" s="104"/>
      <c r="M15" s="104"/>
      <c r="N15" s="104"/>
      <c r="O15" s="104"/>
      <c r="P15" s="104"/>
    </row>
    <row r="16" spans="1:16" x14ac:dyDescent="0.15">
      <c r="A16" s="104"/>
      <c r="B16" s="104"/>
      <c r="C16" s="104"/>
      <c r="D16" s="104"/>
      <c r="E16" s="104"/>
      <c r="F16" s="109"/>
      <c r="G16" s="104"/>
      <c r="H16" s="104"/>
      <c r="I16" s="104"/>
      <c r="J16" s="106"/>
      <c r="K16" s="106"/>
      <c r="L16" s="104"/>
      <c r="M16" s="104"/>
      <c r="N16" s="104"/>
      <c r="O16" s="104"/>
      <c r="P16" s="104"/>
    </row>
    <row r="17" spans="1:16" x14ac:dyDescent="0.15">
      <c r="A17" s="104"/>
      <c r="B17" s="104"/>
      <c r="C17" s="104"/>
      <c r="D17" s="104"/>
      <c r="E17" s="104"/>
      <c r="F17" s="109"/>
      <c r="G17" s="104"/>
      <c r="H17" s="104"/>
      <c r="I17" s="104"/>
      <c r="J17" s="106"/>
      <c r="K17" s="106"/>
      <c r="L17" s="104"/>
      <c r="M17" s="104"/>
      <c r="N17" s="104"/>
      <c r="O17" s="104"/>
      <c r="P17" s="104"/>
    </row>
    <row r="18" spans="1:16" x14ac:dyDescent="0.15">
      <c r="A18" s="104"/>
      <c r="B18" s="104"/>
      <c r="C18" s="104"/>
      <c r="D18" s="104"/>
      <c r="E18" s="104"/>
      <c r="F18" s="109"/>
      <c r="G18" s="104"/>
      <c r="H18" s="104"/>
      <c r="I18" s="104"/>
      <c r="J18" s="106"/>
      <c r="K18" s="106"/>
      <c r="L18" s="104"/>
      <c r="M18" s="104"/>
      <c r="N18" s="104"/>
      <c r="O18" s="104"/>
      <c r="P18" s="104"/>
    </row>
    <row r="19" spans="1:16" x14ac:dyDescent="0.15">
      <c r="A19" s="104"/>
      <c r="B19" s="104"/>
      <c r="C19" s="104"/>
      <c r="D19" s="104"/>
      <c r="E19" s="104"/>
      <c r="F19" s="109"/>
      <c r="G19" s="104"/>
      <c r="H19" s="104"/>
      <c r="I19" s="104"/>
      <c r="J19" s="106"/>
      <c r="K19" s="106"/>
      <c r="L19" s="104"/>
      <c r="M19" s="104"/>
      <c r="N19" s="104"/>
      <c r="O19" s="104"/>
      <c r="P19" s="104"/>
    </row>
    <row r="20" spans="1:16" x14ac:dyDescent="0.15">
      <c r="A20" s="104"/>
      <c r="B20" s="104"/>
      <c r="C20" s="104"/>
      <c r="D20" s="104"/>
      <c r="E20" s="104"/>
      <c r="F20" s="109"/>
      <c r="G20" s="104"/>
      <c r="H20" s="104"/>
      <c r="I20" s="104"/>
      <c r="J20" s="106"/>
      <c r="K20" s="106"/>
      <c r="L20" s="104"/>
      <c r="M20" s="104"/>
      <c r="N20" s="104"/>
      <c r="O20" s="104"/>
      <c r="P20" s="104"/>
    </row>
    <row r="21" spans="1:16" x14ac:dyDescent="0.15">
      <c r="A21" s="104"/>
      <c r="B21" s="104"/>
      <c r="C21" s="104"/>
      <c r="D21" s="104"/>
      <c r="E21" s="104"/>
      <c r="F21" s="109"/>
      <c r="G21" s="104"/>
      <c r="H21" s="104"/>
      <c r="I21" s="104"/>
      <c r="J21" s="106"/>
      <c r="K21" s="106"/>
      <c r="L21" s="104"/>
      <c r="M21" s="104"/>
      <c r="N21" s="104"/>
      <c r="O21" s="104"/>
      <c r="P21" s="104"/>
    </row>
    <row r="22" spans="1:16" x14ac:dyDescent="0.15">
      <c r="A22" s="104"/>
      <c r="B22" s="104"/>
      <c r="C22" s="104"/>
      <c r="D22" s="104"/>
      <c r="E22" s="104"/>
      <c r="F22" s="109"/>
      <c r="G22" s="104"/>
      <c r="H22" s="104"/>
      <c r="I22" s="104"/>
      <c r="J22" s="106"/>
      <c r="K22" s="106"/>
      <c r="L22" s="104"/>
      <c r="M22" s="104"/>
      <c r="N22" s="104"/>
      <c r="O22" s="104"/>
      <c r="P22" s="104"/>
    </row>
    <row r="23" spans="1:16" x14ac:dyDescent="0.15">
      <c r="A23" s="104"/>
      <c r="B23" s="104"/>
      <c r="C23" s="104"/>
      <c r="D23" s="104"/>
      <c r="E23" s="104"/>
      <c r="F23" s="109"/>
      <c r="G23" s="104"/>
      <c r="H23" s="104"/>
      <c r="I23" s="104"/>
      <c r="J23" s="106"/>
      <c r="K23" s="106"/>
      <c r="L23" s="104"/>
      <c r="M23" s="104"/>
      <c r="N23" s="104"/>
      <c r="O23" s="104"/>
      <c r="P23" s="104"/>
    </row>
    <row r="24" spans="1:16" x14ac:dyDescent="0.15">
      <c r="A24" s="104"/>
      <c r="B24" s="104"/>
      <c r="C24" s="104"/>
      <c r="D24" s="104"/>
      <c r="E24" s="104"/>
      <c r="F24" s="109"/>
      <c r="G24" s="104"/>
      <c r="H24" s="104"/>
      <c r="I24" s="104"/>
      <c r="J24" s="106"/>
      <c r="K24" s="106"/>
      <c r="L24" s="104"/>
      <c r="M24" s="104"/>
      <c r="N24" s="104"/>
      <c r="O24" s="104"/>
      <c r="P24" s="104"/>
    </row>
    <row r="25" spans="1:16" x14ac:dyDescent="0.15">
      <c r="A25" s="104"/>
      <c r="B25" s="104"/>
      <c r="C25" s="104"/>
      <c r="D25" s="104"/>
      <c r="E25" s="104"/>
      <c r="F25" s="109"/>
      <c r="G25" s="104"/>
      <c r="H25" s="104"/>
      <c r="I25" s="104"/>
      <c r="J25" s="106"/>
      <c r="K25" s="106"/>
      <c r="L25" s="104"/>
      <c r="M25" s="104"/>
      <c r="N25" s="104"/>
      <c r="O25" s="104"/>
      <c r="P25" s="104"/>
    </row>
    <row r="26" spans="1:16" x14ac:dyDescent="0.15">
      <c r="A26" s="104"/>
      <c r="B26" s="104"/>
      <c r="C26" s="104"/>
      <c r="D26" s="104"/>
      <c r="E26" s="104"/>
      <c r="F26" s="109"/>
      <c r="G26" s="104"/>
      <c r="H26" s="104"/>
      <c r="I26" s="104"/>
      <c r="J26" s="106"/>
      <c r="K26" s="106"/>
      <c r="L26" s="104"/>
      <c r="M26" s="104"/>
      <c r="N26" s="104"/>
      <c r="O26" s="104"/>
      <c r="P26" s="104"/>
    </row>
    <row r="27" spans="1:16" x14ac:dyDescent="0.15">
      <c r="A27" s="104"/>
      <c r="B27" s="104"/>
      <c r="C27" s="104"/>
      <c r="D27" s="104"/>
      <c r="E27" s="104"/>
      <c r="F27" s="109"/>
      <c r="G27" s="104"/>
      <c r="H27" s="104"/>
      <c r="I27" s="104"/>
      <c r="J27" s="106"/>
      <c r="K27" s="106"/>
      <c r="L27" s="104"/>
      <c r="M27" s="104"/>
      <c r="N27" s="104"/>
      <c r="O27" s="104"/>
      <c r="P27" s="104"/>
    </row>
    <row r="28" spans="1:16" x14ac:dyDescent="0.15">
      <c r="A28" s="104"/>
      <c r="B28" s="104"/>
      <c r="C28" s="104"/>
      <c r="D28" s="104"/>
      <c r="E28" s="104"/>
      <c r="F28" s="109"/>
      <c r="G28" s="104"/>
      <c r="H28" s="104"/>
      <c r="I28" s="104"/>
      <c r="J28" s="106"/>
      <c r="K28" s="106"/>
      <c r="L28" s="104"/>
      <c r="M28" s="104"/>
      <c r="N28" s="104"/>
      <c r="O28" s="104"/>
      <c r="P28" s="104"/>
    </row>
    <row r="29" spans="1:16" x14ac:dyDescent="0.15">
      <c r="A29" s="104"/>
      <c r="B29" s="104"/>
      <c r="C29" s="104"/>
      <c r="D29" s="104"/>
      <c r="E29" s="104"/>
      <c r="F29" s="109"/>
      <c r="G29" s="104"/>
      <c r="H29" s="104"/>
      <c r="I29" s="104"/>
      <c r="J29" s="106"/>
      <c r="K29" s="106"/>
      <c r="L29" s="104"/>
      <c r="M29" s="104"/>
      <c r="N29" s="104"/>
      <c r="O29" s="104"/>
      <c r="P29" s="104"/>
    </row>
    <row r="30" spans="1:16" x14ac:dyDescent="0.15">
      <c r="A30" s="104"/>
      <c r="B30" s="104"/>
      <c r="C30" s="104"/>
      <c r="D30" s="104"/>
      <c r="E30" s="104"/>
      <c r="F30" s="109"/>
      <c r="G30" s="104"/>
      <c r="H30" s="104"/>
      <c r="I30" s="104"/>
      <c r="J30" s="106"/>
      <c r="K30" s="106"/>
      <c r="L30" s="104"/>
      <c r="M30" s="104"/>
      <c r="N30" s="104"/>
      <c r="O30" s="104"/>
      <c r="P30" s="104"/>
    </row>
    <row r="31" spans="1:16" x14ac:dyDescent="0.15">
      <c r="A31" s="104"/>
      <c r="B31" s="104"/>
      <c r="C31" s="104"/>
      <c r="D31" s="104"/>
      <c r="E31" s="104"/>
      <c r="F31" s="109"/>
      <c r="G31" s="104"/>
      <c r="H31" s="104"/>
      <c r="I31" s="104"/>
      <c r="J31" s="106"/>
      <c r="K31" s="106"/>
      <c r="L31" s="104"/>
      <c r="M31" s="104"/>
      <c r="N31" s="104"/>
      <c r="O31" s="104"/>
      <c r="P31" s="104"/>
    </row>
  </sheetData>
  <mergeCells count="16">
    <mergeCell ref="A2:P2"/>
    <mergeCell ref="D4:E4"/>
    <mergeCell ref="A4:A5"/>
    <mergeCell ref="B4:B5"/>
    <mergeCell ref="C4:C5"/>
    <mergeCell ref="F4:F5"/>
    <mergeCell ref="G4:G5"/>
    <mergeCell ref="H4:H5"/>
    <mergeCell ref="I4:I5"/>
    <mergeCell ref="J4:J5"/>
    <mergeCell ref="K4:K5"/>
    <mergeCell ref="L4:L5"/>
    <mergeCell ref="M4:M5"/>
    <mergeCell ref="N4:N5"/>
    <mergeCell ref="O4:O5"/>
    <mergeCell ref="P4:P5"/>
  </mergeCells>
  <phoneticPr fontId="61" type="noConversion"/>
  <pageMargins left="0.35416666666666702" right="0.27500000000000002" top="1" bottom="1" header="0.5" footer="0.5"/>
  <pageSetup paperSize="9" scale="8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W32"/>
  <sheetViews>
    <sheetView view="pageBreakPreview" topLeftCell="A2" zoomScaleNormal="100" workbookViewId="0">
      <selection activeCell="J6" sqref="J6"/>
    </sheetView>
  </sheetViews>
  <sheetFormatPr defaultColWidth="9" defaultRowHeight="13.5" x14ac:dyDescent="0.15"/>
  <cols>
    <col min="1" max="1" width="6.5" customWidth="1"/>
    <col min="4" max="4" width="8.625" customWidth="1"/>
    <col min="5" max="6" width="10.625" customWidth="1"/>
    <col min="7" max="7" width="4.375" customWidth="1"/>
    <col min="8" max="8" width="6.5" customWidth="1"/>
    <col min="9" max="9" width="10.625"/>
    <col min="10" max="10" width="15.125"/>
    <col min="11" max="11" width="5.875" customWidth="1"/>
    <col min="12" max="12" width="11.875"/>
    <col min="13" max="13" width="15.125"/>
    <col min="14" max="14" width="6" customWidth="1"/>
    <col min="15" max="15" width="11.5" customWidth="1"/>
    <col min="18" max="18" width="33.25" customWidth="1"/>
    <col min="19" max="19" width="35.125" customWidth="1"/>
    <col min="20" max="20" width="34.625" customWidth="1"/>
    <col min="21" max="21" width="9.125" customWidth="1"/>
    <col min="22" max="22" width="10.25" customWidth="1"/>
    <col min="23" max="23" width="15.875" customWidth="1"/>
  </cols>
  <sheetData>
    <row r="1" spans="1:23" ht="33.950000000000003" customHeight="1" x14ac:dyDescent="0.15">
      <c r="A1" t="s">
        <v>1480</v>
      </c>
    </row>
    <row r="2" spans="1:23" ht="45.95" customHeight="1" x14ac:dyDescent="0.15">
      <c r="A2" s="235" t="s">
        <v>1481</v>
      </c>
      <c r="B2" s="235"/>
      <c r="C2" s="235"/>
      <c r="D2" s="235"/>
      <c r="E2" s="235"/>
      <c r="F2" s="235"/>
      <c r="G2" s="235"/>
      <c r="H2" s="235"/>
      <c r="I2" s="235"/>
      <c r="J2" s="235"/>
      <c r="K2" s="235"/>
      <c r="L2" s="235"/>
      <c r="M2" s="235"/>
      <c r="N2" s="235"/>
      <c r="O2" s="235"/>
      <c r="P2" s="235"/>
      <c r="Q2" s="235"/>
      <c r="R2" s="235"/>
      <c r="S2" s="235"/>
      <c r="T2" s="235"/>
      <c r="U2" s="235"/>
      <c r="V2" s="235"/>
      <c r="W2" s="235"/>
    </row>
    <row r="3" spans="1:23" ht="47.1" customHeight="1" x14ac:dyDescent="0.15">
      <c r="A3" t="str">
        <f>项目经营主体基本信息!A3</f>
        <v xml:space="preserve">填报单位： 八一镇人民政府（单位公章）                           </v>
      </c>
      <c r="G3" t="s">
        <v>1474</v>
      </c>
      <c r="M3" s="291" t="s">
        <v>1482</v>
      </c>
      <c r="N3" s="291"/>
      <c r="O3" s="291"/>
      <c r="P3" s="291"/>
      <c r="Q3" s="291"/>
      <c r="R3" s="291"/>
      <c r="S3" t="s">
        <v>1444</v>
      </c>
      <c r="W3" t="s">
        <v>1483</v>
      </c>
    </row>
    <row r="4" spans="1:23" ht="38.1" customHeight="1" x14ac:dyDescent="0.15">
      <c r="A4" s="238" t="s">
        <v>1323</v>
      </c>
      <c r="B4" s="238" t="s">
        <v>1445</v>
      </c>
      <c r="C4" s="238" t="s">
        <v>1446</v>
      </c>
      <c r="D4" s="238" t="s">
        <v>1484</v>
      </c>
      <c r="E4" s="238" t="s">
        <v>1485</v>
      </c>
      <c r="F4" s="238"/>
      <c r="G4" s="238"/>
      <c r="H4" s="238" t="s">
        <v>1486</v>
      </c>
      <c r="I4" s="238"/>
      <c r="J4" s="238"/>
      <c r="K4" s="238" t="s">
        <v>1487</v>
      </c>
      <c r="L4" s="238"/>
      <c r="M4" s="238"/>
      <c r="N4" s="238" t="s">
        <v>1488</v>
      </c>
      <c r="O4" s="238" t="s">
        <v>152</v>
      </c>
      <c r="P4" s="238" t="s">
        <v>1377</v>
      </c>
      <c r="Q4" s="238" t="s">
        <v>1489</v>
      </c>
      <c r="R4" s="238" t="s">
        <v>1455</v>
      </c>
      <c r="S4" s="238" t="s">
        <v>1456</v>
      </c>
      <c r="T4" s="238" t="s">
        <v>1457</v>
      </c>
      <c r="U4" s="238" t="s">
        <v>1458</v>
      </c>
      <c r="V4" s="238"/>
      <c r="W4" s="238" t="s">
        <v>92</v>
      </c>
    </row>
    <row r="5" spans="1:23" ht="38.1" customHeight="1" x14ac:dyDescent="0.15">
      <c r="A5" s="238"/>
      <c r="B5" s="238"/>
      <c r="C5" s="238"/>
      <c r="D5" s="238"/>
      <c r="E5" s="102" t="s">
        <v>1435</v>
      </c>
      <c r="F5" s="102" t="s">
        <v>1462</v>
      </c>
      <c r="G5" s="102" t="s">
        <v>1490</v>
      </c>
      <c r="H5" s="102" t="s">
        <v>151</v>
      </c>
      <c r="I5" s="102" t="s">
        <v>1478</v>
      </c>
      <c r="J5" s="102" t="s">
        <v>152</v>
      </c>
      <c r="K5" s="102" t="s">
        <v>151</v>
      </c>
      <c r="L5" s="102" t="s">
        <v>1478</v>
      </c>
      <c r="M5" s="102" t="s">
        <v>152</v>
      </c>
      <c r="N5" s="238"/>
      <c r="O5" s="238"/>
      <c r="P5" s="238"/>
      <c r="Q5" s="238"/>
      <c r="R5" s="238"/>
      <c r="S5" s="238"/>
      <c r="T5" s="238"/>
      <c r="U5" s="102" t="s">
        <v>1464</v>
      </c>
      <c r="V5" s="102" t="s">
        <v>1463</v>
      </c>
      <c r="W5" s="238"/>
    </row>
    <row r="6" spans="1:23" ht="69.95" customHeight="1" x14ac:dyDescent="0.15">
      <c r="A6" s="103">
        <v>1</v>
      </c>
      <c r="B6" s="104" t="s">
        <v>1491</v>
      </c>
      <c r="C6" s="104" t="s">
        <v>1492</v>
      </c>
      <c r="D6" s="105" t="s">
        <v>1493</v>
      </c>
      <c r="E6" s="103" t="s">
        <v>1494</v>
      </c>
      <c r="F6" s="103" t="s">
        <v>1495</v>
      </c>
      <c r="G6" s="104"/>
      <c r="H6" s="103">
        <v>71</v>
      </c>
      <c r="I6" s="106">
        <f>J6/H6</f>
        <v>6056.3380281690143</v>
      </c>
      <c r="J6" s="106">
        <v>430000</v>
      </c>
      <c r="K6" s="103"/>
      <c r="L6" s="106"/>
      <c r="M6" s="106"/>
      <c r="N6" s="103">
        <v>40</v>
      </c>
      <c r="O6" s="106">
        <v>480000</v>
      </c>
      <c r="P6" s="107" t="s">
        <v>1496</v>
      </c>
      <c r="Q6" s="103" t="s">
        <v>1497</v>
      </c>
      <c r="R6" s="108" t="s">
        <v>1498</v>
      </c>
      <c r="S6" s="108" t="s">
        <v>1498</v>
      </c>
      <c r="T6" s="108" t="s">
        <v>1498</v>
      </c>
      <c r="U6" s="289" t="s">
        <v>1499</v>
      </c>
      <c r="V6" s="290"/>
      <c r="W6" s="104"/>
    </row>
    <row r="7" spans="1:23" ht="38.1" customHeight="1" x14ac:dyDescent="0.15">
      <c r="A7" s="103"/>
      <c r="B7" s="104"/>
      <c r="C7" s="104"/>
      <c r="D7" s="103"/>
      <c r="E7" s="104"/>
      <c r="F7" s="104"/>
      <c r="G7" s="104"/>
      <c r="H7" s="103"/>
      <c r="I7" s="106"/>
      <c r="J7" s="106"/>
      <c r="K7" s="103"/>
      <c r="L7" s="106"/>
      <c r="M7" s="106"/>
      <c r="N7" s="103"/>
      <c r="O7" s="106"/>
      <c r="P7" s="104"/>
      <c r="Q7" s="104"/>
      <c r="R7" s="104"/>
      <c r="S7" s="104"/>
      <c r="T7" s="104"/>
      <c r="U7" s="103"/>
      <c r="V7" s="103"/>
      <c r="W7" s="104"/>
    </row>
    <row r="8" spans="1:23" ht="38.1" hidden="1" customHeight="1" x14ac:dyDescent="0.15">
      <c r="A8" s="103"/>
      <c r="B8" s="104"/>
      <c r="C8" s="104"/>
      <c r="D8" s="103"/>
      <c r="E8" s="104"/>
      <c r="F8" s="104"/>
      <c r="G8" s="104"/>
      <c r="H8" s="103"/>
      <c r="I8" s="106"/>
      <c r="J8" s="106"/>
      <c r="K8" s="103"/>
      <c r="L8" s="106"/>
      <c r="M8" s="106"/>
      <c r="N8" s="103"/>
      <c r="O8" s="106"/>
      <c r="P8" s="104"/>
      <c r="Q8" s="104"/>
      <c r="R8" s="104"/>
      <c r="S8" s="104"/>
      <c r="T8" s="104"/>
      <c r="U8" s="103"/>
      <c r="V8" s="103"/>
      <c r="W8" s="104"/>
    </row>
    <row r="9" spans="1:23" ht="38.1" hidden="1" customHeight="1" x14ac:dyDescent="0.15">
      <c r="A9" s="103"/>
      <c r="B9" s="104"/>
      <c r="C9" s="104"/>
      <c r="D9" s="103"/>
      <c r="E9" s="104"/>
      <c r="F9" s="104"/>
      <c r="G9" s="104"/>
      <c r="H9" s="103"/>
      <c r="I9" s="106"/>
      <c r="J9" s="106"/>
      <c r="K9" s="103"/>
      <c r="L9" s="106"/>
      <c r="M9" s="106"/>
      <c r="N9" s="103"/>
      <c r="O9" s="106"/>
      <c r="P9" s="104"/>
      <c r="Q9" s="104"/>
      <c r="R9" s="104"/>
      <c r="S9" s="104"/>
      <c r="T9" s="104"/>
      <c r="U9" s="103"/>
      <c r="V9" s="103"/>
      <c r="W9" s="104"/>
    </row>
    <row r="10" spans="1:23" ht="38.1" hidden="1" customHeight="1" x14ac:dyDescent="0.15">
      <c r="A10" s="103"/>
      <c r="B10" s="104"/>
      <c r="C10" s="104"/>
      <c r="D10" s="103"/>
      <c r="E10" s="104"/>
      <c r="F10" s="104"/>
      <c r="G10" s="104"/>
      <c r="H10" s="103"/>
      <c r="I10" s="106"/>
      <c r="J10" s="106"/>
      <c r="K10" s="103"/>
      <c r="L10" s="106"/>
      <c r="M10" s="106"/>
      <c r="N10" s="103"/>
      <c r="O10" s="106"/>
      <c r="P10" s="104"/>
      <c r="Q10" s="104"/>
      <c r="R10" s="104"/>
      <c r="S10" s="104"/>
      <c r="T10" s="104"/>
      <c r="U10" s="103"/>
      <c r="V10" s="103"/>
      <c r="W10" s="104"/>
    </row>
    <row r="11" spans="1:23" ht="38.1" hidden="1" customHeight="1" x14ac:dyDescent="0.15">
      <c r="A11" s="103"/>
      <c r="B11" s="104"/>
      <c r="C11" s="104"/>
      <c r="D11" s="103"/>
      <c r="E11" s="104"/>
      <c r="F11" s="104"/>
      <c r="G11" s="104"/>
      <c r="H11" s="103"/>
      <c r="I11" s="106"/>
      <c r="J11" s="106"/>
      <c r="K11" s="103"/>
      <c r="L11" s="106"/>
      <c r="M11" s="106"/>
      <c r="N11" s="103"/>
      <c r="O11" s="106"/>
      <c r="P11" s="104"/>
      <c r="Q11" s="104"/>
      <c r="R11" s="104"/>
      <c r="S11" s="104"/>
      <c r="T11" s="104"/>
      <c r="U11" s="103"/>
      <c r="V11" s="103"/>
      <c r="W11" s="104"/>
    </row>
    <row r="12" spans="1:23" ht="38.1" hidden="1" customHeight="1" x14ac:dyDescent="0.15">
      <c r="A12" s="103"/>
      <c r="B12" s="104"/>
      <c r="C12" s="104"/>
      <c r="D12" s="103"/>
      <c r="E12" s="104"/>
      <c r="F12" s="104"/>
      <c r="G12" s="104"/>
      <c r="H12" s="103"/>
      <c r="I12" s="106"/>
      <c r="J12" s="106"/>
      <c r="K12" s="103"/>
      <c r="L12" s="106"/>
      <c r="M12" s="106"/>
      <c r="N12" s="103"/>
      <c r="O12" s="106"/>
      <c r="P12" s="104"/>
      <c r="Q12" s="104"/>
      <c r="R12" s="104"/>
      <c r="S12" s="104"/>
      <c r="T12" s="104"/>
      <c r="U12" s="103"/>
      <c r="V12" s="103"/>
      <c r="W12" s="104"/>
    </row>
    <row r="13" spans="1:23" ht="38.1" hidden="1" customHeight="1" x14ac:dyDescent="0.15">
      <c r="A13" s="103"/>
      <c r="B13" s="104"/>
      <c r="C13" s="104"/>
      <c r="D13" s="103"/>
      <c r="E13" s="104"/>
      <c r="F13" s="104"/>
      <c r="G13" s="104"/>
      <c r="H13" s="103"/>
      <c r="I13" s="106"/>
      <c r="J13" s="106"/>
      <c r="K13" s="103"/>
      <c r="L13" s="106"/>
      <c r="M13" s="106"/>
      <c r="N13" s="103"/>
      <c r="O13" s="106"/>
      <c r="P13" s="104"/>
      <c r="Q13" s="104"/>
      <c r="R13" s="104"/>
      <c r="S13" s="104"/>
      <c r="T13" s="104"/>
      <c r="U13" s="103"/>
      <c r="V13" s="103"/>
      <c r="W13" s="104"/>
    </row>
    <row r="14" spans="1:23" ht="38.1" hidden="1" customHeight="1" x14ac:dyDescent="0.15">
      <c r="A14" s="103"/>
      <c r="B14" s="104"/>
      <c r="C14" s="104"/>
      <c r="D14" s="103"/>
      <c r="E14" s="104"/>
      <c r="F14" s="104"/>
      <c r="G14" s="104"/>
      <c r="H14" s="103"/>
      <c r="I14" s="106"/>
      <c r="J14" s="106"/>
      <c r="K14" s="103"/>
      <c r="L14" s="106"/>
      <c r="M14" s="106"/>
      <c r="N14" s="103"/>
      <c r="O14" s="106"/>
      <c r="P14" s="104"/>
      <c r="Q14" s="104"/>
      <c r="R14" s="104"/>
      <c r="S14" s="104"/>
      <c r="T14" s="104"/>
      <c r="U14" s="103"/>
      <c r="V14" s="103"/>
      <c r="W14" s="104"/>
    </row>
    <row r="15" spans="1:23" ht="38.1" hidden="1" customHeight="1" x14ac:dyDescent="0.15">
      <c r="A15" s="103"/>
      <c r="B15" s="104"/>
      <c r="C15" s="104"/>
      <c r="D15" s="103"/>
      <c r="E15" s="104"/>
      <c r="F15" s="104"/>
      <c r="G15" s="104"/>
      <c r="H15" s="103"/>
      <c r="I15" s="106"/>
      <c r="J15" s="106"/>
      <c r="K15" s="103"/>
      <c r="L15" s="106"/>
      <c r="M15" s="106"/>
      <c r="N15" s="103"/>
      <c r="O15" s="106"/>
      <c r="P15" s="104"/>
      <c r="Q15" s="104"/>
      <c r="R15" s="104"/>
      <c r="S15" s="104"/>
      <c r="T15" s="104"/>
      <c r="U15" s="103"/>
      <c r="V15" s="103"/>
      <c r="W15" s="104"/>
    </row>
    <row r="16" spans="1:23" ht="38.1" hidden="1" customHeight="1" x14ac:dyDescent="0.15">
      <c r="A16" s="103"/>
      <c r="B16" s="104"/>
      <c r="C16" s="104"/>
      <c r="D16" s="103"/>
      <c r="E16" s="104"/>
      <c r="F16" s="104"/>
      <c r="G16" s="104"/>
      <c r="H16" s="103"/>
      <c r="I16" s="106"/>
      <c r="J16" s="106"/>
      <c r="K16" s="103"/>
      <c r="L16" s="106"/>
      <c r="M16" s="106"/>
      <c r="N16" s="103"/>
      <c r="O16" s="106"/>
      <c r="P16" s="104"/>
      <c r="Q16" s="104"/>
      <c r="R16" s="104"/>
      <c r="S16" s="104"/>
      <c r="T16" s="104"/>
      <c r="U16" s="103"/>
      <c r="V16" s="103"/>
      <c r="W16" s="104"/>
    </row>
    <row r="17" spans="1:23" ht="38.1" hidden="1" customHeight="1" x14ac:dyDescent="0.15">
      <c r="A17" s="103"/>
      <c r="B17" s="104"/>
      <c r="C17" s="104"/>
      <c r="D17" s="103"/>
      <c r="E17" s="104"/>
      <c r="F17" s="104"/>
      <c r="G17" s="104"/>
      <c r="H17" s="103"/>
      <c r="I17" s="106"/>
      <c r="J17" s="106"/>
      <c r="K17" s="103"/>
      <c r="L17" s="106"/>
      <c r="M17" s="106"/>
      <c r="N17" s="103"/>
      <c r="O17" s="106"/>
      <c r="P17" s="104"/>
      <c r="Q17" s="104"/>
      <c r="R17" s="104"/>
      <c r="S17" s="104"/>
      <c r="T17" s="104"/>
      <c r="U17" s="103"/>
      <c r="V17" s="103"/>
      <c r="W17" s="104"/>
    </row>
    <row r="18" spans="1:23" ht="38.1" hidden="1" customHeight="1" x14ac:dyDescent="0.15">
      <c r="A18" s="103"/>
      <c r="B18" s="104"/>
      <c r="C18" s="104"/>
      <c r="D18" s="103"/>
      <c r="E18" s="104"/>
      <c r="F18" s="104"/>
      <c r="G18" s="104"/>
      <c r="H18" s="103"/>
      <c r="I18" s="106"/>
      <c r="J18" s="106"/>
      <c r="K18" s="103"/>
      <c r="L18" s="106"/>
      <c r="M18" s="106"/>
      <c r="N18" s="103"/>
      <c r="O18" s="106"/>
      <c r="P18" s="104"/>
      <c r="Q18" s="104"/>
      <c r="R18" s="104"/>
      <c r="S18" s="104"/>
      <c r="T18" s="104"/>
      <c r="U18" s="103"/>
      <c r="V18" s="103"/>
      <c r="W18" s="104"/>
    </row>
    <row r="19" spans="1:23" ht="38.1" hidden="1" customHeight="1" x14ac:dyDescent="0.15">
      <c r="A19" s="103"/>
      <c r="B19" s="104"/>
      <c r="C19" s="104"/>
      <c r="D19" s="103"/>
      <c r="E19" s="104"/>
      <c r="F19" s="104"/>
      <c r="G19" s="104"/>
      <c r="H19" s="103"/>
      <c r="I19" s="106"/>
      <c r="J19" s="106"/>
      <c r="K19" s="103"/>
      <c r="L19" s="106"/>
      <c r="M19" s="106"/>
      <c r="N19" s="103"/>
      <c r="O19" s="106"/>
      <c r="P19" s="104"/>
      <c r="Q19" s="104"/>
      <c r="R19" s="104"/>
      <c r="S19" s="104"/>
      <c r="T19" s="104"/>
      <c r="U19" s="103"/>
      <c r="V19" s="103"/>
      <c r="W19" s="104"/>
    </row>
    <row r="20" spans="1:23" ht="38.1" hidden="1" customHeight="1" x14ac:dyDescent="0.15">
      <c r="A20" s="103"/>
      <c r="B20" s="104"/>
      <c r="C20" s="104"/>
      <c r="D20" s="103"/>
      <c r="E20" s="104"/>
      <c r="F20" s="104"/>
      <c r="G20" s="104"/>
      <c r="H20" s="103"/>
      <c r="I20" s="106"/>
      <c r="J20" s="106"/>
      <c r="K20" s="103"/>
      <c r="L20" s="106"/>
      <c r="M20" s="106"/>
      <c r="N20" s="103"/>
      <c r="O20" s="106"/>
      <c r="P20" s="104"/>
      <c r="Q20" s="104"/>
      <c r="R20" s="104"/>
      <c r="S20" s="104"/>
      <c r="T20" s="104"/>
      <c r="U20" s="103"/>
      <c r="V20" s="103"/>
      <c r="W20" s="104"/>
    </row>
    <row r="21" spans="1:23" ht="38.1" hidden="1" customHeight="1" x14ac:dyDescent="0.15">
      <c r="A21" s="103"/>
      <c r="B21" s="104"/>
      <c r="C21" s="104"/>
      <c r="D21" s="103"/>
      <c r="E21" s="104"/>
      <c r="F21" s="104"/>
      <c r="G21" s="104"/>
      <c r="H21" s="103"/>
      <c r="I21" s="106"/>
      <c r="J21" s="106"/>
      <c r="K21" s="103"/>
      <c r="L21" s="106"/>
      <c r="M21" s="106"/>
      <c r="N21" s="103"/>
      <c r="O21" s="106"/>
      <c r="P21" s="104"/>
      <c r="Q21" s="104"/>
      <c r="R21" s="104"/>
      <c r="S21" s="104"/>
      <c r="T21" s="104"/>
      <c r="U21" s="103"/>
      <c r="V21" s="103"/>
      <c r="W21" s="104"/>
    </row>
    <row r="22" spans="1:23" ht="38.1" hidden="1" customHeight="1" x14ac:dyDescent="0.15">
      <c r="A22" s="103"/>
      <c r="B22" s="104"/>
      <c r="C22" s="104"/>
      <c r="D22" s="103"/>
      <c r="E22" s="104"/>
      <c r="F22" s="104"/>
      <c r="G22" s="104"/>
      <c r="H22" s="103"/>
      <c r="I22" s="106"/>
      <c r="J22" s="106"/>
      <c r="K22" s="103"/>
      <c r="L22" s="106"/>
      <c r="M22" s="106"/>
      <c r="N22" s="103"/>
      <c r="O22" s="106"/>
      <c r="P22" s="104"/>
      <c r="Q22" s="104"/>
      <c r="R22" s="104"/>
      <c r="S22" s="104"/>
      <c r="T22" s="104"/>
      <c r="U22" s="103"/>
      <c r="V22" s="103"/>
      <c r="W22" s="104"/>
    </row>
    <row r="23" spans="1:23" ht="38.1" hidden="1" customHeight="1" x14ac:dyDescent="0.15">
      <c r="A23" s="103"/>
      <c r="B23" s="104"/>
      <c r="C23" s="104"/>
      <c r="D23" s="103"/>
      <c r="E23" s="104"/>
      <c r="F23" s="104"/>
      <c r="G23" s="104"/>
      <c r="H23" s="103"/>
      <c r="I23" s="106"/>
      <c r="J23" s="106"/>
      <c r="K23" s="103"/>
      <c r="L23" s="106"/>
      <c r="M23" s="106"/>
      <c r="N23" s="103"/>
      <c r="O23" s="106"/>
      <c r="P23" s="104"/>
      <c r="Q23" s="104"/>
      <c r="R23" s="104"/>
      <c r="S23" s="104"/>
      <c r="T23" s="104"/>
      <c r="U23" s="103"/>
      <c r="V23" s="103"/>
      <c r="W23" s="104"/>
    </row>
    <row r="24" spans="1:23" ht="38.1" hidden="1" customHeight="1" x14ac:dyDescent="0.15">
      <c r="A24" s="103"/>
      <c r="B24" s="104"/>
      <c r="C24" s="104"/>
      <c r="D24" s="103"/>
      <c r="E24" s="104"/>
      <c r="F24" s="104"/>
      <c r="G24" s="104"/>
      <c r="H24" s="103"/>
      <c r="I24" s="106"/>
      <c r="J24" s="106"/>
      <c r="K24" s="103"/>
      <c r="L24" s="106"/>
      <c r="M24" s="106"/>
      <c r="N24" s="103"/>
      <c r="O24" s="106"/>
      <c r="P24" s="104"/>
      <c r="Q24" s="104"/>
      <c r="R24" s="104"/>
      <c r="S24" s="104"/>
      <c r="T24" s="104"/>
      <c r="U24" s="103"/>
      <c r="V24" s="103"/>
      <c r="W24" s="104"/>
    </row>
    <row r="25" spans="1:23" ht="38.1" hidden="1" customHeight="1" x14ac:dyDescent="0.15">
      <c r="A25" s="103"/>
      <c r="B25" s="104"/>
      <c r="C25" s="104"/>
      <c r="D25" s="103"/>
      <c r="E25" s="104"/>
      <c r="F25" s="104"/>
      <c r="G25" s="104"/>
      <c r="H25" s="103"/>
      <c r="I25" s="106"/>
      <c r="J25" s="106"/>
      <c r="K25" s="103"/>
      <c r="L25" s="106"/>
      <c r="M25" s="106"/>
      <c r="N25" s="103"/>
      <c r="O25" s="106"/>
      <c r="P25" s="104"/>
      <c r="Q25" s="104"/>
      <c r="R25" s="104"/>
      <c r="S25" s="104"/>
      <c r="T25" s="104"/>
      <c r="U25" s="103"/>
      <c r="V25" s="103"/>
      <c r="W25" s="104"/>
    </row>
    <row r="26" spans="1:23" ht="38.1" hidden="1" customHeight="1" x14ac:dyDescent="0.15">
      <c r="A26" s="103"/>
      <c r="B26" s="104"/>
      <c r="C26" s="104"/>
      <c r="D26" s="103"/>
      <c r="E26" s="104"/>
      <c r="F26" s="104"/>
      <c r="G26" s="104"/>
      <c r="H26" s="103"/>
      <c r="I26" s="106"/>
      <c r="J26" s="106"/>
      <c r="K26" s="103"/>
      <c r="L26" s="106"/>
      <c r="M26" s="106"/>
      <c r="N26" s="103"/>
      <c r="O26" s="106"/>
      <c r="P26" s="104"/>
      <c r="Q26" s="104"/>
      <c r="R26" s="104"/>
      <c r="S26" s="104"/>
      <c r="T26" s="104"/>
      <c r="U26" s="103"/>
      <c r="V26" s="103"/>
      <c r="W26" s="104"/>
    </row>
    <row r="27" spans="1:23" ht="38.1" hidden="1" customHeight="1" x14ac:dyDescent="0.15">
      <c r="A27" s="103"/>
      <c r="B27" s="104"/>
      <c r="C27" s="104"/>
      <c r="D27" s="103"/>
      <c r="E27" s="104"/>
      <c r="F27" s="104"/>
      <c r="G27" s="104"/>
      <c r="H27" s="103"/>
      <c r="I27" s="106"/>
      <c r="J27" s="106"/>
      <c r="K27" s="103"/>
      <c r="L27" s="106"/>
      <c r="M27" s="106"/>
      <c r="N27" s="103"/>
      <c r="O27" s="106"/>
      <c r="P27" s="104"/>
      <c r="Q27" s="104"/>
      <c r="R27" s="104"/>
      <c r="S27" s="104"/>
      <c r="T27" s="104"/>
      <c r="U27" s="103"/>
      <c r="V27" s="103"/>
      <c r="W27" s="104"/>
    </row>
    <row r="28" spans="1:23" ht="38.1" hidden="1" customHeight="1" x14ac:dyDescent="0.15">
      <c r="A28" s="103"/>
      <c r="B28" s="104"/>
      <c r="C28" s="104"/>
      <c r="D28" s="103"/>
      <c r="E28" s="104"/>
      <c r="F28" s="104"/>
      <c r="G28" s="104"/>
      <c r="H28" s="103"/>
      <c r="I28" s="106"/>
      <c r="J28" s="106"/>
      <c r="K28" s="103"/>
      <c r="L28" s="106"/>
      <c r="M28" s="106"/>
      <c r="N28" s="103"/>
      <c r="O28" s="106"/>
      <c r="P28" s="104"/>
      <c r="Q28" s="104"/>
      <c r="R28" s="104"/>
      <c r="S28" s="104"/>
      <c r="T28" s="104"/>
      <c r="U28" s="103"/>
      <c r="V28" s="103"/>
      <c r="W28" s="104"/>
    </row>
    <row r="29" spans="1:23" ht="38.1" hidden="1" customHeight="1" x14ac:dyDescent="0.15">
      <c r="A29" s="103"/>
      <c r="B29" s="104"/>
      <c r="C29" s="104"/>
      <c r="D29" s="103"/>
      <c r="E29" s="104"/>
      <c r="F29" s="104"/>
      <c r="G29" s="104"/>
      <c r="H29" s="103"/>
      <c r="I29" s="106"/>
      <c r="J29" s="106"/>
      <c r="K29" s="103"/>
      <c r="L29" s="106"/>
      <c r="M29" s="106"/>
      <c r="N29" s="103"/>
      <c r="O29" s="106"/>
      <c r="P29" s="104"/>
      <c r="Q29" s="104"/>
      <c r="R29" s="104"/>
      <c r="S29" s="104"/>
      <c r="T29" s="104"/>
      <c r="U29" s="103"/>
      <c r="V29" s="103"/>
      <c r="W29" s="104"/>
    </row>
    <row r="30" spans="1:23" ht="38.1" hidden="1" customHeight="1" x14ac:dyDescent="0.15">
      <c r="A30" s="103"/>
      <c r="B30" s="104"/>
      <c r="C30" s="104"/>
      <c r="D30" s="103"/>
      <c r="E30" s="104"/>
      <c r="F30" s="104"/>
      <c r="G30" s="104"/>
      <c r="H30" s="103"/>
      <c r="I30" s="106"/>
      <c r="J30" s="106"/>
      <c r="K30" s="103"/>
      <c r="L30" s="106"/>
      <c r="M30" s="106"/>
      <c r="N30" s="103"/>
      <c r="O30" s="106"/>
      <c r="P30" s="104"/>
      <c r="Q30" s="104"/>
      <c r="R30" s="104"/>
      <c r="S30" s="104"/>
      <c r="T30" s="104"/>
      <c r="U30" s="103"/>
      <c r="V30" s="103"/>
      <c r="W30" s="104"/>
    </row>
    <row r="31" spans="1:23" ht="38.1" hidden="1" customHeight="1" x14ac:dyDescent="0.15">
      <c r="A31" s="103"/>
      <c r="B31" s="104"/>
      <c r="C31" s="104"/>
      <c r="D31" s="103"/>
      <c r="E31" s="104"/>
      <c r="F31" s="104"/>
      <c r="G31" s="104"/>
      <c r="H31" s="103"/>
      <c r="I31" s="106"/>
      <c r="J31" s="106"/>
      <c r="K31" s="103"/>
      <c r="L31" s="106"/>
      <c r="M31" s="106"/>
      <c r="N31" s="103"/>
      <c r="O31" s="106"/>
      <c r="P31" s="104"/>
      <c r="Q31" s="104"/>
      <c r="R31" s="104"/>
      <c r="S31" s="104"/>
      <c r="T31" s="104"/>
      <c r="U31" s="103"/>
      <c r="V31" s="103"/>
      <c r="W31" s="104"/>
    </row>
    <row r="32" spans="1:23" ht="38.1" hidden="1" customHeight="1" x14ac:dyDescent="0.15">
      <c r="A32" s="103"/>
      <c r="B32" s="104"/>
      <c r="C32" s="104"/>
      <c r="D32" s="103"/>
      <c r="E32" s="104"/>
      <c r="F32" s="104"/>
      <c r="G32" s="104"/>
      <c r="H32" s="103"/>
      <c r="I32" s="106"/>
      <c r="J32" s="106"/>
      <c r="K32" s="103"/>
      <c r="L32" s="106"/>
      <c r="M32" s="106"/>
      <c r="N32" s="103"/>
      <c r="O32" s="106"/>
      <c r="P32" s="104"/>
      <c r="Q32" s="104"/>
      <c r="R32" s="104"/>
      <c r="S32" s="104"/>
      <c r="T32" s="104"/>
      <c r="U32" s="103"/>
      <c r="V32" s="103"/>
      <c r="W32" s="104"/>
    </row>
  </sheetData>
  <mergeCells count="19">
    <mergeCell ref="A2:W2"/>
    <mergeCell ref="M3:R3"/>
    <mergeCell ref="E4:G4"/>
    <mergeCell ref="H4:J4"/>
    <mergeCell ref="K4:M4"/>
    <mergeCell ref="U4:V4"/>
    <mergeCell ref="W4:W5"/>
    <mergeCell ref="U6:V6"/>
    <mergeCell ref="A4:A5"/>
    <mergeCell ref="B4:B5"/>
    <mergeCell ref="C4:C5"/>
    <mergeCell ref="D4:D5"/>
    <mergeCell ref="N4:N5"/>
    <mergeCell ref="O4:O5"/>
    <mergeCell ref="P4:P5"/>
    <mergeCell ref="Q4:Q5"/>
    <mergeCell ref="R4:R5"/>
    <mergeCell ref="S4:S5"/>
    <mergeCell ref="T4:T5"/>
  </mergeCells>
  <phoneticPr fontId="61" type="noConversion"/>
  <printOptions horizontalCentered="1"/>
  <pageMargins left="0.74791666666666701" right="0.74791666666666701" top="0.86597222222222203" bottom="1" header="0.5" footer="0.5"/>
  <pageSetup paperSize="9" scale="43"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Y9"/>
  <sheetViews>
    <sheetView view="pageBreakPreview" zoomScale="70" zoomScaleNormal="100" workbookViewId="0">
      <selection activeCell="N24" sqref="N24"/>
    </sheetView>
  </sheetViews>
  <sheetFormatPr defaultColWidth="9" defaultRowHeight="12.75" x14ac:dyDescent="0.15"/>
  <cols>
    <col min="1" max="1" width="11.125" style="85" customWidth="1"/>
    <col min="2" max="2" width="10.875" style="85" customWidth="1"/>
    <col min="3" max="4" width="9.875" style="85" customWidth="1"/>
    <col min="5" max="5" width="10.625" style="85" customWidth="1"/>
    <col min="6" max="6" width="12.125" style="85" customWidth="1"/>
    <col min="7" max="7" width="16.375" style="85" customWidth="1"/>
    <col min="8" max="8" width="13.75" style="85" customWidth="1"/>
    <col min="9" max="9" width="23" style="85" customWidth="1"/>
    <col min="10" max="10" width="13.125" style="85" customWidth="1"/>
    <col min="11" max="11" width="10.75" style="85" customWidth="1"/>
    <col min="12" max="12" width="13.375" style="85" customWidth="1"/>
    <col min="13" max="13" width="11.875" style="85" customWidth="1"/>
    <col min="14" max="14" width="13.25" style="85" customWidth="1"/>
    <col min="15" max="15" width="15.5" style="85" customWidth="1"/>
    <col min="16" max="16" width="14.875" style="85" customWidth="1"/>
    <col min="17" max="18" width="12" style="85" customWidth="1"/>
    <col min="19" max="21" width="9" style="85"/>
    <col min="22" max="22" width="18.625" style="85" customWidth="1"/>
    <col min="23" max="23" width="11.875" style="85" customWidth="1"/>
    <col min="24" max="24" width="15.375" style="85" customWidth="1"/>
    <col min="25" max="25" width="17" style="85" customWidth="1"/>
    <col min="26" max="16384" width="9" style="85"/>
  </cols>
  <sheetData>
    <row r="1" spans="1:25" ht="33.950000000000003" customHeight="1" x14ac:dyDescent="0.15">
      <c r="A1" s="85" t="s">
        <v>1500</v>
      </c>
    </row>
    <row r="2" spans="1:25" ht="33.950000000000003" customHeight="1" x14ac:dyDescent="0.15">
      <c r="A2" s="211" t="s">
        <v>1501</v>
      </c>
      <c r="B2" s="196"/>
      <c r="C2" s="196"/>
      <c r="D2" s="196"/>
      <c r="E2" s="196"/>
      <c r="F2" s="196"/>
      <c r="G2" s="196"/>
      <c r="H2" s="196"/>
      <c r="I2" s="196"/>
      <c r="J2" s="196"/>
      <c r="K2" s="196"/>
      <c r="L2" s="196"/>
      <c r="M2" s="196"/>
      <c r="N2" s="196"/>
      <c r="O2" s="196"/>
      <c r="P2" s="196"/>
      <c r="Q2" s="196"/>
      <c r="R2" s="196"/>
      <c r="S2" s="196"/>
      <c r="T2" s="196"/>
      <c r="U2" s="196"/>
      <c r="V2" s="196"/>
      <c r="W2" s="196"/>
      <c r="X2" s="196"/>
      <c r="Y2" s="196"/>
    </row>
    <row r="3" spans="1:25" ht="33.950000000000003" customHeight="1" x14ac:dyDescent="0.15">
      <c r="Y3" s="101" t="s">
        <v>1396</v>
      </c>
    </row>
    <row r="4" spans="1:25" ht="39.950000000000003" customHeight="1" x14ac:dyDescent="0.15">
      <c r="A4" s="221" t="s">
        <v>1502</v>
      </c>
      <c r="B4" s="221" t="s">
        <v>1503</v>
      </c>
      <c r="C4" s="221" t="s">
        <v>1504</v>
      </c>
      <c r="D4" s="221" t="s">
        <v>1505</v>
      </c>
      <c r="E4" s="221" t="s">
        <v>1506</v>
      </c>
      <c r="F4" s="221" t="s">
        <v>1507</v>
      </c>
      <c r="G4" s="221" t="s">
        <v>1508</v>
      </c>
      <c r="H4" s="221" t="s">
        <v>1509</v>
      </c>
      <c r="I4" s="221" t="s">
        <v>1398</v>
      </c>
      <c r="J4" s="221" t="s">
        <v>1510</v>
      </c>
      <c r="K4" s="221" t="s">
        <v>1402</v>
      </c>
      <c r="L4" s="221"/>
      <c r="M4" s="221" t="s">
        <v>1511</v>
      </c>
      <c r="N4" s="221"/>
      <c r="O4" s="221" t="s">
        <v>1512</v>
      </c>
      <c r="P4" s="221" t="s">
        <v>1513</v>
      </c>
      <c r="Q4" s="221" t="s">
        <v>1406</v>
      </c>
      <c r="R4" s="221" t="s">
        <v>1407</v>
      </c>
      <c r="S4" s="221" t="s">
        <v>1408</v>
      </c>
      <c r="T4" s="221" t="s">
        <v>1409</v>
      </c>
      <c r="U4" s="221" t="s">
        <v>1410</v>
      </c>
      <c r="V4" s="221" t="s">
        <v>1514</v>
      </c>
      <c r="W4" s="221"/>
      <c r="X4" s="221" t="s">
        <v>1515</v>
      </c>
      <c r="Y4" s="221" t="s">
        <v>210</v>
      </c>
    </row>
    <row r="5" spans="1:25" ht="39.950000000000003" customHeight="1" x14ac:dyDescent="0.15">
      <c r="A5" s="221"/>
      <c r="B5" s="221"/>
      <c r="C5" s="221"/>
      <c r="D5" s="221"/>
      <c r="E5" s="221"/>
      <c r="F5" s="221"/>
      <c r="G5" s="221"/>
      <c r="H5" s="221"/>
      <c r="I5" s="221"/>
      <c r="J5" s="221"/>
      <c r="K5" s="87" t="s">
        <v>1413</v>
      </c>
      <c r="L5" s="87" t="s">
        <v>1414</v>
      </c>
      <c r="M5" s="87" t="s">
        <v>1413</v>
      </c>
      <c r="N5" s="87" t="s">
        <v>1414</v>
      </c>
      <c r="O5" s="221"/>
      <c r="P5" s="221"/>
      <c r="Q5" s="221"/>
      <c r="R5" s="221"/>
      <c r="S5" s="221"/>
      <c r="T5" s="221"/>
      <c r="U5" s="221"/>
      <c r="V5" s="87" t="s">
        <v>1401</v>
      </c>
      <c r="W5" s="87" t="s">
        <v>1516</v>
      </c>
      <c r="X5" s="221"/>
      <c r="Y5" s="221"/>
    </row>
    <row r="6" spans="1:25" ht="56.1" customHeight="1" x14ac:dyDescent="0.15">
      <c r="A6" s="88">
        <v>1</v>
      </c>
      <c r="B6" s="88" t="s">
        <v>1517</v>
      </c>
      <c r="C6" s="88" t="s">
        <v>1518</v>
      </c>
      <c r="D6" s="88" t="s">
        <v>1519</v>
      </c>
      <c r="E6" s="89" t="s">
        <v>1312</v>
      </c>
      <c r="F6" s="90" t="s">
        <v>1313</v>
      </c>
      <c r="G6" s="292" t="s">
        <v>1310</v>
      </c>
      <c r="H6" s="93">
        <v>274139.27</v>
      </c>
      <c r="I6" s="97" t="s">
        <v>1346</v>
      </c>
      <c r="J6" s="88" t="s">
        <v>1520</v>
      </c>
      <c r="K6" s="93">
        <v>274139.27</v>
      </c>
      <c r="L6" s="93"/>
      <c r="M6" s="93">
        <v>274139.27</v>
      </c>
      <c r="N6" s="93"/>
      <c r="O6" s="90" t="s">
        <v>1384</v>
      </c>
      <c r="P6" s="98"/>
      <c r="Q6" s="89" t="s">
        <v>1416</v>
      </c>
      <c r="R6" s="89" t="s">
        <v>1417</v>
      </c>
      <c r="S6" s="89" t="s">
        <v>1311</v>
      </c>
      <c r="T6" s="89" t="s">
        <v>1418</v>
      </c>
      <c r="U6" s="89" t="s">
        <v>1419</v>
      </c>
      <c r="V6" s="292" t="s">
        <v>1317</v>
      </c>
      <c r="W6" s="294" t="s">
        <v>1369</v>
      </c>
      <c r="X6" s="100"/>
      <c r="Y6" s="99"/>
    </row>
    <row r="7" spans="1:25" ht="56.1" customHeight="1" x14ac:dyDescent="0.15">
      <c r="A7" s="88">
        <v>2</v>
      </c>
      <c r="B7" s="88" t="s">
        <v>1517</v>
      </c>
      <c r="C7" s="88" t="s">
        <v>1518</v>
      </c>
      <c r="D7" s="88" t="s">
        <v>1519</v>
      </c>
      <c r="E7" s="89" t="s">
        <v>1312</v>
      </c>
      <c r="F7" s="90" t="s">
        <v>1313</v>
      </c>
      <c r="G7" s="293"/>
      <c r="H7" s="93">
        <v>258081.27</v>
      </c>
      <c r="I7" s="97" t="s">
        <v>1351</v>
      </c>
      <c r="J7" s="88" t="s">
        <v>1520</v>
      </c>
      <c r="K7" s="93">
        <v>258081.27</v>
      </c>
      <c r="L7" s="93">
        <v>150000</v>
      </c>
      <c r="M7" s="93">
        <v>258081.27</v>
      </c>
      <c r="N7" s="93">
        <v>150000</v>
      </c>
      <c r="O7" s="90" t="s">
        <v>1384</v>
      </c>
      <c r="P7" s="98"/>
      <c r="Q7" s="89" t="s">
        <v>1416</v>
      </c>
      <c r="R7" s="89" t="s">
        <v>1417</v>
      </c>
      <c r="S7" s="89" t="s">
        <v>1311</v>
      </c>
      <c r="T7" s="89" t="s">
        <v>1418</v>
      </c>
      <c r="U7" s="89" t="s">
        <v>1419</v>
      </c>
      <c r="V7" s="293"/>
      <c r="W7" s="295"/>
      <c r="X7" s="100"/>
      <c r="Y7" s="99"/>
    </row>
    <row r="8" spans="1:25" ht="56.1" customHeight="1" x14ac:dyDescent="0.15">
      <c r="A8" s="88">
        <v>3</v>
      </c>
      <c r="B8" s="88" t="s">
        <v>1517</v>
      </c>
      <c r="C8" s="88" t="s">
        <v>1518</v>
      </c>
      <c r="D8" s="88" t="s">
        <v>1519</v>
      </c>
      <c r="E8" s="89" t="s">
        <v>1312</v>
      </c>
      <c r="F8" s="90" t="s">
        <v>1313</v>
      </c>
      <c r="G8" s="293"/>
      <c r="H8" s="93">
        <v>167779.46</v>
      </c>
      <c r="I8" s="97" t="s">
        <v>1353</v>
      </c>
      <c r="J8" s="88" t="s">
        <v>1520</v>
      </c>
      <c r="K8" s="93">
        <v>167779.46</v>
      </c>
      <c r="L8" s="93">
        <v>150000</v>
      </c>
      <c r="M8" s="93">
        <v>167779.46</v>
      </c>
      <c r="N8" s="93">
        <v>150000</v>
      </c>
      <c r="O8" s="90" t="s">
        <v>1384</v>
      </c>
      <c r="P8" s="98"/>
      <c r="Q8" s="89" t="s">
        <v>1416</v>
      </c>
      <c r="R8" s="89" t="s">
        <v>1417</v>
      </c>
      <c r="S8" s="89" t="s">
        <v>1311</v>
      </c>
      <c r="T8" s="89" t="s">
        <v>1418</v>
      </c>
      <c r="U8" s="89" t="s">
        <v>1419</v>
      </c>
      <c r="V8" s="293"/>
      <c r="W8" s="295"/>
      <c r="X8" s="100"/>
      <c r="Y8" s="99"/>
    </row>
    <row r="9" spans="1:25" ht="42" customHeight="1" x14ac:dyDescent="0.15">
      <c r="A9" s="296" t="s">
        <v>93</v>
      </c>
      <c r="B9" s="297"/>
      <c r="C9" s="297"/>
      <c r="D9" s="297"/>
      <c r="E9" s="297"/>
      <c r="F9" s="297"/>
      <c r="G9" s="298"/>
      <c r="H9" s="93">
        <f>SUM(H6:H8)</f>
        <v>700000</v>
      </c>
      <c r="I9" s="93"/>
      <c r="J9" s="93"/>
      <c r="K9" s="93">
        <f>SUM(K6:K8)</f>
        <v>700000</v>
      </c>
      <c r="L9" s="93">
        <f>SUM(L6:L8)</f>
        <v>300000</v>
      </c>
      <c r="M9" s="93">
        <f>SUM(M6:M8)</f>
        <v>700000</v>
      </c>
      <c r="N9" s="93">
        <f>SUM(N6:N8)</f>
        <v>300000</v>
      </c>
      <c r="O9" s="89"/>
      <c r="P9" s="92"/>
      <c r="Q9" s="89"/>
      <c r="R9" s="89"/>
      <c r="S9" s="89"/>
      <c r="T9" s="89"/>
      <c r="U9" s="89"/>
      <c r="V9" s="89"/>
      <c r="W9" s="89"/>
      <c r="X9" s="100"/>
      <c r="Y9" s="89"/>
    </row>
  </sheetData>
  <mergeCells count="27">
    <mergeCell ref="A2:Y2"/>
    <mergeCell ref="K4:L4"/>
    <mergeCell ref="M4:N4"/>
    <mergeCell ref="V4:W4"/>
    <mergeCell ref="A9:G9"/>
    <mergeCell ref="A4:A5"/>
    <mergeCell ref="B4:B5"/>
    <mergeCell ref="C4:C5"/>
    <mergeCell ref="D4:D5"/>
    <mergeCell ref="E4:E5"/>
    <mergeCell ref="F4:F5"/>
    <mergeCell ref="G4:G5"/>
    <mergeCell ref="G6:G8"/>
    <mergeCell ref="H4:H5"/>
    <mergeCell ref="I4:I5"/>
    <mergeCell ref="J4:J5"/>
    <mergeCell ref="O4:O5"/>
    <mergeCell ref="P4:P5"/>
    <mergeCell ref="Q4:Q5"/>
    <mergeCell ref="R4:R5"/>
    <mergeCell ref="S4:S5"/>
    <mergeCell ref="Y4:Y5"/>
    <mergeCell ref="T4:T5"/>
    <mergeCell ref="U4:U5"/>
    <mergeCell ref="V6:V8"/>
    <mergeCell ref="W6:W8"/>
    <mergeCell ref="X4:X5"/>
  </mergeCells>
  <phoneticPr fontId="61" type="noConversion"/>
  <printOptions horizontalCentered="1"/>
  <pageMargins left="0.39305555555555599" right="0.39305555555555599" top="0.86597222222222203" bottom="1" header="0.5" footer="0.5"/>
  <pageSetup paperSize="9" scale="37"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I21"/>
  <sheetViews>
    <sheetView view="pageBreakPreview" topLeftCell="I1" zoomScaleNormal="100" workbookViewId="0">
      <selection activeCell="AC5" sqref="AC5:AD5"/>
    </sheetView>
  </sheetViews>
  <sheetFormatPr defaultColWidth="9" defaultRowHeight="12.75" x14ac:dyDescent="0.15"/>
  <cols>
    <col min="1" max="1" width="8.25" style="85" customWidth="1"/>
    <col min="2" max="2" width="8.875" style="85" customWidth="1"/>
    <col min="3" max="3" width="12.875" style="85" customWidth="1"/>
    <col min="4" max="5" width="10.5" style="85" customWidth="1"/>
    <col min="6" max="6" width="8.375" style="85" customWidth="1"/>
    <col min="7" max="7" width="11.625" style="85" customWidth="1"/>
    <col min="8" max="8" width="7.125" style="85" customWidth="1"/>
    <col min="9" max="9" width="11.875" style="85"/>
    <col min="10" max="10" width="13" style="85" customWidth="1"/>
    <col min="11" max="11" width="11.125" style="85"/>
    <col min="12" max="12" width="10.25" style="85"/>
    <col min="13" max="13" width="5.625" style="85" customWidth="1"/>
    <col min="14" max="14" width="10.25" style="85" customWidth="1"/>
    <col min="15" max="15" width="5.625" style="85" customWidth="1"/>
    <col min="16" max="16" width="7" style="85" customWidth="1"/>
    <col min="17" max="17" width="7.875" style="85" customWidth="1"/>
    <col min="18" max="18" width="11.75" style="85" customWidth="1"/>
    <col min="19" max="21" width="5.625" style="85" customWidth="1"/>
    <col min="22" max="22" width="11.875" style="85" customWidth="1"/>
    <col min="23" max="24" width="5.625" style="85" customWidth="1"/>
    <col min="25" max="25" width="8.5" style="85" customWidth="1"/>
    <col min="26" max="26" width="12" style="85" customWidth="1"/>
    <col min="27" max="27" width="8.125" style="85" customWidth="1"/>
    <col min="28" max="28" width="10.25" style="85" customWidth="1"/>
    <col min="29" max="29" width="7.875" style="85" customWidth="1"/>
    <col min="30" max="30" width="9.375" style="86" customWidth="1"/>
    <col min="31" max="31" width="8.75" style="85" customWidth="1"/>
    <col min="32" max="32" width="5" style="85" customWidth="1"/>
    <col min="33" max="34" width="7.5" style="85" customWidth="1"/>
    <col min="35" max="35" width="12.125" style="85" customWidth="1"/>
    <col min="36" max="16384" width="9" style="85"/>
  </cols>
  <sheetData>
    <row r="1" spans="1:35" ht="45" customHeight="1" x14ac:dyDescent="0.15">
      <c r="A1" s="85" t="s">
        <v>1521</v>
      </c>
    </row>
    <row r="2" spans="1:35" ht="42" customHeight="1" x14ac:dyDescent="0.15">
      <c r="A2" s="211" t="s">
        <v>1522</v>
      </c>
      <c r="B2" s="196"/>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299"/>
      <c r="AE2" s="196"/>
      <c r="AF2" s="196"/>
      <c r="AG2" s="196"/>
      <c r="AH2" s="196"/>
      <c r="AI2" s="196"/>
    </row>
    <row r="3" spans="1:35" ht="38.1" customHeight="1" x14ac:dyDescent="0.15">
      <c r="AI3" s="85" t="s">
        <v>1523</v>
      </c>
    </row>
    <row r="4" spans="1:35" ht="42.95" customHeight="1" x14ac:dyDescent="0.15">
      <c r="A4" s="221" t="s">
        <v>1524</v>
      </c>
      <c r="B4" s="221" t="s">
        <v>1504</v>
      </c>
      <c r="C4" s="221" t="s">
        <v>1525</v>
      </c>
      <c r="D4" s="221" t="s">
        <v>1526</v>
      </c>
      <c r="E4" s="221" t="s">
        <v>1527</v>
      </c>
      <c r="F4" s="221" t="s">
        <v>1528</v>
      </c>
      <c r="G4" s="221" t="s">
        <v>1529</v>
      </c>
      <c r="H4" s="221" t="s">
        <v>1530</v>
      </c>
      <c r="I4" s="221" t="s">
        <v>1531</v>
      </c>
      <c r="J4" s="221"/>
      <c r="K4" s="221" t="s">
        <v>1532</v>
      </c>
      <c r="L4" s="221"/>
      <c r="M4" s="221" t="s">
        <v>1407</v>
      </c>
      <c r="N4" s="221"/>
      <c r="O4" s="221"/>
      <c r="P4" s="221"/>
      <c r="Q4" s="221"/>
      <c r="R4" s="221"/>
      <c r="S4" s="221"/>
      <c r="T4" s="221"/>
      <c r="U4" s="221" t="s">
        <v>1408</v>
      </c>
      <c r="V4" s="221"/>
      <c r="W4" s="221"/>
      <c r="X4" s="221"/>
      <c r="Y4" s="221"/>
      <c r="Z4" s="221"/>
      <c r="AA4" s="221" t="s">
        <v>1409</v>
      </c>
      <c r="AB4" s="221"/>
      <c r="AC4" s="221"/>
      <c r="AD4" s="300"/>
      <c r="AE4" s="221"/>
      <c r="AF4" s="221"/>
      <c r="AG4" s="221"/>
      <c r="AH4" s="221"/>
      <c r="AI4" s="221" t="s">
        <v>210</v>
      </c>
    </row>
    <row r="5" spans="1:35" ht="50.1" customHeight="1" x14ac:dyDescent="0.15">
      <c r="A5" s="221"/>
      <c r="B5" s="221"/>
      <c r="C5" s="221"/>
      <c r="D5" s="221"/>
      <c r="E5" s="221"/>
      <c r="F5" s="221"/>
      <c r="G5" s="221"/>
      <c r="H5" s="221"/>
      <c r="I5" s="221"/>
      <c r="J5" s="221"/>
      <c r="K5" s="221"/>
      <c r="L5" s="221"/>
      <c r="M5" s="221" t="s">
        <v>1533</v>
      </c>
      <c r="N5" s="221"/>
      <c r="O5" s="221" t="s">
        <v>1534</v>
      </c>
      <c r="P5" s="221"/>
      <c r="Q5" s="221" t="s">
        <v>1535</v>
      </c>
      <c r="R5" s="221"/>
      <c r="S5" s="221" t="s">
        <v>272</v>
      </c>
      <c r="T5" s="221"/>
      <c r="U5" s="221" t="s">
        <v>1536</v>
      </c>
      <c r="V5" s="221"/>
      <c r="W5" s="221" t="s">
        <v>1537</v>
      </c>
      <c r="X5" s="221"/>
      <c r="Y5" s="221" t="s">
        <v>1538</v>
      </c>
      <c r="Z5" s="221"/>
      <c r="AA5" s="221" t="s">
        <v>1539</v>
      </c>
      <c r="AB5" s="221"/>
      <c r="AC5" s="221" t="s">
        <v>1540</v>
      </c>
      <c r="AD5" s="300"/>
      <c r="AE5" s="221" t="s">
        <v>1541</v>
      </c>
      <c r="AF5" s="221"/>
      <c r="AG5" s="221" t="s">
        <v>272</v>
      </c>
      <c r="AH5" s="221"/>
      <c r="AI5" s="221"/>
    </row>
    <row r="6" spans="1:35" ht="44.1" customHeight="1" x14ac:dyDescent="0.15">
      <c r="A6" s="221"/>
      <c r="B6" s="221"/>
      <c r="C6" s="221"/>
      <c r="D6" s="221"/>
      <c r="E6" s="221"/>
      <c r="F6" s="221"/>
      <c r="G6" s="221"/>
      <c r="H6" s="221"/>
      <c r="I6" s="87" t="s">
        <v>1542</v>
      </c>
      <c r="J6" s="87" t="s">
        <v>1543</v>
      </c>
      <c r="K6" s="87" t="s">
        <v>1542</v>
      </c>
      <c r="L6" s="90" t="s">
        <v>1544</v>
      </c>
      <c r="M6" s="87" t="s">
        <v>1545</v>
      </c>
      <c r="N6" s="87" t="s">
        <v>1546</v>
      </c>
      <c r="O6" s="87" t="s">
        <v>1545</v>
      </c>
      <c r="P6" s="87" t="s">
        <v>1546</v>
      </c>
      <c r="Q6" s="87" t="s">
        <v>1545</v>
      </c>
      <c r="R6" s="87" t="s">
        <v>1546</v>
      </c>
      <c r="S6" s="87" t="s">
        <v>1545</v>
      </c>
      <c r="T6" s="87" t="s">
        <v>1546</v>
      </c>
      <c r="U6" s="87" t="s">
        <v>1545</v>
      </c>
      <c r="V6" s="87" t="s">
        <v>1546</v>
      </c>
      <c r="W6" s="87" t="s">
        <v>1545</v>
      </c>
      <c r="X6" s="87" t="s">
        <v>1546</v>
      </c>
      <c r="Y6" s="87" t="s">
        <v>1545</v>
      </c>
      <c r="Z6" s="87" t="s">
        <v>1546</v>
      </c>
      <c r="AA6" s="87" t="s">
        <v>1545</v>
      </c>
      <c r="AB6" s="87" t="s">
        <v>1546</v>
      </c>
      <c r="AC6" s="87" t="s">
        <v>1545</v>
      </c>
      <c r="AD6" s="96" t="s">
        <v>1546</v>
      </c>
      <c r="AE6" s="87" t="s">
        <v>1545</v>
      </c>
      <c r="AF6" s="87" t="s">
        <v>1546</v>
      </c>
      <c r="AG6" s="87" t="s">
        <v>1545</v>
      </c>
      <c r="AH6" s="87" t="s">
        <v>1546</v>
      </c>
      <c r="AI6" s="221"/>
    </row>
    <row r="7" spans="1:35" ht="66.95" customHeight="1" x14ac:dyDescent="0.15">
      <c r="A7" s="88" t="s">
        <v>1517</v>
      </c>
      <c r="B7" s="88" t="s">
        <v>1518</v>
      </c>
      <c r="C7" s="88" t="s">
        <v>1519</v>
      </c>
      <c r="D7" s="89" t="s">
        <v>1312</v>
      </c>
      <c r="E7" s="90" t="s">
        <v>1313</v>
      </c>
      <c r="F7" s="88" t="s">
        <v>1520</v>
      </c>
      <c r="G7" s="91">
        <v>70</v>
      </c>
      <c r="H7" s="88">
        <v>3</v>
      </c>
      <c r="I7" s="93">
        <v>70</v>
      </c>
      <c r="J7" s="93">
        <v>30</v>
      </c>
      <c r="K7" s="93">
        <v>70</v>
      </c>
      <c r="L7" s="93">
        <v>30</v>
      </c>
      <c r="M7" s="94"/>
      <c r="N7" s="95"/>
      <c r="O7" s="88">
        <v>3</v>
      </c>
      <c r="P7" s="93">
        <v>70</v>
      </c>
      <c r="Q7" s="88"/>
      <c r="R7" s="93"/>
      <c r="S7" s="92"/>
      <c r="T7" s="92"/>
      <c r="U7" s="88">
        <v>3</v>
      </c>
      <c r="V7" s="93">
        <v>70</v>
      </c>
      <c r="W7" s="92"/>
      <c r="X7" s="92"/>
      <c r="Y7" s="88"/>
      <c r="Z7" s="93"/>
      <c r="AA7" s="88">
        <v>3</v>
      </c>
      <c r="AB7" s="93">
        <v>70</v>
      </c>
      <c r="AC7" s="88"/>
      <c r="AD7" s="93"/>
      <c r="AE7" s="92"/>
      <c r="AF7" s="92"/>
      <c r="AG7" s="92"/>
      <c r="AH7" s="92"/>
      <c r="AI7" s="92"/>
    </row>
    <row r="8" spans="1:35" ht="24.95" hidden="1" customHeight="1" x14ac:dyDescent="0.15">
      <c r="A8" s="92"/>
      <c r="B8" s="92"/>
      <c r="C8" s="92"/>
      <c r="D8" s="92"/>
      <c r="E8" s="92"/>
      <c r="F8" s="92"/>
      <c r="G8" s="92"/>
      <c r="H8" s="92"/>
      <c r="I8" s="93"/>
      <c r="J8" s="93"/>
      <c r="K8" s="93"/>
      <c r="L8" s="93"/>
      <c r="M8" s="92"/>
      <c r="N8" s="92"/>
      <c r="O8" s="92"/>
      <c r="P8" s="92"/>
      <c r="Q8" s="92"/>
      <c r="R8" s="92"/>
      <c r="S8" s="92"/>
      <c r="T8" s="92"/>
      <c r="U8" s="92"/>
      <c r="V8" s="92"/>
      <c r="W8" s="92"/>
      <c r="X8" s="92"/>
      <c r="Y8" s="92"/>
      <c r="Z8" s="92"/>
      <c r="AA8" s="92"/>
      <c r="AB8" s="92"/>
      <c r="AC8" s="92"/>
      <c r="AD8" s="93"/>
      <c r="AE8" s="92"/>
      <c r="AF8" s="92"/>
      <c r="AG8" s="92"/>
      <c r="AH8" s="92"/>
      <c r="AI8" s="92"/>
    </row>
    <row r="9" spans="1:35" ht="24.95" hidden="1" customHeight="1" x14ac:dyDescent="0.15">
      <c r="A9" s="92"/>
      <c r="B9" s="92"/>
      <c r="C9" s="92"/>
      <c r="D9" s="92"/>
      <c r="E9" s="92"/>
      <c r="F9" s="92"/>
      <c r="G9" s="92"/>
      <c r="H9" s="92"/>
      <c r="I9" s="93"/>
      <c r="J9" s="93"/>
      <c r="K9" s="93"/>
      <c r="L9" s="93"/>
      <c r="M9" s="92"/>
      <c r="N9" s="92"/>
      <c r="O9" s="92"/>
      <c r="P9" s="92"/>
      <c r="Q9" s="92"/>
      <c r="R9" s="92"/>
      <c r="S9" s="92"/>
      <c r="T9" s="92"/>
      <c r="U9" s="92"/>
      <c r="V9" s="92"/>
      <c r="W9" s="92"/>
      <c r="X9" s="92"/>
      <c r="Y9" s="92"/>
      <c r="Z9" s="92"/>
      <c r="AA9" s="92"/>
      <c r="AB9" s="92"/>
      <c r="AC9" s="92"/>
      <c r="AD9" s="93"/>
      <c r="AE9" s="92"/>
      <c r="AF9" s="92"/>
      <c r="AG9" s="92"/>
      <c r="AH9" s="92"/>
      <c r="AI9" s="92"/>
    </row>
    <row r="10" spans="1:35" ht="24.95" hidden="1" customHeight="1" x14ac:dyDescent="0.15">
      <c r="A10" s="92"/>
      <c r="B10" s="92"/>
      <c r="C10" s="92"/>
      <c r="D10" s="92"/>
      <c r="E10" s="92"/>
      <c r="F10" s="92"/>
      <c r="G10" s="92"/>
      <c r="H10" s="92"/>
      <c r="I10" s="93"/>
      <c r="J10" s="93"/>
      <c r="K10" s="93"/>
      <c r="L10" s="93"/>
      <c r="M10" s="92"/>
      <c r="N10" s="92"/>
      <c r="O10" s="92"/>
      <c r="P10" s="92"/>
      <c r="Q10" s="92"/>
      <c r="R10" s="92"/>
      <c r="S10" s="92"/>
      <c r="T10" s="92"/>
      <c r="U10" s="92"/>
      <c r="V10" s="92"/>
      <c r="W10" s="92"/>
      <c r="X10" s="92"/>
      <c r="Y10" s="92"/>
      <c r="Z10" s="92"/>
      <c r="AA10" s="92"/>
      <c r="AB10" s="92"/>
      <c r="AC10" s="92"/>
      <c r="AD10" s="93"/>
      <c r="AE10" s="92"/>
      <c r="AF10" s="92"/>
      <c r="AG10" s="92"/>
      <c r="AH10" s="92"/>
      <c r="AI10" s="92"/>
    </row>
    <row r="11" spans="1:35" ht="24.95" hidden="1" customHeight="1" x14ac:dyDescent="0.15">
      <c r="A11" s="92"/>
      <c r="B11" s="92"/>
      <c r="C11" s="92"/>
      <c r="D11" s="92"/>
      <c r="E11" s="92"/>
      <c r="F11" s="92"/>
      <c r="G11" s="92"/>
      <c r="H11" s="92"/>
      <c r="I11" s="93"/>
      <c r="J11" s="93"/>
      <c r="K11" s="93"/>
      <c r="L11" s="93"/>
      <c r="M11" s="92"/>
      <c r="N11" s="92"/>
      <c r="O11" s="92"/>
      <c r="P11" s="92"/>
      <c r="Q11" s="92"/>
      <c r="R11" s="92"/>
      <c r="S11" s="92"/>
      <c r="T11" s="92"/>
      <c r="U11" s="92"/>
      <c r="V11" s="92"/>
      <c r="W11" s="92"/>
      <c r="X11" s="92"/>
      <c r="Y11" s="92"/>
      <c r="Z11" s="92"/>
      <c r="AA11" s="92"/>
      <c r="AB11" s="92"/>
      <c r="AC11" s="92"/>
      <c r="AD11" s="93"/>
      <c r="AE11" s="92"/>
      <c r="AF11" s="92"/>
      <c r="AG11" s="92"/>
      <c r="AH11" s="92"/>
      <c r="AI11" s="92"/>
    </row>
    <row r="12" spans="1:35" ht="24.95" hidden="1" customHeight="1" x14ac:dyDescent="0.15">
      <c r="A12" s="92"/>
      <c r="B12" s="92"/>
      <c r="C12" s="92"/>
      <c r="D12" s="92"/>
      <c r="E12" s="92"/>
      <c r="F12" s="92"/>
      <c r="G12" s="92"/>
      <c r="H12" s="92"/>
      <c r="I12" s="93"/>
      <c r="J12" s="93"/>
      <c r="K12" s="93"/>
      <c r="L12" s="93"/>
      <c r="M12" s="92"/>
      <c r="N12" s="92"/>
      <c r="O12" s="92"/>
      <c r="P12" s="92"/>
      <c r="Q12" s="92"/>
      <c r="R12" s="92"/>
      <c r="S12" s="92"/>
      <c r="T12" s="92"/>
      <c r="U12" s="92"/>
      <c r="V12" s="92"/>
      <c r="W12" s="92"/>
      <c r="X12" s="92"/>
      <c r="Y12" s="92"/>
      <c r="Z12" s="92"/>
      <c r="AA12" s="92"/>
      <c r="AB12" s="92"/>
      <c r="AC12" s="92"/>
      <c r="AD12" s="93"/>
      <c r="AE12" s="92"/>
      <c r="AF12" s="92"/>
      <c r="AG12" s="92"/>
      <c r="AH12" s="92"/>
      <c r="AI12" s="92"/>
    </row>
    <row r="13" spans="1:35" ht="24.95" hidden="1" customHeight="1" x14ac:dyDescent="0.15">
      <c r="A13" s="92"/>
      <c r="B13" s="92"/>
      <c r="C13" s="92"/>
      <c r="D13" s="92"/>
      <c r="E13" s="92"/>
      <c r="F13" s="92"/>
      <c r="G13" s="92"/>
      <c r="H13" s="92"/>
      <c r="I13" s="93"/>
      <c r="J13" s="93"/>
      <c r="K13" s="93"/>
      <c r="L13" s="93"/>
      <c r="M13" s="92"/>
      <c r="N13" s="92"/>
      <c r="O13" s="92"/>
      <c r="P13" s="92"/>
      <c r="Q13" s="92"/>
      <c r="R13" s="92"/>
      <c r="S13" s="92"/>
      <c r="T13" s="92"/>
      <c r="U13" s="92"/>
      <c r="V13" s="92"/>
      <c r="W13" s="92"/>
      <c r="X13" s="92"/>
      <c r="Y13" s="92"/>
      <c r="Z13" s="92"/>
      <c r="AA13" s="92"/>
      <c r="AB13" s="92"/>
      <c r="AC13" s="92"/>
      <c r="AD13" s="93"/>
      <c r="AE13" s="92"/>
      <c r="AF13" s="92"/>
      <c r="AG13" s="92"/>
      <c r="AH13" s="92"/>
      <c r="AI13" s="92"/>
    </row>
    <row r="14" spans="1:35" ht="24.95" hidden="1" customHeight="1" x14ac:dyDescent="0.15">
      <c r="A14" s="92"/>
      <c r="B14" s="92"/>
      <c r="C14" s="92"/>
      <c r="D14" s="92"/>
      <c r="E14" s="92"/>
      <c r="F14" s="92"/>
      <c r="G14" s="92"/>
      <c r="H14" s="92"/>
      <c r="I14" s="93"/>
      <c r="J14" s="93"/>
      <c r="K14" s="93"/>
      <c r="L14" s="93"/>
      <c r="M14" s="92"/>
      <c r="N14" s="92"/>
      <c r="O14" s="92"/>
      <c r="P14" s="92"/>
      <c r="Q14" s="92"/>
      <c r="R14" s="92"/>
      <c r="S14" s="92"/>
      <c r="T14" s="92"/>
      <c r="U14" s="92"/>
      <c r="V14" s="92"/>
      <c r="W14" s="92"/>
      <c r="X14" s="92"/>
      <c r="Y14" s="92"/>
      <c r="Z14" s="92"/>
      <c r="AA14" s="92"/>
      <c r="AB14" s="92"/>
      <c r="AC14" s="92"/>
      <c r="AD14" s="93"/>
      <c r="AE14" s="92"/>
      <c r="AF14" s="92"/>
      <c r="AG14" s="92"/>
      <c r="AH14" s="92"/>
      <c r="AI14" s="92"/>
    </row>
    <row r="15" spans="1:35" ht="24.95" hidden="1" customHeight="1" x14ac:dyDescent="0.15">
      <c r="A15" s="92"/>
      <c r="B15" s="92"/>
      <c r="C15" s="92"/>
      <c r="D15" s="92"/>
      <c r="E15" s="92"/>
      <c r="F15" s="92"/>
      <c r="G15" s="92"/>
      <c r="H15" s="92"/>
      <c r="I15" s="93"/>
      <c r="J15" s="93"/>
      <c r="K15" s="93"/>
      <c r="L15" s="93"/>
      <c r="M15" s="92"/>
      <c r="N15" s="92"/>
      <c r="O15" s="92"/>
      <c r="P15" s="92"/>
      <c r="Q15" s="92"/>
      <c r="R15" s="92"/>
      <c r="S15" s="92"/>
      <c r="T15" s="92"/>
      <c r="U15" s="92"/>
      <c r="V15" s="92"/>
      <c r="W15" s="92"/>
      <c r="X15" s="92"/>
      <c r="Y15" s="92"/>
      <c r="Z15" s="92"/>
      <c r="AA15" s="92"/>
      <c r="AB15" s="92"/>
      <c r="AC15" s="92"/>
      <c r="AD15" s="93"/>
      <c r="AE15" s="92"/>
      <c r="AF15" s="92"/>
      <c r="AG15" s="92"/>
      <c r="AH15" s="92"/>
      <c r="AI15" s="92"/>
    </row>
    <row r="16" spans="1:35" ht="24.95" hidden="1" customHeight="1" x14ac:dyDescent="0.15">
      <c r="A16" s="92"/>
      <c r="B16" s="92"/>
      <c r="C16" s="92"/>
      <c r="D16" s="92"/>
      <c r="E16" s="92"/>
      <c r="F16" s="92"/>
      <c r="G16" s="92"/>
      <c r="H16" s="92"/>
      <c r="I16" s="93"/>
      <c r="J16" s="93"/>
      <c r="K16" s="93"/>
      <c r="L16" s="93"/>
      <c r="M16" s="92"/>
      <c r="N16" s="92"/>
      <c r="O16" s="92"/>
      <c r="P16" s="92"/>
      <c r="Q16" s="92"/>
      <c r="R16" s="92"/>
      <c r="S16" s="92"/>
      <c r="T16" s="92"/>
      <c r="U16" s="92"/>
      <c r="V16" s="92"/>
      <c r="W16" s="92"/>
      <c r="X16" s="92"/>
      <c r="Y16" s="92"/>
      <c r="Z16" s="92"/>
      <c r="AA16" s="92"/>
      <c r="AB16" s="92"/>
      <c r="AC16" s="92"/>
      <c r="AD16" s="93"/>
      <c r="AE16" s="92"/>
      <c r="AF16" s="92"/>
      <c r="AG16" s="92"/>
      <c r="AH16" s="92"/>
      <c r="AI16" s="92"/>
    </row>
    <row r="17" spans="1:35" ht="24.95" hidden="1" customHeight="1" x14ac:dyDescent="0.15">
      <c r="A17" s="92"/>
      <c r="B17" s="92"/>
      <c r="C17" s="92"/>
      <c r="D17" s="92"/>
      <c r="E17" s="92"/>
      <c r="F17" s="92"/>
      <c r="G17" s="92"/>
      <c r="H17" s="92"/>
      <c r="I17" s="93"/>
      <c r="J17" s="93"/>
      <c r="K17" s="93"/>
      <c r="L17" s="93"/>
      <c r="M17" s="92"/>
      <c r="N17" s="92"/>
      <c r="O17" s="92"/>
      <c r="P17" s="92"/>
      <c r="Q17" s="92"/>
      <c r="R17" s="92"/>
      <c r="S17" s="92"/>
      <c r="T17" s="92"/>
      <c r="U17" s="92"/>
      <c r="V17" s="92"/>
      <c r="W17" s="92"/>
      <c r="X17" s="92"/>
      <c r="Y17" s="92"/>
      <c r="Z17" s="92"/>
      <c r="AA17" s="92"/>
      <c r="AB17" s="92"/>
      <c r="AC17" s="92"/>
      <c r="AD17" s="93"/>
      <c r="AE17" s="92"/>
      <c r="AF17" s="92"/>
      <c r="AG17" s="92"/>
      <c r="AH17" s="92"/>
      <c r="AI17" s="92"/>
    </row>
    <row r="18" spans="1:35" ht="24.95" hidden="1" customHeight="1" x14ac:dyDescent="0.15">
      <c r="A18" s="92"/>
      <c r="B18" s="92"/>
      <c r="C18" s="92"/>
      <c r="D18" s="92"/>
      <c r="E18" s="92"/>
      <c r="F18" s="92"/>
      <c r="G18" s="92"/>
      <c r="H18" s="92"/>
      <c r="I18" s="93"/>
      <c r="J18" s="93"/>
      <c r="K18" s="93"/>
      <c r="L18" s="93"/>
      <c r="M18" s="92"/>
      <c r="N18" s="92"/>
      <c r="O18" s="92"/>
      <c r="P18" s="92"/>
      <c r="Q18" s="92"/>
      <c r="R18" s="92"/>
      <c r="S18" s="92"/>
      <c r="T18" s="92"/>
      <c r="U18" s="92"/>
      <c r="V18" s="92"/>
      <c r="W18" s="92"/>
      <c r="X18" s="92"/>
      <c r="Y18" s="92"/>
      <c r="Z18" s="92"/>
      <c r="AA18" s="92"/>
      <c r="AB18" s="92"/>
      <c r="AC18" s="92"/>
      <c r="AD18" s="93"/>
      <c r="AE18" s="92"/>
      <c r="AF18" s="92"/>
      <c r="AG18" s="92"/>
      <c r="AH18" s="92"/>
      <c r="AI18" s="92"/>
    </row>
    <row r="19" spans="1:35" ht="24.95" hidden="1" customHeight="1" x14ac:dyDescent="0.15">
      <c r="A19" s="92"/>
      <c r="B19" s="92"/>
      <c r="C19" s="92"/>
      <c r="D19" s="92"/>
      <c r="E19" s="92"/>
      <c r="F19" s="92"/>
      <c r="G19" s="92"/>
      <c r="H19" s="92"/>
      <c r="I19" s="93"/>
      <c r="J19" s="93"/>
      <c r="K19" s="93"/>
      <c r="L19" s="93"/>
      <c r="M19" s="92"/>
      <c r="N19" s="92"/>
      <c r="O19" s="92"/>
      <c r="P19" s="92"/>
      <c r="Q19" s="92"/>
      <c r="R19" s="92"/>
      <c r="S19" s="92"/>
      <c r="T19" s="92"/>
      <c r="U19" s="92"/>
      <c r="V19" s="92"/>
      <c r="W19" s="92"/>
      <c r="X19" s="92"/>
      <c r="Y19" s="92"/>
      <c r="Z19" s="92"/>
      <c r="AA19" s="92"/>
      <c r="AB19" s="92"/>
      <c r="AC19" s="92"/>
      <c r="AD19" s="93"/>
      <c r="AE19" s="92"/>
      <c r="AF19" s="92"/>
      <c r="AG19" s="92"/>
      <c r="AH19" s="92"/>
      <c r="AI19" s="92"/>
    </row>
    <row r="20" spans="1:35" ht="24.95" hidden="1" customHeight="1" x14ac:dyDescent="0.15">
      <c r="A20" s="92"/>
      <c r="B20" s="92"/>
      <c r="C20" s="92"/>
      <c r="D20" s="92"/>
      <c r="E20" s="92"/>
      <c r="F20" s="92"/>
      <c r="G20" s="92"/>
      <c r="H20" s="92"/>
      <c r="I20" s="93"/>
      <c r="J20" s="93"/>
      <c r="K20" s="93"/>
      <c r="L20" s="93"/>
      <c r="M20" s="92"/>
      <c r="N20" s="92"/>
      <c r="O20" s="92"/>
      <c r="P20" s="92"/>
      <c r="Q20" s="92"/>
      <c r="R20" s="92"/>
      <c r="S20" s="92"/>
      <c r="T20" s="92"/>
      <c r="U20" s="92"/>
      <c r="V20" s="92"/>
      <c r="W20" s="92"/>
      <c r="X20" s="92"/>
      <c r="Y20" s="92"/>
      <c r="Z20" s="92"/>
      <c r="AA20" s="92"/>
      <c r="AB20" s="92"/>
      <c r="AC20" s="92"/>
      <c r="AD20" s="93"/>
      <c r="AE20" s="92"/>
      <c r="AF20" s="92"/>
      <c r="AG20" s="92"/>
      <c r="AH20" s="92"/>
      <c r="AI20" s="92"/>
    </row>
    <row r="21" spans="1:35" ht="24.95" hidden="1" customHeight="1" x14ac:dyDescent="0.15">
      <c r="A21" s="92"/>
      <c r="B21" s="92"/>
      <c r="C21" s="92"/>
      <c r="D21" s="92"/>
      <c r="E21" s="92"/>
      <c r="F21" s="92"/>
      <c r="G21" s="92"/>
      <c r="H21" s="92"/>
      <c r="I21" s="93"/>
      <c r="J21" s="93"/>
      <c r="K21" s="93"/>
      <c r="L21" s="93"/>
      <c r="M21" s="92"/>
      <c r="N21" s="92"/>
      <c r="O21" s="92"/>
      <c r="P21" s="92"/>
      <c r="Q21" s="92"/>
      <c r="R21" s="92"/>
      <c r="S21" s="92"/>
      <c r="T21" s="92"/>
      <c r="U21" s="92"/>
      <c r="V21" s="92"/>
      <c r="W21" s="92"/>
      <c r="X21" s="92"/>
      <c r="Y21" s="92"/>
      <c r="Z21" s="92"/>
      <c r="AA21" s="92"/>
      <c r="AB21" s="92"/>
      <c r="AC21" s="92"/>
      <c r="AD21" s="93"/>
      <c r="AE21" s="92"/>
      <c r="AF21" s="92"/>
      <c r="AG21" s="92"/>
      <c r="AH21" s="92"/>
      <c r="AI21" s="92"/>
    </row>
  </sheetData>
  <mergeCells count="26">
    <mergeCell ref="A2:AI2"/>
    <mergeCell ref="M4:T4"/>
    <mergeCell ref="U4:Z4"/>
    <mergeCell ref="AA4:AH4"/>
    <mergeCell ref="M5:N5"/>
    <mergeCell ref="O5:P5"/>
    <mergeCell ref="Q5:R5"/>
    <mergeCell ref="S5:T5"/>
    <mergeCell ref="U5:V5"/>
    <mergeCell ref="W5:X5"/>
    <mergeCell ref="Y5:Z5"/>
    <mergeCell ref="AA5:AB5"/>
    <mergeCell ref="AC5:AD5"/>
    <mergeCell ref="AE5:AF5"/>
    <mergeCell ref="AG5:AH5"/>
    <mergeCell ref="A4:A6"/>
    <mergeCell ref="B4:B6"/>
    <mergeCell ref="C4:C6"/>
    <mergeCell ref="D4:D6"/>
    <mergeCell ref="E4:E6"/>
    <mergeCell ref="F4:F6"/>
    <mergeCell ref="G4:G6"/>
    <mergeCell ref="H4:H6"/>
    <mergeCell ref="AI4:AI6"/>
    <mergeCell ref="I4:J5"/>
    <mergeCell ref="K4:L5"/>
  </mergeCells>
  <phoneticPr fontId="61" type="noConversion"/>
  <printOptions horizontalCentered="1"/>
  <pageMargins left="0.39305555555555599" right="0.39305555555555599" top="0.86597222222222203" bottom="1" header="0.39305555555555599" footer="0.31458333333333299"/>
  <pageSetup paperSize="9" scale="45"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G56"/>
  <sheetViews>
    <sheetView view="pageBreakPreview" zoomScale="85" zoomScaleNormal="65" workbookViewId="0">
      <selection activeCell="A2" sqref="A2:AI2"/>
    </sheetView>
  </sheetViews>
  <sheetFormatPr defaultColWidth="8.75" defaultRowHeight="13.5" x14ac:dyDescent="0.15"/>
  <cols>
    <col min="1" max="1" width="48.625" style="46" customWidth="1"/>
    <col min="2" max="2" width="12.625" style="46" customWidth="1"/>
    <col min="3" max="3" width="35.625" style="46" customWidth="1"/>
    <col min="4" max="4" width="48.625" style="46" customWidth="1"/>
    <col min="5" max="5" width="12.625" style="46" customWidth="1"/>
    <col min="6" max="6" width="35.625" style="46" customWidth="1"/>
    <col min="7" max="7" width="10.375" style="46"/>
    <col min="8" max="16384" width="8.75" style="46"/>
  </cols>
  <sheetData>
    <row r="1" spans="1:7" x14ac:dyDescent="0.15">
      <c r="A1" s="47" t="s">
        <v>1547</v>
      </c>
    </row>
    <row r="2" spans="1:7" ht="42.95" customHeight="1" x14ac:dyDescent="0.15">
      <c r="A2" s="255" t="s">
        <v>1548</v>
      </c>
      <c r="B2" s="255"/>
      <c r="C2" s="255"/>
      <c r="D2" s="255"/>
      <c r="E2" s="255"/>
      <c r="F2" s="255"/>
    </row>
    <row r="3" spans="1:7" s="44" customFormat="1" ht="15" customHeight="1" x14ac:dyDescent="0.15">
      <c r="A3" s="48" t="str">
        <f>'资产负债清查表（国有资产）'!A4</f>
        <v>填报单位：林芝市乡兴牧业有限责任公司</v>
      </c>
      <c r="B3" s="49"/>
      <c r="C3" s="50"/>
      <c r="D3" s="49"/>
      <c r="E3" s="50"/>
      <c r="F3" s="51"/>
      <c r="G3" s="52"/>
    </row>
    <row r="4" spans="1:7" s="44" customFormat="1" ht="15" customHeight="1" x14ac:dyDescent="0.15">
      <c r="A4" s="48" t="str">
        <f>'资产负债清查表（国有资产）'!A5</f>
        <v>项目名称：700万林芝市高产奶牛养殖项目</v>
      </c>
      <c r="B4" s="49"/>
      <c r="C4" s="50"/>
      <c r="D4" s="49"/>
      <c r="E4" s="50"/>
      <c r="F4" s="53" t="s">
        <v>1119</v>
      </c>
      <c r="G4" s="52"/>
    </row>
    <row r="5" spans="1:7" s="45" customFormat="1" ht="15" customHeight="1" x14ac:dyDescent="0.15">
      <c r="A5" s="54" t="s">
        <v>1120</v>
      </c>
      <c r="B5" s="55" t="s">
        <v>1121</v>
      </c>
      <c r="C5" s="56">
        <v>45077</v>
      </c>
      <c r="D5" s="55" t="s">
        <v>1123</v>
      </c>
      <c r="E5" s="55" t="s">
        <v>1121</v>
      </c>
      <c r="F5" s="56">
        <v>45077</v>
      </c>
      <c r="G5" s="57"/>
    </row>
    <row r="6" spans="1:7" s="44" customFormat="1" ht="15" customHeight="1" x14ac:dyDescent="0.15">
      <c r="A6" s="58" t="s">
        <v>1124</v>
      </c>
      <c r="B6" s="54" t="s">
        <v>1125</v>
      </c>
      <c r="C6" s="59"/>
      <c r="D6" s="58" t="s">
        <v>1126</v>
      </c>
      <c r="E6" s="60" t="s">
        <v>1127</v>
      </c>
      <c r="F6" s="61"/>
      <c r="G6" s="52"/>
    </row>
    <row r="7" spans="1:7" s="44" customFormat="1" ht="15" customHeight="1" x14ac:dyDescent="0.15">
      <c r="A7" s="62" t="s">
        <v>1128</v>
      </c>
      <c r="B7" s="63" t="s">
        <v>1129</v>
      </c>
      <c r="C7" s="59">
        <f>'资产负债清查表（国有资产）'!C8</f>
        <v>1097545.03</v>
      </c>
      <c r="D7" s="62" t="s">
        <v>1130</v>
      </c>
      <c r="E7" s="60" t="s">
        <v>1131</v>
      </c>
      <c r="F7" s="61"/>
      <c r="G7" s="52"/>
    </row>
    <row r="8" spans="1:7" s="44" customFormat="1" ht="14.25" x14ac:dyDescent="0.15">
      <c r="A8" s="64" t="s">
        <v>1132</v>
      </c>
      <c r="B8" s="54" t="s">
        <v>1133</v>
      </c>
      <c r="C8" s="59"/>
      <c r="D8" s="64" t="s">
        <v>1134</v>
      </c>
      <c r="E8" s="60" t="s">
        <v>1135</v>
      </c>
      <c r="F8" s="61"/>
      <c r="G8" s="52"/>
    </row>
    <row r="9" spans="1:7" s="44" customFormat="1" ht="15" customHeight="1" x14ac:dyDescent="0.15">
      <c r="A9" s="64" t="s">
        <v>1136</v>
      </c>
      <c r="B9" s="63" t="s">
        <v>1137</v>
      </c>
      <c r="C9" s="59"/>
      <c r="D9" s="64" t="s">
        <v>1138</v>
      </c>
      <c r="E9" s="60" t="s">
        <v>1139</v>
      </c>
      <c r="F9" s="61"/>
      <c r="G9" s="52"/>
    </row>
    <row r="10" spans="1:7" s="44" customFormat="1" ht="15" customHeight="1" x14ac:dyDescent="0.15">
      <c r="A10" s="62" t="s">
        <v>1140</v>
      </c>
      <c r="B10" s="54" t="s">
        <v>1141</v>
      </c>
      <c r="C10" s="59"/>
      <c r="D10" s="62" t="s">
        <v>1142</v>
      </c>
      <c r="E10" s="60" t="s">
        <v>1143</v>
      </c>
      <c r="F10" s="61"/>
      <c r="G10" s="52"/>
    </row>
    <row r="11" spans="1:7" s="44" customFormat="1" ht="15" customHeight="1" x14ac:dyDescent="0.15">
      <c r="A11" s="65" t="s">
        <v>1144</v>
      </c>
      <c r="B11" s="63" t="s">
        <v>1145</v>
      </c>
      <c r="C11" s="66">
        <f>'资产负债清查表（国有资产）'!C12</f>
        <v>5081583</v>
      </c>
      <c r="D11" s="62" t="s">
        <v>1146</v>
      </c>
      <c r="E11" s="60" t="s">
        <v>1147</v>
      </c>
      <c r="F11" s="61">
        <f>'资产负债清查表（国有资产）'!G12</f>
        <v>8677771.4499999993</v>
      </c>
      <c r="G11" s="52"/>
    </row>
    <row r="12" spans="1:7" s="44" customFormat="1" ht="15" customHeight="1" x14ac:dyDescent="0.15">
      <c r="A12" s="67" t="s">
        <v>1148</v>
      </c>
      <c r="B12" s="54" t="s">
        <v>1149</v>
      </c>
      <c r="C12" s="59"/>
      <c r="D12" s="62" t="s">
        <v>1150</v>
      </c>
      <c r="E12" s="60" t="s">
        <v>1151</v>
      </c>
      <c r="F12" s="61"/>
      <c r="G12" s="52"/>
    </row>
    <row r="13" spans="1:7" s="44" customFormat="1" ht="15" customHeight="1" x14ac:dyDescent="0.15">
      <c r="A13" s="66" t="s">
        <v>1152</v>
      </c>
      <c r="B13" s="63" t="s">
        <v>1153</v>
      </c>
      <c r="C13" s="66">
        <f>C11-C12</f>
        <v>5081583</v>
      </c>
      <c r="D13" s="62" t="s">
        <v>1154</v>
      </c>
      <c r="E13" s="60" t="s">
        <v>1155</v>
      </c>
      <c r="F13" s="61">
        <f>'资产负债清查表（国有资产）'!G14</f>
        <v>238137.84</v>
      </c>
      <c r="G13" s="52"/>
    </row>
    <row r="14" spans="1:7" s="44" customFormat="1" ht="15" customHeight="1" x14ac:dyDescent="0.15">
      <c r="A14" s="62" t="s">
        <v>1156</v>
      </c>
      <c r="B14" s="54" t="s">
        <v>1157</v>
      </c>
      <c r="C14" s="59"/>
      <c r="D14" s="62" t="s">
        <v>1158</v>
      </c>
      <c r="E14" s="60" t="s">
        <v>1159</v>
      </c>
      <c r="F14" s="61"/>
      <c r="G14" s="52"/>
    </row>
    <row r="15" spans="1:7" s="44" customFormat="1" ht="15" customHeight="1" x14ac:dyDescent="0.15">
      <c r="A15" s="62" t="s">
        <v>1160</v>
      </c>
      <c r="B15" s="63" t="s">
        <v>1161</v>
      </c>
      <c r="C15" s="59"/>
      <c r="D15" s="62" t="s">
        <v>1162</v>
      </c>
      <c r="E15" s="60" t="s">
        <v>1163</v>
      </c>
      <c r="F15" s="61"/>
      <c r="G15" s="52"/>
    </row>
    <row r="16" spans="1:7" s="44" customFormat="1" ht="15" customHeight="1" x14ac:dyDescent="0.15">
      <c r="A16" s="62" t="s">
        <v>1164</v>
      </c>
      <c r="B16" s="54" t="s">
        <v>1165</v>
      </c>
      <c r="C16" s="59"/>
      <c r="D16" s="62" t="s">
        <v>1166</v>
      </c>
      <c r="E16" s="60" t="s">
        <v>1167</v>
      </c>
      <c r="F16" s="61"/>
      <c r="G16" s="52"/>
    </row>
    <row r="17" spans="1:7" s="44" customFormat="1" ht="15" customHeight="1" x14ac:dyDescent="0.15">
      <c r="A17" s="62" t="s">
        <v>1168</v>
      </c>
      <c r="B17" s="63" t="s">
        <v>1169</v>
      </c>
      <c r="C17" s="59">
        <f>'资产负债清查表（国有资产）'!C18</f>
        <v>3212.2</v>
      </c>
      <c r="D17" s="62" t="s">
        <v>1170</v>
      </c>
      <c r="E17" s="60" t="s">
        <v>1171</v>
      </c>
      <c r="F17" s="68">
        <f>'资产负债清查表（国有资产）'!G18</f>
        <v>137735.4</v>
      </c>
      <c r="G17" s="52"/>
    </row>
    <row r="18" spans="1:7" s="44" customFormat="1" ht="15" customHeight="1" x14ac:dyDescent="0.15">
      <c r="A18" s="66" t="s">
        <v>1172</v>
      </c>
      <c r="B18" s="54" t="s">
        <v>1173</v>
      </c>
      <c r="C18" s="59"/>
      <c r="D18" s="65" t="s">
        <v>1174</v>
      </c>
      <c r="E18" s="60" t="s">
        <v>1175</v>
      </c>
      <c r="F18" s="61"/>
      <c r="G18" s="52"/>
    </row>
    <row r="19" spans="1:7" s="44" customFormat="1" ht="15" customHeight="1" x14ac:dyDescent="0.15">
      <c r="A19" s="67" t="s">
        <v>1176</v>
      </c>
      <c r="B19" s="63" t="s">
        <v>1177</v>
      </c>
      <c r="C19" s="69">
        <f>C17-C18</f>
        <v>3212.2</v>
      </c>
      <c r="D19" s="70" t="s">
        <v>1178</v>
      </c>
      <c r="E19" s="60" t="s">
        <v>1179</v>
      </c>
      <c r="F19" s="61"/>
      <c r="G19" s="52"/>
    </row>
    <row r="20" spans="1:7" s="44" customFormat="1" ht="15" customHeight="1" x14ac:dyDescent="0.15">
      <c r="A20" s="62" t="s">
        <v>1180</v>
      </c>
      <c r="B20" s="54" t="s">
        <v>1181</v>
      </c>
      <c r="C20" s="59">
        <f>'资产负债清查表（国有资产）'!C21</f>
        <v>8257399.6799999997</v>
      </c>
      <c r="D20" s="62" t="s">
        <v>1182</v>
      </c>
      <c r="E20" s="60" t="s">
        <v>1183</v>
      </c>
      <c r="F20" s="61"/>
      <c r="G20" s="52"/>
    </row>
    <row r="21" spans="1:7" s="44" customFormat="1" ht="15" customHeight="1" x14ac:dyDescent="0.15">
      <c r="A21" s="62" t="s">
        <v>1184</v>
      </c>
      <c r="B21" s="63" t="s">
        <v>1185</v>
      </c>
      <c r="C21" s="59"/>
      <c r="D21" s="71" t="s">
        <v>1186</v>
      </c>
      <c r="E21" s="60" t="s">
        <v>1187</v>
      </c>
      <c r="F21" s="72">
        <f>ROUND(SUM(F7:F20),2)</f>
        <v>9053644.6899999995</v>
      </c>
      <c r="G21" s="52"/>
    </row>
    <row r="22" spans="1:7" s="44" customFormat="1" ht="15" customHeight="1" x14ac:dyDescent="0.15">
      <c r="A22" s="62" t="s">
        <v>1188</v>
      </c>
      <c r="B22" s="54" t="s">
        <v>1189</v>
      </c>
      <c r="C22" s="59"/>
      <c r="D22" s="62"/>
      <c r="E22" s="60" t="s">
        <v>1190</v>
      </c>
      <c r="F22" s="61"/>
      <c r="G22" s="52"/>
    </row>
    <row r="23" spans="1:7" s="44" customFormat="1" ht="15" customHeight="1" x14ac:dyDescent="0.15">
      <c r="A23" s="62" t="s">
        <v>1191</v>
      </c>
      <c r="B23" s="63" t="s">
        <v>1192</v>
      </c>
      <c r="C23" s="59"/>
      <c r="D23" s="58" t="s">
        <v>1193</v>
      </c>
      <c r="E23" s="60" t="s">
        <v>1194</v>
      </c>
      <c r="F23" s="61"/>
      <c r="G23" s="52"/>
    </row>
    <row r="24" spans="1:7" s="44" customFormat="1" ht="15" customHeight="1" x14ac:dyDescent="0.15">
      <c r="A24" s="73" t="s">
        <v>1195</v>
      </c>
      <c r="B24" s="54" t="s">
        <v>1196</v>
      </c>
      <c r="C24" s="66">
        <f>ROUND(SUM(C7:C10)+SUM(C13:C16)+SUM(C19:C23),2)</f>
        <v>14439739.91</v>
      </c>
      <c r="D24" s="74" t="s">
        <v>1197</v>
      </c>
      <c r="E24" s="60" t="s">
        <v>1198</v>
      </c>
      <c r="F24" s="61"/>
      <c r="G24" s="52"/>
    </row>
    <row r="25" spans="1:7" s="44" customFormat="1" ht="15" customHeight="1" x14ac:dyDescent="0.15">
      <c r="A25" s="75"/>
      <c r="B25" s="63" t="s">
        <v>1199</v>
      </c>
      <c r="C25" s="59"/>
      <c r="D25" s="62" t="s">
        <v>1200</v>
      </c>
      <c r="E25" s="60" t="s">
        <v>1201</v>
      </c>
      <c r="F25" s="61"/>
      <c r="G25" s="52"/>
    </row>
    <row r="26" spans="1:7" s="44" customFormat="1" ht="15" customHeight="1" x14ac:dyDescent="0.15">
      <c r="A26" s="58" t="s">
        <v>1202</v>
      </c>
      <c r="B26" s="54" t="s">
        <v>1203</v>
      </c>
      <c r="C26" s="59"/>
      <c r="D26" s="74" t="s">
        <v>1204</v>
      </c>
      <c r="E26" s="60" t="s">
        <v>1205</v>
      </c>
      <c r="F26" s="61"/>
      <c r="G26" s="52"/>
    </row>
    <row r="27" spans="1:7" s="44" customFormat="1" ht="15" customHeight="1" x14ac:dyDescent="0.15">
      <c r="A27" s="62" t="s">
        <v>1206</v>
      </c>
      <c r="B27" s="63" t="s">
        <v>1207</v>
      </c>
      <c r="C27" s="59"/>
      <c r="D27" s="62" t="s">
        <v>1208</v>
      </c>
      <c r="E27" s="60" t="s">
        <v>1209</v>
      </c>
      <c r="F27" s="61"/>
      <c r="G27" s="52"/>
    </row>
    <row r="28" spans="1:7" s="44" customFormat="1" ht="15" customHeight="1" x14ac:dyDescent="0.15">
      <c r="A28" s="74" t="s">
        <v>1210</v>
      </c>
      <c r="B28" s="54" t="s">
        <v>1211</v>
      </c>
      <c r="C28" s="59"/>
      <c r="D28" s="62" t="s">
        <v>1212</v>
      </c>
      <c r="E28" s="60" t="s">
        <v>1213</v>
      </c>
      <c r="F28" s="61"/>
      <c r="G28" s="52"/>
    </row>
    <row r="29" spans="1:7" s="44" customFormat="1" ht="15" customHeight="1" x14ac:dyDescent="0.15">
      <c r="A29" s="74" t="s">
        <v>1214</v>
      </c>
      <c r="B29" s="63" t="s">
        <v>1215</v>
      </c>
      <c r="C29" s="59"/>
      <c r="D29" s="62" t="s">
        <v>1216</v>
      </c>
      <c r="E29" s="60" t="s">
        <v>1217</v>
      </c>
      <c r="F29" s="61"/>
      <c r="G29" s="52"/>
    </row>
    <row r="30" spans="1:7" s="44" customFormat="1" ht="15" customHeight="1" x14ac:dyDescent="0.15">
      <c r="A30" s="65" t="s">
        <v>1218</v>
      </c>
      <c r="B30" s="54" t="s">
        <v>1219</v>
      </c>
      <c r="C30" s="59"/>
      <c r="D30" s="62" t="s">
        <v>1220</v>
      </c>
      <c r="E30" s="60" t="s">
        <v>1221</v>
      </c>
      <c r="F30" s="61">
        <f>'资产负债清查表（国有资产）'!G31</f>
        <v>5234846.05</v>
      </c>
      <c r="G30" s="52"/>
    </row>
    <row r="31" spans="1:7" s="44" customFormat="1" ht="15" customHeight="1" x14ac:dyDescent="0.15">
      <c r="A31" s="74" t="s">
        <v>1222</v>
      </c>
      <c r="B31" s="63" t="s">
        <v>1223</v>
      </c>
      <c r="C31" s="59"/>
      <c r="D31" s="62" t="s">
        <v>1224</v>
      </c>
      <c r="E31" s="60" t="s">
        <v>1225</v>
      </c>
      <c r="F31" s="61"/>
      <c r="G31" s="52"/>
    </row>
    <row r="32" spans="1:7" s="44" customFormat="1" ht="15" customHeight="1" x14ac:dyDescent="0.15">
      <c r="A32" s="62" t="s">
        <v>1226</v>
      </c>
      <c r="B32" s="54" t="s">
        <v>1227</v>
      </c>
      <c r="C32" s="59">
        <f>'资产负债清查表（国有资产）'!C33</f>
        <v>50904510.140000001</v>
      </c>
      <c r="D32" s="62" t="s">
        <v>1228</v>
      </c>
      <c r="E32" s="60" t="s">
        <v>1229</v>
      </c>
      <c r="F32" s="61"/>
      <c r="G32" s="52"/>
    </row>
    <row r="33" spans="1:7" s="44" customFormat="1" ht="15" customHeight="1" x14ac:dyDescent="0.15">
      <c r="A33" s="62" t="s">
        <v>1230</v>
      </c>
      <c r="B33" s="63" t="s">
        <v>1231</v>
      </c>
      <c r="C33" s="59">
        <f>'资产负债清查表（国有资产）'!C34</f>
        <v>3198285.52</v>
      </c>
      <c r="D33" s="76" t="s">
        <v>1232</v>
      </c>
      <c r="E33" s="60" t="s">
        <v>1233</v>
      </c>
      <c r="F33" s="72">
        <f>ROUND(SUM(F24:F32),2)</f>
        <v>5234846.05</v>
      </c>
      <c r="G33" s="52"/>
    </row>
    <row r="34" spans="1:7" s="44" customFormat="1" ht="15" customHeight="1" x14ac:dyDescent="0.15">
      <c r="A34" s="62" t="s">
        <v>1234</v>
      </c>
      <c r="B34" s="54" t="s">
        <v>1235</v>
      </c>
      <c r="C34" s="59">
        <f>'资产负债清查表（国有资产）'!C35</f>
        <v>47706224.619999997</v>
      </c>
      <c r="D34" s="71" t="s">
        <v>1236</v>
      </c>
      <c r="E34" s="60" t="s">
        <v>1237</v>
      </c>
      <c r="F34" s="72">
        <f>ROUND(F21+F33,2)</f>
        <v>14288490.74</v>
      </c>
      <c r="G34" s="52"/>
    </row>
    <row r="35" spans="1:7" s="44" customFormat="1" ht="15" customHeight="1" x14ac:dyDescent="0.15">
      <c r="A35" s="62" t="s">
        <v>1238</v>
      </c>
      <c r="B35" s="63" t="s">
        <v>1239</v>
      </c>
      <c r="C35" s="59"/>
      <c r="D35" s="77"/>
      <c r="E35" s="60" t="s">
        <v>1240</v>
      </c>
      <c r="F35" s="61"/>
      <c r="G35" s="52"/>
    </row>
    <row r="36" spans="1:7" s="44" customFormat="1" ht="15" customHeight="1" x14ac:dyDescent="0.15">
      <c r="A36" s="62" t="s">
        <v>1241</v>
      </c>
      <c r="B36" s="54" t="s">
        <v>1242</v>
      </c>
      <c r="C36" s="59"/>
      <c r="D36" s="58" t="s">
        <v>1243</v>
      </c>
      <c r="E36" s="60" t="s">
        <v>1244</v>
      </c>
      <c r="F36" s="61"/>
      <c r="G36" s="52"/>
    </row>
    <row r="37" spans="1:7" s="44" customFormat="1" ht="15" customHeight="1" x14ac:dyDescent="0.15">
      <c r="A37" s="62" t="s">
        <v>1245</v>
      </c>
      <c r="B37" s="63" t="s">
        <v>1246</v>
      </c>
      <c r="C37" s="59"/>
      <c r="D37" s="65" t="s">
        <v>1247</v>
      </c>
      <c r="E37" s="60" t="s">
        <v>1248</v>
      </c>
      <c r="F37" s="61"/>
      <c r="G37" s="52"/>
    </row>
    <row r="38" spans="1:7" s="44" customFormat="1" ht="15" customHeight="1" x14ac:dyDescent="0.15">
      <c r="A38" s="74" t="s">
        <v>1249</v>
      </c>
      <c r="B38" s="54" t="s">
        <v>1250</v>
      </c>
      <c r="C38" s="59">
        <f>'资产负债清查表（国有资产）'!C39</f>
        <v>29120350.199999999</v>
      </c>
      <c r="D38" s="62" t="s">
        <v>1251</v>
      </c>
      <c r="E38" s="60" t="s">
        <v>1252</v>
      </c>
      <c r="F38" s="61">
        <f>'资产负债清查表（国有资产）'!G39</f>
        <v>74867606.510000005</v>
      </c>
      <c r="G38" s="78"/>
    </row>
    <row r="39" spans="1:7" s="44" customFormat="1" ht="15" customHeight="1" x14ac:dyDescent="0.15">
      <c r="A39" s="62" t="s">
        <v>1253</v>
      </c>
      <c r="B39" s="63" t="s">
        <v>1254</v>
      </c>
      <c r="C39" s="59"/>
      <c r="D39" s="62" t="s">
        <v>1255</v>
      </c>
      <c r="E39" s="60" t="s">
        <v>1256</v>
      </c>
      <c r="F39" s="61"/>
      <c r="G39" s="52"/>
    </row>
    <row r="40" spans="1:7" s="44" customFormat="1" ht="15" customHeight="1" x14ac:dyDescent="0.15">
      <c r="A40" s="62" t="s">
        <v>1257</v>
      </c>
      <c r="B40" s="54" t="s">
        <v>1258</v>
      </c>
      <c r="C40" s="59"/>
      <c r="D40" s="70" t="s">
        <v>1259</v>
      </c>
      <c r="E40" s="60" t="s">
        <v>1260</v>
      </c>
      <c r="F40" s="61"/>
      <c r="G40" s="52"/>
    </row>
    <row r="41" spans="1:7" s="44" customFormat="1" ht="15" customHeight="1" x14ac:dyDescent="0.15">
      <c r="A41" s="74" t="s">
        <v>1261</v>
      </c>
      <c r="B41" s="63" t="s">
        <v>1262</v>
      </c>
      <c r="C41" s="59"/>
      <c r="D41" s="62" t="s">
        <v>1263</v>
      </c>
      <c r="E41" s="60" t="s">
        <v>1264</v>
      </c>
      <c r="F41" s="61"/>
      <c r="G41" s="52"/>
    </row>
    <row r="42" spans="1:7" s="44" customFormat="1" ht="15" customHeight="1" x14ac:dyDescent="0.15">
      <c r="A42" s="74" t="s">
        <v>1265</v>
      </c>
      <c r="B42" s="54" t="s">
        <v>1266</v>
      </c>
      <c r="C42" s="59"/>
      <c r="D42" s="62" t="s">
        <v>1267</v>
      </c>
      <c r="E42" s="60" t="s">
        <v>1268</v>
      </c>
      <c r="F42" s="61">
        <f>'资产负债清查表（国有资产）'!G43</f>
        <v>636363.04</v>
      </c>
      <c r="G42" s="78"/>
    </row>
    <row r="43" spans="1:7" s="44" customFormat="1" ht="15" customHeight="1" x14ac:dyDescent="0.15">
      <c r="A43" s="62" t="s">
        <v>1269</v>
      </c>
      <c r="B43" s="63" t="s">
        <v>1270</v>
      </c>
      <c r="C43" s="59"/>
      <c r="D43" s="62" t="s">
        <v>1271</v>
      </c>
      <c r="E43" s="60" t="s">
        <v>1272</v>
      </c>
      <c r="F43" s="72"/>
      <c r="G43" s="52"/>
    </row>
    <row r="44" spans="1:7" s="44" customFormat="1" ht="15" customHeight="1" x14ac:dyDescent="0.15">
      <c r="A44" s="74" t="s">
        <v>1273</v>
      </c>
      <c r="B44" s="54" t="s">
        <v>1274</v>
      </c>
      <c r="C44" s="59"/>
      <c r="D44" s="62" t="s">
        <v>1275</v>
      </c>
      <c r="E44" s="60" t="s">
        <v>1276</v>
      </c>
      <c r="F44" s="79">
        <f>'资产负债清查表（国有资产）'!G45</f>
        <v>1841237.92</v>
      </c>
      <c r="G44" s="52"/>
    </row>
    <row r="45" spans="1:7" s="44" customFormat="1" ht="15" customHeight="1" x14ac:dyDescent="0.15">
      <c r="A45" s="62" t="s">
        <v>1277</v>
      </c>
      <c r="B45" s="63" t="s">
        <v>1278</v>
      </c>
      <c r="C45" s="59">
        <f>'资产负债清查表（国有资产）'!C46</f>
        <v>367383.48</v>
      </c>
      <c r="D45" s="71" t="s">
        <v>1279</v>
      </c>
      <c r="E45" s="60" t="s">
        <v>1280</v>
      </c>
      <c r="F45" s="72">
        <f>ROUND(F37+F38-F39+SUM(F40:F44),2)</f>
        <v>77345207.469999999</v>
      </c>
      <c r="G45" s="52"/>
    </row>
    <row r="46" spans="1:7" s="44" customFormat="1" ht="15" customHeight="1" x14ac:dyDescent="0.15">
      <c r="A46" s="73" t="s">
        <v>1281</v>
      </c>
      <c r="B46" s="54" t="s">
        <v>1282</v>
      </c>
      <c r="C46" s="69">
        <f>ROUND(SUM(C27:C31)+SUM(C34:C45),2)</f>
        <v>77193958.299999997</v>
      </c>
      <c r="D46" s="75"/>
      <c r="E46" s="60" t="s">
        <v>1283</v>
      </c>
      <c r="F46" s="61"/>
      <c r="G46" s="52"/>
    </row>
    <row r="47" spans="1:7" s="44" customFormat="1" ht="15" customHeight="1" x14ac:dyDescent="0.15">
      <c r="A47" s="73" t="s">
        <v>1284</v>
      </c>
      <c r="B47" s="63" t="s">
        <v>1285</v>
      </c>
      <c r="C47" s="66">
        <f>ROUND(C46+C24,2)</f>
        <v>91633698.209999993</v>
      </c>
      <c r="D47" s="73" t="s">
        <v>1286</v>
      </c>
      <c r="E47" s="60" t="s">
        <v>1287</v>
      </c>
      <c r="F47" s="72">
        <f>ROUND(F34+F45,2)</f>
        <v>91633698.209999993</v>
      </c>
      <c r="G47" s="52"/>
    </row>
    <row r="48" spans="1:7" s="44" customFormat="1" ht="15" customHeight="1" x14ac:dyDescent="0.15">
      <c r="A48" s="80" t="s">
        <v>1288</v>
      </c>
      <c r="B48" s="49"/>
      <c r="C48" s="80" t="s">
        <v>1289</v>
      </c>
      <c r="D48" s="49"/>
      <c r="E48" s="80" t="s">
        <v>1549</v>
      </c>
      <c r="F48" s="49"/>
      <c r="G48" s="52"/>
    </row>
    <row r="49" spans="1:7" s="44" customFormat="1" ht="26.25" customHeight="1" x14ac:dyDescent="0.15">
      <c r="A49" s="81"/>
      <c r="B49" s="82"/>
      <c r="C49" s="83"/>
      <c r="D49" s="82"/>
      <c r="E49" s="82"/>
      <c r="F49" s="83"/>
      <c r="G49" s="52"/>
    </row>
    <row r="50" spans="1:7" ht="26.25" customHeight="1" x14ac:dyDescent="0.15">
      <c r="A50" s="84"/>
      <c r="B50" s="84"/>
      <c r="C50" s="84"/>
      <c r="D50" s="84"/>
      <c r="E50" s="84"/>
      <c r="F50" s="84"/>
    </row>
    <row r="51" spans="1:7" ht="26.25" customHeight="1" x14ac:dyDescent="0.15">
      <c r="A51" s="84"/>
      <c r="B51" s="84"/>
      <c r="D51" s="84"/>
      <c r="E51" s="84"/>
      <c r="F51" s="84">
        <f>F47-C47</f>
        <v>0</v>
      </c>
    </row>
    <row r="52" spans="1:7" ht="24" customHeight="1" x14ac:dyDescent="0.15">
      <c r="A52" s="84"/>
      <c r="B52" s="84"/>
      <c r="C52" s="84"/>
      <c r="D52" s="84"/>
      <c r="E52" s="84"/>
      <c r="F52" s="84"/>
    </row>
    <row r="53" spans="1:7" ht="18" customHeight="1" x14ac:dyDescent="0.15">
      <c r="A53" s="84"/>
      <c r="B53" s="84"/>
      <c r="D53" s="84"/>
      <c r="E53" s="84"/>
      <c r="F53" s="84"/>
    </row>
    <row r="54" spans="1:7" ht="18" customHeight="1" x14ac:dyDescent="0.15">
      <c r="A54" s="84"/>
      <c r="B54" s="84"/>
      <c r="C54" s="84"/>
      <c r="D54" s="84"/>
      <c r="E54" s="84"/>
      <c r="F54" s="84"/>
    </row>
    <row r="55" spans="1:7" ht="18" customHeight="1" x14ac:dyDescent="0.15">
      <c r="A55" s="84"/>
      <c r="B55" s="84"/>
      <c r="C55" s="84"/>
      <c r="D55" s="84"/>
      <c r="E55" s="84"/>
      <c r="F55" s="84"/>
    </row>
    <row r="56" spans="1:7" ht="18" customHeight="1" x14ac:dyDescent="0.15"/>
  </sheetData>
  <mergeCells count="1">
    <mergeCell ref="A2:F2"/>
  </mergeCells>
  <phoneticPr fontId="61" type="noConversion"/>
  <dataValidations count="1">
    <dataValidation type="decimal" allowBlank="1" showInputMessage="1" showErrorMessage="1" error="请输入数字" sqref="C13 C14 C16 C18 C19 C21 C23" xr:uid="{00000000-0002-0000-2300-000000000000}">
      <formula1>-10000000000</formula1>
      <formula2>10000000000</formula2>
    </dataValidation>
  </dataValidations>
  <printOptions horizontalCentered="1" verticalCentered="1"/>
  <pageMargins left="0" right="0" top="0" bottom="0" header="0.51" footer="0.51"/>
  <pageSetup paperSize="9" scale="75" orientation="landscape" r:id="rId1"/>
  <headerFooter alignWithMargins="0"/>
  <ignoredErrors>
    <ignoredError sqref="A3:A4" unlockedFormula="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G66"/>
  <sheetViews>
    <sheetView view="pageBreakPreview" topLeftCell="A7" zoomScaleNormal="100" workbookViewId="0">
      <selection activeCell="A2" sqref="A2:AI2"/>
    </sheetView>
  </sheetViews>
  <sheetFormatPr defaultColWidth="9.25" defaultRowHeight="15" x14ac:dyDescent="0.15"/>
  <cols>
    <col min="1" max="1" width="45.5" style="5" customWidth="1"/>
    <col min="2" max="2" width="7" style="6" customWidth="1"/>
    <col min="3" max="4" width="17.375" style="6" customWidth="1"/>
    <col min="5" max="5" width="17.375" style="7" customWidth="1"/>
    <col min="6" max="6" width="3.375" style="7" hidden="1" customWidth="1"/>
    <col min="7" max="7" width="14.25" style="5" hidden="1" customWidth="1"/>
    <col min="8" max="16384" width="9.25" style="5"/>
  </cols>
  <sheetData>
    <row r="1" spans="1:7" x14ac:dyDescent="0.15">
      <c r="A1" s="8" t="s">
        <v>1550</v>
      </c>
    </row>
    <row r="2" spans="1:7" ht="23.25" customHeight="1" x14ac:dyDescent="0.15">
      <c r="A2" s="301" t="s">
        <v>1551</v>
      </c>
      <c r="B2" s="301"/>
      <c r="C2" s="301"/>
      <c r="D2" s="301"/>
      <c r="E2" s="301"/>
      <c r="F2" s="9"/>
      <c r="G2" s="9"/>
    </row>
    <row r="3" spans="1:7" s="1" customFormat="1" ht="20.25" customHeight="1" x14ac:dyDescent="0.15">
      <c r="A3" s="10" t="str">
        <f>资产负债表!A3</f>
        <v>填报单位：林芝市乡兴牧业有限责任公司</v>
      </c>
      <c r="B3" s="11"/>
      <c r="C3" s="11"/>
      <c r="D3" s="11"/>
      <c r="E3" s="12"/>
      <c r="F3" s="13"/>
      <c r="G3" s="14" t="s">
        <v>1552</v>
      </c>
    </row>
    <row r="4" spans="1:7" s="1" customFormat="1" ht="20.25" customHeight="1" x14ac:dyDescent="0.15">
      <c r="A4" s="10" t="str">
        <f>资产负债表!A4</f>
        <v>项目名称：700万林芝市高产奶牛养殖项目</v>
      </c>
      <c r="B4" s="11"/>
      <c r="C4" s="11"/>
      <c r="D4" s="11"/>
      <c r="E4" s="12" t="s">
        <v>1553</v>
      </c>
      <c r="F4" s="13"/>
      <c r="G4" s="14" t="s">
        <v>1552</v>
      </c>
    </row>
    <row r="5" spans="1:7" s="2" customFormat="1" ht="18" customHeight="1" x14ac:dyDescent="0.15">
      <c r="A5" s="15" t="s">
        <v>1554</v>
      </c>
      <c r="B5" s="16" t="s">
        <v>1121</v>
      </c>
      <c r="C5" s="17" t="s">
        <v>1555</v>
      </c>
      <c r="D5" s="18" t="s">
        <v>1556</v>
      </c>
      <c r="E5" s="19" t="s">
        <v>1557</v>
      </c>
      <c r="F5" s="20" t="str">
        <f>[3]X1年12月31日合并抵消分录!C2</f>
        <v>X1.12.31</v>
      </c>
      <c r="G5" s="21" t="str">
        <f>[3]X0年12月31日合并抵消分录!C2</f>
        <v>X0.12.31</v>
      </c>
    </row>
    <row r="6" spans="1:7" s="3" customFormat="1" ht="18" customHeight="1" x14ac:dyDescent="0.15">
      <c r="A6" s="22" t="s">
        <v>1558</v>
      </c>
      <c r="B6" s="23">
        <v>1</v>
      </c>
      <c r="C6" s="24">
        <f>C7+C8</f>
        <v>0</v>
      </c>
      <c r="D6" s="24">
        <f>D7+D8</f>
        <v>4616824.9800000004</v>
      </c>
      <c r="E6" s="24">
        <f>E7+E8</f>
        <v>3531702.2</v>
      </c>
      <c r="F6" s="25"/>
      <c r="G6" s="26"/>
    </row>
    <row r="7" spans="1:7" s="3" customFormat="1" ht="18" customHeight="1" x14ac:dyDescent="0.15">
      <c r="A7" s="27" t="s">
        <v>1559</v>
      </c>
      <c r="B7" s="23">
        <v>2</v>
      </c>
      <c r="C7" s="28"/>
      <c r="D7" s="29">
        <v>4616824.9800000004</v>
      </c>
      <c r="E7" s="30">
        <v>3324968.2</v>
      </c>
      <c r="F7" s="31">
        <v>0</v>
      </c>
      <c r="G7" s="32">
        <v>0</v>
      </c>
    </row>
    <row r="8" spans="1:7" s="3" customFormat="1" ht="18" customHeight="1" x14ac:dyDescent="0.15">
      <c r="A8" s="27" t="s">
        <v>1560</v>
      </c>
      <c r="B8" s="23">
        <v>3</v>
      </c>
      <c r="C8" s="28"/>
      <c r="D8" s="29"/>
      <c r="E8" s="30">
        <v>206734</v>
      </c>
      <c r="F8" s="25">
        <f>[3]X1年12月31日合并工作底稿!E9</f>
        <v>0</v>
      </c>
      <c r="G8" s="33">
        <f>[3]X0年12月31日合并工作底稿!E9</f>
        <v>0</v>
      </c>
    </row>
    <row r="9" spans="1:7" s="3" customFormat="1" ht="18" customHeight="1" x14ac:dyDescent="0.15">
      <c r="A9" s="22" t="s">
        <v>1561</v>
      </c>
      <c r="B9" s="23">
        <v>4</v>
      </c>
      <c r="C9" s="28">
        <f>SUM(C10:C15)</f>
        <v>89471.06</v>
      </c>
      <c r="D9" s="28">
        <f>SUM(D10:D15)</f>
        <v>4371469.16</v>
      </c>
      <c r="E9" s="28">
        <f>SUM(E10:E15)</f>
        <v>10987461.59</v>
      </c>
      <c r="F9" s="31">
        <v>0</v>
      </c>
      <c r="G9" s="32">
        <v>0</v>
      </c>
    </row>
    <row r="10" spans="1:7" s="3" customFormat="1" ht="18" customHeight="1" x14ac:dyDescent="0.15">
      <c r="A10" s="27" t="s">
        <v>1562</v>
      </c>
      <c r="B10" s="23">
        <v>5</v>
      </c>
      <c r="C10" s="28"/>
      <c r="D10" s="29">
        <v>3332241.64</v>
      </c>
      <c r="E10" s="30">
        <v>10633100.9</v>
      </c>
      <c r="F10" s="31">
        <v>0</v>
      </c>
      <c r="G10" s="32">
        <v>0</v>
      </c>
    </row>
    <row r="11" spans="1:7" s="3" customFormat="1" ht="18" customHeight="1" x14ac:dyDescent="0.15">
      <c r="A11" s="27" t="s">
        <v>1563</v>
      </c>
      <c r="B11" s="23">
        <v>6</v>
      </c>
      <c r="C11" s="28"/>
      <c r="D11" s="29"/>
      <c r="E11" s="30">
        <v>304.16000000000003</v>
      </c>
      <c r="F11" s="25">
        <f>[3]X1年12月31日合并工作底稿!E12</f>
        <v>0</v>
      </c>
      <c r="G11" s="33">
        <f>[3]X0年12月31日合并工作底稿!E12</f>
        <v>0</v>
      </c>
    </row>
    <row r="12" spans="1:7" s="3" customFormat="1" ht="18" customHeight="1" x14ac:dyDescent="0.15">
      <c r="A12" s="27" t="s">
        <v>1564</v>
      </c>
      <c r="B12" s="23">
        <v>7</v>
      </c>
      <c r="C12" s="28"/>
      <c r="D12" s="29"/>
      <c r="E12" s="30"/>
      <c r="F12" s="25">
        <f>[3]X1年12月31日合并工作底稿!E16</f>
        <v>0</v>
      </c>
      <c r="G12" s="33">
        <f>[3]X0年12月31日合并工作底稿!E16</f>
        <v>0</v>
      </c>
    </row>
    <row r="13" spans="1:7" s="3" customFormat="1" ht="18" customHeight="1" x14ac:dyDescent="0.15">
      <c r="A13" s="27" t="s">
        <v>1565</v>
      </c>
      <c r="B13" s="23">
        <v>8</v>
      </c>
      <c r="C13" s="28">
        <v>89420.64</v>
      </c>
      <c r="D13" s="29">
        <v>1055321.25</v>
      </c>
      <c r="E13" s="30">
        <v>354340.19</v>
      </c>
      <c r="F13" s="25"/>
      <c r="G13" s="33"/>
    </row>
    <row r="14" spans="1:7" s="3" customFormat="1" ht="18" customHeight="1" x14ac:dyDescent="0.15">
      <c r="A14" s="27" t="s">
        <v>1566</v>
      </c>
      <c r="B14" s="23">
        <v>9</v>
      </c>
      <c r="C14" s="28"/>
      <c r="D14" s="29"/>
      <c r="E14" s="30"/>
      <c r="F14" s="25"/>
      <c r="G14" s="33"/>
    </row>
    <row r="15" spans="1:7" s="3" customFormat="1" ht="18" customHeight="1" x14ac:dyDescent="0.15">
      <c r="A15" s="27" t="s">
        <v>1567</v>
      </c>
      <c r="B15" s="23">
        <v>10</v>
      </c>
      <c r="C15" s="28">
        <v>50.42</v>
      </c>
      <c r="D15" s="29">
        <v>-16093.73</v>
      </c>
      <c r="E15" s="30">
        <v>-283.66000000000003</v>
      </c>
      <c r="F15" s="25"/>
      <c r="G15" s="33"/>
    </row>
    <row r="16" spans="1:7" s="3" customFormat="1" ht="18" customHeight="1" x14ac:dyDescent="0.15">
      <c r="A16" s="27" t="s">
        <v>1568</v>
      </c>
      <c r="B16" s="23">
        <v>11</v>
      </c>
      <c r="C16" s="28"/>
      <c r="D16" s="29"/>
      <c r="E16" s="30"/>
      <c r="F16" s="25">
        <f>[3]X1年12月31日合并工作底稿!E17</f>
        <v>0</v>
      </c>
      <c r="G16" s="33">
        <f>[3]X0年12月31日合并工作底稿!E17</f>
        <v>0</v>
      </c>
    </row>
    <row r="17" spans="1:7" s="3" customFormat="1" ht="18" customHeight="1" x14ac:dyDescent="0.15">
      <c r="A17" s="27" t="s">
        <v>1569</v>
      </c>
      <c r="B17" s="23">
        <v>12</v>
      </c>
      <c r="C17" s="28"/>
      <c r="D17" s="29"/>
      <c r="E17" s="30"/>
      <c r="F17" s="25">
        <f>[3]X1年12月31日合并工作底稿!E22</f>
        <v>0</v>
      </c>
      <c r="G17" s="33">
        <f>[3]X0年12月31日合并工作底稿!E22</f>
        <v>0</v>
      </c>
    </row>
    <row r="18" spans="1:7" s="3" customFormat="1" ht="18" customHeight="1" x14ac:dyDescent="0.15">
      <c r="A18" s="27" t="s">
        <v>1570</v>
      </c>
      <c r="B18" s="23">
        <v>13</v>
      </c>
      <c r="C18" s="28"/>
      <c r="D18" s="29">
        <v>4387562.8899999997</v>
      </c>
      <c r="E18" s="30"/>
      <c r="F18" s="25"/>
      <c r="G18" s="33"/>
    </row>
    <row r="19" spans="1:7" s="3" customFormat="1" ht="18" customHeight="1" x14ac:dyDescent="0.15">
      <c r="A19" s="27" t="s">
        <v>1571</v>
      </c>
      <c r="B19" s="23">
        <v>14</v>
      </c>
      <c r="C19" s="28"/>
      <c r="D19" s="29"/>
      <c r="E19" s="30"/>
      <c r="F19" s="25">
        <f>[3]X1年12月31日合并工作底稿!E23</f>
        <v>0</v>
      </c>
      <c r="G19" s="33">
        <f>[3]X0年12月31日合并工作底稿!E23</f>
        <v>0</v>
      </c>
    </row>
    <row r="20" spans="1:7" s="3" customFormat="1" ht="18" customHeight="1" x14ac:dyDescent="0.15">
      <c r="A20" s="27" t="s">
        <v>1572</v>
      </c>
      <c r="B20" s="23">
        <v>15</v>
      </c>
      <c r="C20" s="28"/>
      <c r="D20" s="29"/>
      <c r="E20" s="30"/>
      <c r="F20" s="25"/>
      <c r="G20" s="33"/>
    </row>
    <row r="21" spans="1:7" s="3" customFormat="1" ht="24" x14ac:dyDescent="0.15">
      <c r="A21" s="27" t="s">
        <v>1573</v>
      </c>
      <c r="B21" s="23">
        <v>16</v>
      </c>
      <c r="C21" s="28"/>
      <c r="D21" s="29"/>
      <c r="E21" s="30"/>
      <c r="F21" s="25"/>
      <c r="G21" s="33"/>
    </row>
    <row r="22" spans="1:7" s="3" customFormat="1" ht="18" customHeight="1" x14ac:dyDescent="0.15">
      <c r="A22" s="27" t="s">
        <v>1574</v>
      </c>
      <c r="B22" s="23">
        <v>17</v>
      </c>
      <c r="C22" s="28"/>
      <c r="D22" s="29"/>
      <c r="E22" s="30"/>
      <c r="F22" s="25"/>
      <c r="G22" s="33"/>
    </row>
    <row r="23" spans="1:7" s="3" customFormat="1" ht="18" customHeight="1" x14ac:dyDescent="0.15">
      <c r="A23" s="27" t="s">
        <v>1575</v>
      </c>
      <c r="B23" s="23">
        <v>18</v>
      </c>
      <c r="C23" s="28"/>
      <c r="D23" s="29"/>
      <c r="E23" s="30"/>
      <c r="F23" s="25"/>
      <c r="G23" s="33"/>
    </row>
    <row r="24" spans="1:7" s="3" customFormat="1" ht="18" customHeight="1" x14ac:dyDescent="0.15">
      <c r="A24" s="27" t="s">
        <v>1576</v>
      </c>
      <c r="B24" s="23">
        <v>19</v>
      </c>
      <c r="C24" s="28"/>
      <c r="D24" s="29"/>
      <c r="E24" s="30"/>
      <c r="F24" s="25"/>
      <c r="G24" s="33"/>
    </row>
    <row r="25" spans="1:7" s="3" customFormat="1" ht="18" customHeight="1" x14ac:dyDescent="0.15">
      <c r="A25" s="27" t="s">
        <v>1577</v>
      </c>
      <c r="B25" s="23">
        <v>20</v>
      </c>
      <c r="C25" s="28"/>
      <c r="D25" s="29"/>
      <c r="E25" s="30"/>
      <c r="F25" s="25"/>
      <c r="G25" s="33"/>
    </row>
    <row r="26" spans="1:7" s="3" customFormat="1" ht="18" customHeight="1" x14ac:dyDescent="0.15">
      <c r="A26" s="27" t="s">
        <v>1578</v>
      </c>
      <c r="B26" s="23">
        <v>21</v>
      </c>
      <c r="C26" s="28"/>
      <c r="D26" s="29">
        <v>1526988.7</v>
      </c>
      <c r="E26" s="30"/>
      <c r="F26" s="25"/>
      <c r="G26" s="33"/>
    </row>
    <row r="27" spans="1:7" s="3" customFormat="1" ht="18" customHeight="1" x14ac:dyDescent="0.15">
      <c r="A27" s="22" t="s">
        <v>1579</v>
      </c>
      <c r="B27" s="23">
        <v>22</v>
      </c>
      <c r="C27" s="34">
        <f>ROUND(C6-C9+SUM(C18:C19,C22:C26),2)</f>
        <v>-89471.06</v>
      </c>
      <c r="D27" s="34">
        <f>ROUND(D6-D9+SUM(D18:D19,D22:D26),2)</f>
        <v>6159907.4100000001</v>
      </c>
      <c r="E27" s="34">
        <f>ROUND(E6-E9+SUM(E18:E19,E22:E26),2)</f>
        <v>-7455759.3899999997</v>
      </c>
      <c r="F27" s="25"/>
      <c r="G27" s="33"/>
    </row>
    <row r="28" spans="1:7" s="3" customFormat="1" ht="18" customHeight="1" x14ac:dyDescent="0.15">
      <c r="A28" s="27" t="s">
        <v>1580</v>
      </c>
      <c r="B28" s="23">
        <v>23</v>
      </c>
      <c r="C28" s="28">
        <v>100</v>
      </c>
      <c r="D28" s="29">
        <v>203723</v>
      </c>
      <c r="E28" s="30">
        <v>1636157.1</v>
      </c>
      <c r="F28" s="25" t="e">
        <f>#REF!-#REF!</f>
        <v>#REF!</v>
      </c>
      <c r="G28" s="33" t="e">
        <f>#REF!-#REF!</f>
        <v>#REF!</v>
      </c>
    </row>
    <row r="29" spans="1:7" s="3" customFormat="1" ht="18" customHeight="1" x14ac:dyDescent="0.15">
      <c r="A29" s="27" t="s">
        <v>1581</v>
      </c>
      <c r="B29" s="23">
        <v>24</v>
      </c>
      <c r="C29" s="28"/>
      <c r="D29" s="29"/>
      <c r="E29" s="30">
        <v>137217.71</v>
      </c>
      <c r="F29" s="25">
        <f>[3]X1年12月31日合并工作底稿!E33</f>
        <v>0</v>
      </c>
      <c r="G29" s="33">
        <f>[3]X0年12月31日合并工作底稿!E33</f>
        <v>0</v>
      </c>
    </row>
    <row r="30" spans="1:7" s="3" customFormat="1" ht="18" customHeight="1" x14ac:dyDescent="0.15">
      <c r="A30" s="22" t="s">
        <v>1582</v>
      </c>
      <c r="B30" s="23">
        <v>25</v>
      </c>
      <c r="C30" s="34">
        <f>ROUND(C27+C28-C29,2)</f>
        <v>-89371.06</v>
      </c>
      <c r="D30" s="34">
        <f>ROUND(D27+D28-D29,2)</f>
        <v>6363630.4100000001</v>
      </c>
      <c r="E30" s="34">
        <f>ROUND(E27+E28-E29,2)</f>
        <v>-5956820</v>
      </c>
      <c r="F30" s="25">
        <f>[3]X1年12月31日合并工作底稿!E35</f>
        <v>0</v>
      </c>
      <c r="G30" s="33">
        <f>[3]X0年12月31日合并工作底稿!E35</f>
        <v>0</v>
      </c>
    </row>
    <row r="31" spans="1:7" s="3" customFormat="1" ht="18" customHeight="1" x14ac:dyDescent="0.15">
      <c r="A31" s="27" t="s">
        <v>1583</v>
      </c>
      <c r="B31" s="23">
        <v>26</v>
      </c>
      <c r="C31" s="28"/>
      <c r="D31" s="29"/>
      <c r="E31" s="28"/>
      <c r="F31" s="25" t="e">
        <f>SUM(F28:F30)</f>
        <v>#REF!</v>
      </c>
      <c r="G31" s="33" t="e">
        <f>SUM(G28:G30)</f>
        <v>#REF!</v>
      </c>
    </row>
    <row r="32" spans="1:7" s="3" customFormat="1" ht="18" customHeight="1" x14ac:dyDescent="0.15">
      <c r="A32" s="22" t="s">
        <v>1584</v>
      </c>
      <c r="B32" s="23">
        <v>27</v>
      </c>
      <c r="C32" s="34">
        <f>ROUND(C30-C31,2)</f>
        <v>-89371.06</v>
      </c>
      <c r="D32" s="34">
        <f>ROUND(D30-D31,2)</f>
        <v>6363630.4100000001</v>
      </c>
      <c r="E32" s="34">
        <f>ROUND(E30-E31,2)</f>
        <v>-5956820</v>
      </c>
      <c r="F32" s="25"/>
      <c r="G32" s="33"/>
    </row>
    <row r="33" spans="1:7" s="3" customFormat="1" ht="16.149999999999999" customHeight="1" x14ac:dyDescent="0.15">
      <c r="A33" s="27" t="s">
        <v>1585</v>
      </c>
      <c r="B33" s="23">
        <v>28</v>
      </c>
      <c r="C33" s="28"/>
      <c r="D33" s="29"/>
      <c r="E33" s="30"/>
      <c r="F33" s="25"/>
      <c r="G33" s="33"/>
    </row>
    <row r="34" spans="1:7" s="3" customFormat="1" ht="16.149999999999999" customHeight="1" x14ac:dyDescent="0.15">
      <c r="A34" s="27" t="s">
        <v>1586</v>
      </c>
      <c r="B34" s="23">
        <v>29</v>
      </c>
      <c r="C34" s="28"/>
      <c r="D34" s="29"/>
      <c r="E34" s="30"/>
      <c r="F34" s="25"/>
      <c r="G34" s="33"/>
    </row>
    <row r="35" spans="1:7" s="3" customFormat="1" ht="18" customHeight="1" x14ac:dyDescent="0.15">
      <c r="A35" s="22" t="s">
        <v>1587</v>
      </c>
      <c r="B35" s="23">
        <v>30</v>
      </c>
      <c r="C35" s="34">
        <f>ROUND(C36+C41,2)</f>
        <v>0</v>
      </c>
      <c r="D35" s="35"/>
      <c r="E35" s="36">
        <f>ROUND(E36+E41,2)</f>
        <v>0</v>
      </c>
      <c r="F35" s="25"/>
      <c r="G35" s="33"/>
    </row>
    <row r="36" spans="1:7" s="3" customFormat="1" ht="15" customHeight="1" x14ac:dyDescent="0.15">
      <c r="A36" s="27" t="s">
        <v>1588</v>
      </c>
      <c r="B36" s="23">
        <v>31</v>
      </c>
      <c r="C36" s="34">
        <f>ROUND(SUM(C37:C40),2)</f>
        <v>0</v>
      </c>
      <c r="D36" s="35"/>
      <c r="E36" s="36">
        <f>ROUND(SUM(E37:E40),2)</f>
        <v>0</v>
      </c>
      <c r="F36" s="25"/>
      <c r="G36" s="33"/>
    </row>
    <row r="37" spans="1:7" s="3" customFormat="1" ht="15" customHeight="1" x14ac:dyDescent="0.15">
      <c r="A37" s="27" t="s">
        <v>1589</v>
      </c>
      <c r="B37" s="23">
        <v>32</v>
      </c>
      <c r="C37" s="34"/>
      <c r="D37" s="35"/>
      <c r="E37" s="36"/>
      <c r="F37" s="25"/>
      <c r="G37" s="33"/>
    </row>
    <row r="38" spans="1:7" s="3" customFormat="1" ht="15" customHeight="1" x14ac:dyDescent="0.15">
      <c r="A38" s="27" t="s">
        <v>1590</v>
      </c>
      <c r="B38" s="23">
        <v>33</v>
      </c>
      <c r="C38" s="34"/>
      <c r="D38" s="35"/>
      <c r="E38" s="36"/>
      <c r="F38" s="25"/>
      <c r="G38" s="33"/>
    </row>
    <row r="39" spans="1:7" s="3" customFormat="1" ht="15" customHeight="1" x14ac:dyDescent="0.15">
      <c r="A39" s="27" t="s">
        <v>1591</v>
      </c>
      <c r="B39" s="23">
        <v>34</v>
      </c>
      <c r="C39" s="34"/>
      <c r="D39" s="35"/>
      <c r="E39" s="36"/>
      <c r="F39" s="25"/>
      <c r="G39" s="33"/>
    </row>
    <row r="40" spans="1:7" s="3" customFormat="1" ht="15" customHeight="1" x14ac:dyDescent="0.15">
      <c r="A40" s="27" t="s">
        <v>1592</v>
      </c>
      <c r="B40" s="23">
        <v>35</v>
      </c>
      <c r="C40" s="34"/>
      <c r="D40" s="35"/>
      <c r="E40" s="36"/>
      <c r="F40" s="25"/>
      <c r="G40" s="33"/>
    </row>
    <row r="41" spans="1:7" s="3" customFormat="1" ht="15" customHeight="1" x14ac:dyDescent="0.15">
      <c r="A41" s="27" t="s">
        <v>1593</v>
      </c>
      <c r="B41" s="23">
        <v>36</v>
      </c>
      <c r="C41" s="34">
        <f>ROUND(SUM(C42:C47),2)</f>
        <v>0</v>
      </c>
      <c r="D41" s="35"/>
      <c r="E41" s="36">
        <f>ROUND(SUM(E42:E47),2)</f>
        <v>0</v>
      </c>
      <c r="F41" s="25"/>
      <c r="G41" s="33"/>
    </row>
    <row r="42" spans="1:7" s="3" customFormat="1" ht="15" customHeight="1" x14ac:dyDescent="0.15">
      <c r="A42" s="27" t="s">
        <v>1594</v>
      </c>
      <c r="B42" s="23">
        <v>37</v>
      </c>
      <c r="C42" s="34"/>
      <c r="D42" s="35"/>
      <c r="E42" s="36"/>
      <c r="F42" s="25"/>
      <c r="G42" s="33"/>
    </row>
    <row r="43" spans="1:7" s="3" customFormat="1" ht="15" customHeight="1" x14ac:dyDescent="0.15">
      <c r="A43" s="27" t="s">
        <v>1595</v>
      </c>
      <c r="B43" s="23">
        <v>38</v>
      </c>
      <c r="C43" s="34"/>
      <c r="D43" s="35"/>
      <c r="E43" s="36"/>
      <c r="F43" s="25"/>
      <c r="G43" s="33"/>
    </row>
    <row r="44" spans="1:7" s="3" customFormat="1" ht="15" customHeight="1" x14ac:dyDescent="0.15">
      <c r="A44" s="27" t="s">
        <v>1596</v>
      </c>
      <c r="B44" s="23">
        <v>39</v>
      </c>
      <c r="C44" s="34"/>
      <c r="D44" s="35"/>
      <c r="E44" s="36"/>
      <c r="F44" s="25"/>
      <c r="G44" s="33"/>
    </row>
    <row r="45" spans="1:7" s="3" customFormat="1" ht="15" customHeight="1" x14ac:dyDescent="0.15">
      <c r="A45" s="27" t="s">
        <v>1597</v>
      </c>
      <c r="B45" s="23">
        <v>40</v>
      </c>
      <c r="C45" s="34"/>
      <c r="D45" s="35"/>
      <c r="E45" s="36"/>
      <c r="F45" s="25"/>
      <c r="G45" s="33"/>
    </row>
    <row r="46" spans="1:7" s="3" customFormat="1" ht="15" customHeight="1" x14ac:dyDescent="0.15">
      <c r="A46" s="27" t="s">
        <v>1598</v>
      </c>
      <c r="B46" s="23">
        <v>41</v>
      </c>
      <c r="C46" s="34"/>
      <c r="D46" s="35"/>
      <c r="E46" s="36"/>
      <c r="F46" s="25"/>
      <c r="G46" s="33"/>
    </row>
    <row r="47" spans="1:7" s="3" customFormat="1" ht="15" customHeight="1" x14ac:dyDescent="0.15">
      <c r="A47" s="27" t="s">
        <v>1599</v>
      </c>
      <c r="B47" s="23">
        <v>42</v>
      </c>
      <c r="C47" s="34"/>
      <c r="D47" s="35"/>
      <c r="E47" s="36"/>
      <c r="F47" s="25"/>
      <c r="G47" s="33"/>
    </row>
    <row r="48" spans="1:7" s="3" customFormat="1" ht="18" customHeight="1" x14ac:dyDescent="0.15">
      <c r="A48" s="22" t="s">
        <v>1600</v>
      </c>
      <c r="B48" s="23">
        <v>43</v>
      </c>
      <c r="C48" s="34">
        <f>ROUND(C35+C32,2)</f>
        <v>-89371.06</v>
      </c>
      <c r="D48" s="35"/>
      <c r="E48" s="36">
        <f>ROUND(E35+E32,2)</f>
        <v>-5956820</v>
      </c>
      <c r="F48" s="25"/>
      <c r="G48" s="33"/>
    </row>
    <row r="49" spans="1:7" s="3" customFormat="1" ht="18" customHeight="1" x14ac:dyDescent="0.15">
      <c r="A49" s="22" t="s">
        <v>1601</v>
      </c>
      <c r="B49" s="23">
        <v>44</v>
      </c>
      <c r="C49" s="34"/>
      <c r="D49" s="35"/>
      <c r="E49" s="36"/>
      <c r="F49" s="37"/>
      <c r="G49" s="37"/>
    </row>
    <row r="50" spans="1:7" s="3" customFormat="1" ht="15" customHeight="1" x14ac:dyDescent="0.15">
      <c r="A50" s="27" t="s">
        <v>1602</v>
      </c>
      <c r="B50" s="23">
        <v>45</v>
      </c>
      <c r="C50" s="34"/>
      <c r="D50" s="35"/>
      <c r="E50" s="36"/>
      <c r="F50" s="37"/>
      <c r="G50" s="37"/>
    </row>
    <row r="51" spans="1:7" s="3" customFormat="1" ht="15" customHeight="1" x14ac:dyDescent="0.15">
      <c r="A51" s="38" t="s">
        <v>1603</v>
      </c>
      <c r="B51" s="23">
        <v>46</v>
      </c>
      <c r="C51" s="39"/>
      <c r="D51" s="40"/>
      <c r="E51" s="41"/>
      <c r="F51" s="37"/>
      <c r="G51" s="37"/>
    </row>
    <row r="52" spans="1:7" s="4" customFormat="1" ht="14.25" x14ac:dyDescent="0.15">
      <c r="A52" s="302"/>
      <c r="B52" s="302"/>
      <c r="C52" s="302"/>
      <c r="D52" s="302"/>
      <c r="E52" s="302"/>
    </row>
    <row r="53" spans="1:7" s="3" customFormat="1" ht="18.75" customHeight="1" x14ac:dyDescent="0.15">
      <c r="A53" s="302" t="s">
        <v>1604</v>
      </c>
      <c r="B53" s="302"/>
      <c r="C53" s="302"/>
      <c r="D53" s="302"/>
      <c r="E53" s="302"/>
      <c r="F53" s="37"/>
      <c r="G53" s="37"/>
    </row>
    <row r="54" spans="1:7" ht="12" customHeight="1" x14ac:dyDescent="0.15">
      <c r="E54" s="42"/>
    </row>
    <row r="55" spans="1:7" ht="14.25" customHeight="1" x14ac:dyDescent="0.15">
      <c r="A55" s="6"/>
      <c r="E55" s="6"/>
      <c r="F55" s="6"/>
    </row>
    <row r="56" spans="1:7" ht="21" customHeight="1" x14ac:dyDescent="0.15">
      <c r="A56" s="303"/>
      <c r="B56" s="303"/>
      <c r="C56" s="303"/>
      <c r="D56" s="303"/>
      <c r="E56" s="303"/>
      <c r="F56" s="303"/>
      <c r="G56" s="303"/>
    </row>
    <row r="57" spans="1:7" x14ac:dyDescent="0.15">
      <c r="E57" s="6"/>
      <c r="F57" s="6"/>
      <c r="G57" s="6"/>
    </row>
    <row r="58" spans="1:7" x14ac:dyDescent="0.15">
      <c r="E58" s="6"/>
      <c r="F58" s="43"/>
    </row>
    <row r="59" spans="1:7" x14ac:dyDescent="0.15">
      <c r="E59" s="6"/>
    </row>
    <row r="60" spans="1:7" x14ac:dyDescent="0.15">
      <c r="E60" s="6"/>
    </row>
    <row r="61" spans="1:7" x14ac:dyDescent="0.15">
      <c r="E61" s="6"/>
    </row>
    <row r="62" spans="1:7" x14ac:dyDescent="0.15">
      <c r="E62" s="6"/>
    </row>
    <row r="63" spans="1:7" x14ac:dyDescent="0.15">
      <c r="E63" s="6"/>
    </row>
    <row r="64" spans="1:7" x14ac:dyDescent="0.15">
      <c r="E64" s="6"/>
    </row>
    <row r="66" spans="5:5" x14ac:dyDescent="0.15">
      <c r="E66" s="6"/>
    </row>
  </sheetData>
  <sheetProtection formatColumns="0" formatRows="0"/>
  <mergeCells count="4">
    <mergeCell ref="A2:E2"/>
    <mergeCell ref="A52:E52"/>
    <mergeCell ref="A53:E53"/>
    <mergeCell ref="A56:G56"/>
  </mergeCells>
  <phoneticPr fontId="61" type="noConversion"/>
  <printOptions horizontalCentered="1"/>
  <pageMargins left="0.66929133858267698" right="0.31496062992126" top="0.43307086614173201" bottom="0.23622047244094499" header="0.196850393700787" footer="0.55118110236220497"/>
  <pageSetup paperSize="9" scale="86" firstPageNumber="11" fitToWidth="0"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K29"/>
  <sheetViews>
    <sheetView view="pageBreakPreview" zoomScaleNormal="100" workbookViewId="0">
      <selection activeCell="A2" sqref="A2:AI2"/>
    </sheetView>
  </sheetViews>
  <sheetFormatPr defaultColWidth="9" defaultRowHeight="15" x14ac:dyDescent="0.15"/>
  <cols>
    <col min="1" max="1" width="6.375" style="118" customWidth="1"/>
    <col min="2" max="2" width="14.25" style="118" customWidth="1"/>
    <col min="3" max="3" width="12.5" style="118" customWidth="1"/>
    <col min="4" max="4" width="20.25" style="118" customWidth="1"/>
    <col min="5" max="10" width="13" style="118" customWidth="1"/>
    <col min="11" max="16384" width="9" style="118"/>
  </cols>
  <sheetData>
    <row r="2" spans="1:11" ht="22.5" x14ac:dyDescent="0.15">
      <c r="A2" s="196" t="s">
        <v>82</v>
      </c>
      <c r="B2" s="196"/>
      <c r="C2" s="196"/>
      <c r="D2" s="196"/>
      <c r="E2" s="196"/>
      <c r="F2" s="196"/>
      <c r="G2" s="196"/>
      <c r="H2" s="196"/>
      <c r="I2" s="196"/>
      <c r="J2" s="196"/>
      <c r="K2" s="196"/>
    </row>
    <row r="3" spans="1:11" x14ac:dyDescent="0.15">
      <c r="A3" s="150"/>
      <c r="B3" s="150"/>
      <c r="C3" s="150"/>
      <c r="D3" s="150"/>
      <c r="E3" s="150"/>
      <c r="F3" s="150"/>
      <c r="G3" s="150"/>
      <c r="H3" s="150"/>
      <c r="I3" s="150"/>
      <c r="J3" s="150"/>
      <c r="K3" s="173" t="s">
        <v>83</v>
      </c>
    </row>
    <row r="4" spans="1:11" x14ac:dyDescent="0.15">
      <c r="A4" s="148" t="s">
        <v>53</v>
      </c>
      <c r="B4" s="150"/>
      <c r="C4" s="150"/>
      <c r="D4" s="150"/>
      <c r="E4" s="150"/>
      <c r="F4" s="150"/>
      <c r="G4" s="150"/>
      <c r="H4" s="150"/>
      <c r="I4" s="150"/>
      <c r="J4" s="150"/>
      <c r="K4" s="150"/>
    </row>
    <row r="5" spans="1:11" x14ac:dyDescent="0.15">
      <c r="A5" s="148" t="str">
        <f>货币资金!A5</f>
        <v>填报单位：林芝市乡兴牧业有限责任公司</v>
      </c>
      <c r="B5" s="150"/>
      <c r="C5" s="150"/>
      <c r="D5" s="150"/>
      <c r="E5" s="150"/>
      <c r="F5" s="150"/>
      <c r="G5" s="150"/>
      <c r="H5" s="150"/>
      <c r="I5" s="150"/>
      <c r="J5" s="150"/>
      <c r="K5" s="150"/>
    </row>
    <row r="6" spans="1:11" x14ac:dyDescent="0.15">
      <c r="A6" s="148" t="str">
        <f>货币资金!A6</f>
        <v>项目名称：700万林芝市高产奶牛养殖项目</v>
      </c>
      <c r="B6" s="150"/>
      <c r="C6" s="150"/>
      <c r="D6" s="150"/>
      <c r="E6" s="150"/>
      <c r="F6" s="150"/>
      <c r="G6" s="150"/>
      <c r="H6" s="150"/>
      <c r="I6" s="150"/>
      <c r="J6" s="150"/>
      <c r="K6" s="173" t="s">
        <v>84</v>
      </c>
    </row>
    <row r="7" spans="1:11" x14ac:dyDescent="0.15">
      <c r="A7" s="207" t="s">
        <v>85</v>
      </c>
      <c r="B7" s="207" t="s">
        <v>86</v>
      </c>
      <c r="C7" s="207" t="s">
        <v>87</v>
      </c>
      <c r="D7" s="207" t="s">
        <v>88</v>
      </c>
      <c r="E7" s="207" t="s">
        <v>89</v>
      </c>
      <c r="F7" s="195"/>
      <c r="G7" s="195"/>
      <c r="H7" s="207" t="s">
        <v>90</v>
      </c>
      <c r="I7" s="195"/>
      <c r="J7" s="207" t="s">
        <v>91</v>
      </c>
      <c r="K7" s="207" t="s">
        <v>92</v>
      </c>
    </row>
    <row r="8" spans="1:11" x14ac:dyDescent="0.15">
      <c r="A8" s="195"/>
      <c r="B8" s="195"/>
      <c r="C8" s="195"/>
      <c r="D8" s="195"/>
      <c r="E8" s="207" t="s">
        <v>93</v>
      </c>
      <c r="F8" s="207" t="s">
        <v>94</v>
      </c>
      <c r="G8" s="195"/>
      <c r="H8" s="207" t="s">
        <v>75</v>
      </c>
      <c r="I8" s="207" t="s">
        <v>76</v>
      </c>
      <c r="J8" s="195"/>
      <c r="K8" s="195"/>
    </row>
    <row r="9" spans="1:11" x14ac:dyDescent="0.15">
      <c r="A9" s="195"/>
      <c r="B9" s="195"/>
      <c r="C9" s="195"/>
      <c r="D9" s="195"/>
      <c r="E9" s="195"/>
      <c r="F9" s="133" t="s">
        <v>95</v>
      </c>
      <c r="G9" s="133" t="s">
        <v>96</v>
      </c>
      <c r="H9" s="195"/>
      <c r="I9" s="195"/>
      <c r="J9" s="195"/>
      <c r="K9" s="195"/>
    </row>
    <row r="10" spans="1:11" x14ac:dyDescent="0.15">
      <c r="A10" s="135"/>
      <c r="B10" s="131" t="s">
        <v>97</v>
      </c>
      <c r="C10" s="131" t="s">
        <v>98</v>
      </c>
      <c r="D10" s="131" t="s">
        <v>99</v>
      </c>
      <c r="E10" s="131" t="s">
        <v>100</v>
      </c>
      <c r="F10" s="131" t="s">
        <v>101</v>
      </c>
      <c r="G10" s="131" t="s">
        <v>102</v>
      </c>
      <c r="H10" s="131" t="s">
        <v>103</v>
      </c>
      <c r="I10" s="131" t="s">
        <v>104</v>
      </c>
      <c r="J10" s="131" t="s">
        <v>105</v>
      </c>
      <c r="K10" s="131" t="s">
        <v>106</v>
      </c>
    </row>
    <row r="11" spans="1:11" x14ac:dyDescent="0.15">
      <c r="A11" s="135"/>
      <c r="B11" s="135"/>
      <c r="C11" s="168"/>
      <c r="D11" s="135"/>
      <c r="E11" s="137"/>
      <c r="F11" s="137"/>
      <c r="G11" s="137"/>
      <c r="H11" s="137"/>
      <c r="I11" s="137"/>
      <c r="J11" s="137"/>
      <c r="K11" s="135"/>
    </row>
    <row r="12" spans="1:11" x14ac:dyDescent="0.15">
      <c r="A12" s="135"/>
      <c r="B12" s="135"/>
      <c r="C12" s="168"/>
      <c r="D12" s="135"/>
      <c r="E12" s="137"/>
      <c r="F12" s="137"/>
      <c r="G12" s="137"/>
      <c r="H12" s="137"/>
      <c r="I12" s="137"/>
      <c r="J12" s="137"/>
      <c r="K12" s="135"/>
    </row>
    <row r="13" spans="1:11" x14ac:dyDescent="0.15">
      <c r="A13" s="135"/>
      <c r="B13" s="135"/>
      <c r="C13" s="168"/>
      <c r="D13" s="135"/>
      <c r="E13" s="137"/>
      <c r="F13" s="137"/>
      <c r="G13" s="137"/>
      <c r="H13" s="137"/>
      <c r="I13" s="137"/>
      <c r="J13" s="137"/>
      <c r="K13" s="135"/>
    </row>
    <row r="14" spans="1:11" x14ac:dyDescent="0.15">
      <c r="A14" s="135"/>
      <c r="B14" s="135"/>
      <c r="C14" s="168"/>
      <c r="D14" s="135"/>
      <c r="E14" s="137"/>
      <c r="F14" s="137"/>
      <c r="G14" s="137"/>
      <c r="H14" s="137"/>
      <c r="I14" s="137"/>
      <c r="J14" s="137"/>
      <c r="K14" s="135"/>
    </row>
    <row r="15" spans="1:11" x14ac:dyDescent="0.15">
      <c r="A15" s="135"/>
      <c r="B15" s="135"/>
      <c r="C15" s="168"/>
      <c r="D15" s="135"/>
      <c r="E15" s="137"/>
      <c r="F15" s="137"/>
      <c r="G15" s="137"/>
      <c r="H15" s="137"/>
      <c r="I15" s="137"/>
      <c r="J15" s="137"/>
      <c r="K15" s="135"/>
    </row>
    <row r="16" spans="1:11" x14ac:dyDescent="0.15">
      <c r="A16" s="135"/>
      <c r="B16" s="135"/>
      <c r="C16" s="168"/>
      <c r="D16" s="135"/>
      <c r="E16" s="137"/>
      <c r="F16" s="137"/>
      <c r="G16" s="137"/>
      <c r="H16" s="137"/>
      <c r="I16" s="137"/>
      <c r="J16" s="137"/>
      <c r="K16" s="135"/>
    </row>
    <row r="17" spans="1:11" x14ac:dyDescent="0.15">
      <c r="A17" s="135"/>
      <c r="B17" s="135"/>
      <c r="C17" s="168"/>
      <c r="D17" s="135"/>
      <c r="E17" s="137"/>
      <c r="F17" s="137"/>
      <c r="G17" s="137"/>
      <c r="H17" s="137"/>
      <c r="I17" s="137"/>
      <c r="J17" s="137"/>
      <c r="K17" s="135"/>
    </row>
    <row r="18" spans="1:11" x14ac:dyDescent="0.15">
      <c r="A18" s="135"/>
      <c r="B18" s="135"/>
      <c r="C18" s="168"/>
      <c r="D18" s="135"/>
      <c r="E18" s="137"/>
      <c r="F18" s="137"/>
      <c r="G18" s="137"/>
      <c r="H18" s="137"/>
      <c r="I18" s="137"/>
      <c r="J18" s="137"/>
      <c r="K18" s="135"/>
    </row>
    <row r="19" spans="1:11" x14ac:dyDescent="0.15">
      <c r="A19" s="135"/>
      <c r="B19" s="135"/>
      <c r="C19" s="168"/>
      <c r="D19" s="135"/>
      <c r="E19" s="137"/>
      <c r="F19" s="137"/>
      <c r="G19" s="137"/>
      <c r="H19" s="137"/>
      <c r="I19" s="137"/>
      <c r="J19" s="137"/>
      <c r="K19" s="135"/>
    </row>
    <row r="20" spans="1:11" x14ac:dyDescent="0.15">
      <c r="A20" s="135"/>
      <c r="B20" s="135"/>
      <c r="C20" s="168"/>
      <c r="D20" s="135"/>
      <c r="E20" s="137"/>
      <c r="F20" s="137"/>
      <c r="G20" s="137"/>
      <c r="H20" s="137"/>
      <c r="I20" s="137"/>
      <c r="J20" s="137"/>
      <c r="K20" s="135"/>
    </row>
    <row r="21" spans="1:11" x14ac:dyDescent="0.15">
      <c r="A21" s="135"/>
      <c r="B21" s="135"/>
      <c r="C21" s="168"/>
      <c r="D21" s="135"/>
      <c r="E21" s="137"/>
      <c r="F21" s="137"/>
      <c r="G21" s="137"/>
      <c r="H21" s="137"/>
      <c r="I21" s="137"/>
      <c r="J21" s="137"/>
      <c r="K21" s="135"/>
    </row>
    <row r="22" spans="1:11" x14ac:dyDescent="0.15">
      <c r="A22" s="135"/>
      <c r="B22" s="135"/>
      <c r="C22" s="168"/>
      <c r="D22" s="135"/>
      <c r="E22" s="137"/>
      <c r="F22" s="137"/>
      <c r="G22" s="137"/>
      <c r="H22" s="137"/>
      <c r="I22" s="137"/>
      <c r="J22" s="137"/>
      <c r="K22" s="135"/>
    </row>
    <row r="23" spans="1:11" x14ac:dyDescent="0.15">
      <c r="A23" s="135"/>
      <c r="B23" s="135"/>
      <c r="C23" s="168"/>
      <c r="D23" s="135"/>
      <c r="E23" s="137"/>
      <c r="F23" s="137"/>
      <c r="G23" s="137"/>
      <c r="H23" s="137"/>
      <c r="I23" s="137"/>
      <c r="J23" s="137"/>
      <c r="K23" s="135"/>
    </row>
    <row r="24" spans="1:11" x14ac:dyDescent="0.15">
      <c r="A24" s="135"/>
      <c r="B24" s="135"/>
      <c r="C24" s="168"/>
      <c r="D24" s="135"/>
      <c r="E24" s="137"/>
      <c r="F24" s="137"/>
      <c r="G24" s="137"/>
      <c r="H24" s="137"/>
      <c r="I24" s="137"/>
      <c r="J24" s="137"/>
      <c r="K24" s="135"/>
    </row>
    <row r="25" spans="1:11" x14ac:dyDescent="0.15">
      <c r="A25" s="135"/>
      <c r="B25" s="135"/>
      <c r="C25" s="168"/>
      <c r="D25" s="135"/>
      <c r="E25" s="137"/>
      <c r="F25" s="137"/>
      <c r="G25" s="137"/>
      <c r="H25" s="137"/>
      <c r="I25" s="137"/>
      <c r="J25" s="137"/>
      <c r="K25" s="135"/>
    </row>
    <row r="26" spans="1:11" x14ac:dyDescent="0.15">
      <c r="A26" s="135"/>
      <c r="B26" s="135"/>
      <c r="C26" s="168"/>
      <c r="D26" s="135"/>
      <c r="E26" s="137"/>
      <c r="F26" s="137"/>
      <c r="G26" s="137"/>
      <c r="H26" s="137"/>
      <c r="I26" s="137"/>
      <c r="J26" s="137"/>
      <c r="K26" s="135"/>
    </row>
    <row r="27" spans="1:11" x14ac:dyDescent="0.15">
      <c r="A27" s="208" t="s">
        <v>107</v>
      </c>
      <c r="B27" s="209"/>
      <c r="C27" s="168"/>
      <c r="D27" s="135"/>
      <c r="E27" s="137"/>
      <c r="F27" s="137"/>
      <c r="G27" s="137"/>
      <c r="H27" s="137"/>
      <c r="I27" s="137"/>
      <c r="J27" s="137"/>
      <c r="K27" s="135"/>
    </row>
    <row r="28" spans="1:11" ht="65.099999999999994" customHeight="1" x14ac:dyDescent="0.15">
      <c r="A28" s="205" t="s">
        <v>108</v>
      </c>
      <c r="B28" s="206"/>
      <c r="C28" s="206"/>
      <c r="D28" s="206"/>
      <c r="E28" s="206"/>
      <c r="F28" s="206"/>
      <c r="G28" s="206"/>
      <c r="H28" s="204" t="s">
        <v>109</v>
      </c>
      <c r="I28" s="204"/>
      <c r="J28" s="204"/>
      <c r="K28" s="204"/>
    </row>
    <row r="29" spans="1:11" x14ac:dyDescent="0.15">
      <c r="A29" s="206" t="s">
        <v>110</v>
      </c>
      <c r="B29" s="206"/>
      <c r="C29" s="206"/>
      <c r="D29" s="206"/>
      <c r="E29" s="206"/>
      <c r="F29" s="206"/>
      <c r="G29" s="206"/>
      <c r="H29" s="204"/>
      <c r="I29" s="204"/>
      <c r="J29" s="204"/>
      <c r="K29" s="204"/>
    </row>
  </sheetData>
  <mergeCells count="17">
    <mergeCell ref="A2:K2"/>
    <mergeCell ref="E7:G7"/>
    <mergeCell ref="H7:I7"/>
    <mergeCell ref="F8:G8"/>
    <mergeCell ref="A27:B27"/>
    <mergeCell ref="H8:H9"/>
    <mergeCell ref="I8:I9"/>
    <mergeCell ref="J7:J9"/>
    <mergeCell ref="K7:K9"/>
    <mergeCell ref="H28:K29"/>
    <mergeCell ref="A28:G28"/>
    <mergeCell ref="A29:G29"/>
    <mergeCell ref="A7:A9"/>
    <mergeCell ref="B7:B9"/>
    <mergeCell ref="C7:C9"/>
    <mergeCell ref="D7:D9"/>
    <mergeCell ref="E8:E9"/>
  </mergeCells>
  <phoneticPr fontId="61" type="noConversion"/>
  <pageMargins left="0.7" right="0.7" top="0.75" bottom="0.75" header="0.3" footer="0.3"/>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8"/>
  <sheetViews>
    <sheetView view="pageBreakPreview" zoomScaleNormal="100" workbookViewId="0">
      <selection activeCell="A2" sqref="A2:AI2"/>
    </sheetView>
  </sheetViews>
  <sheetFormatPr defaultColWidth="9" defaultRowHeight="15" x14ac:dyDescent="0.15"/>
  <cols>
    <col min="1" max="1" width="5.375" style="118" customWidth="1"/>
    <col min="2" max="2" width="31.625" style="118" customWidth="1"/>
    <col min="3" max="3" width="11.75" style="118" customWidth="1"/>
    <col min="4" max="4" width="13.75" style="118" customWidth="1"/>
    <col min="5" max="5" width="10.875" style="118" customWidth="1"/>
    <col min="6" max="9" width="12.875" style="118" customWidth="1"/>
    <col min="10" max="10" width="21.875" style="118" customWidth="1"/>
    <col min="11" max="16384" width="9" style="118"/>
  </cols>
  <sheetData>
    <row r="1" spans="1:11" x14ac:dyDescent="0.15">
      <c r="K1" s="162" t="s">
        <v>111</v>
      </c>
    </row>
    <row r="2" spans="1:11" ht="22.5" x14ac:dyDescent="0.15">
      <c r="A2" s="211" t="s">
        <v>7</v>
      </c>
      <c r="B2" s="196"/>
      <c r="C2" s="196"/>
      <c r="D2" s="196"/>
      <c r="E2" s="196"/>
      <c r="F2" s="196"/>
      <c r="G2" s="196"/>
      <c r="H2" s="196"/>
      <c r="I2" s="196"/>
      <c r="J2" s="196"/>
    </row>
    <row r="3" spans="1:11" x14ac:dyDescent="0.15">
      <c r="A3" s="150"/>
      <c r="B3" s="150"/>
      <c r="C3" s="150"/>
      <c r="D3" s="150"/>
      <c r="E3" s="150"/>
      <c r="F3" s="150"/>
      <c r="G3" s="150"/>
      <c r="H3" s="150"/>
      <c r="I3" s="150"/>
      <c r="J3" s="173" t="s">
        <v>112</v>
      </c>
    </row>
    <row r="4" spans="1:11" x14ac:dyDescent="0.15">
      <c r="A4" s="148" t="s">
        <v>53</v>
      </c>
      <c r="B4" s="150"/>
      <c r="C4" s="150"/>
      <c r="D4" s="150"/>
      <c r="E4" s="150"/>
      <c r="F4" s="150"/>
      <c r="G4" s="150"/>
      <c r="H4" s="150"/>
      <c r="I4" s="150"/>
      <c r="J4" s="150"/>
    </row>
    <row r="5" spans="1:11" x14ac:dyDescent="0.15">
      <c r="A5" s="148" t="str">
        <f>货币资金!A5</f>
        <v>填报单位：林芝市乡兴牧业有限责任公司</v>
      </c>
      <c r="B5" s="150"/>
      <c r="C5" s="150"/>
      <c r="D5" s="150"/>
      <c r="E5" s="150"/>
      <c r="F5" s="150"/>
      <c r="G5" s="150"/>
      <c r="H5" s="150"/>
      <c r="I5" s="150"/>
      <c r="J5" s="150"/>
    </row>
    <row r="6" spans="1:11" x14ac:dyDescent="0.15">
      <c r="A6" s="148" t="str">
        <f>货币资金!A6</f>
        <v>项目名称：700万林芝市高产奶牛养殖项目</v>
      </c>
      <c r="B6" s="150"/>
      <c r="C6" s="150"/>
      <c r="D6" s="150"/>
      <c r="E6" s="150"/>
      <c r="F6" s="150"/>
      <c r="G6" s="150"/>
      <c r="H6" s="150"/>
      <c r="I6" s="150"/>
      <c r="J6" s="173" t="s">
        <v>84</v>
      </c>
    </row>
    <row r="7" spans="1:11" x14ac:dyDescent="0.15">
      <c r="A7" s="195" t="s">
        <v>58</v>
      </c>
      <c r="B7" s="195" t="s">
        <v>113</v>
      </c>
      <c r="C7" s="195" t="s">
        <v>114</v>
      </c>
      <c r="D7" s="195" t="s">
        <v>115</v>
      </c>
      <c r="E7" s="195" t="s">
        <v>116</v>
      </c>
      <c r="F7" s="195" t="s">
        <v>61</v>
      </c>
      <c r="G7" s="195" t="s">
        <v>62</v>
      </c>
      <c r="H7" s="195"/>
      <c r="I7" s="195" t="s">
        <v>63</v>
      </c>
      <c r="J7" s="195" t="s">
        <v>64</v>
      </c>
    </row>
    <row r="8" spans="1:11" x14ac:dyDescent="0.15">
      <c r="A8" s="195"/>
      <c r="B8" s="195"/>
      <c r="C8" s="195"/>
      <c r="D8" s="195"/>
      <c r="E8" s="195"/>
      <c r="F8" s="195"/>
      <c r="G8" s="131" t="s">
        <v>75</v>
      </c>
      <c r="H8" s="131" t="s">
        <v>76</v>
      </c>
      <c r="I8" s="195"/>
      <c r="J8" s="195"/>
    </row>
    <row r="9" spans="1:11" x14ac:dyDescent="0.15">
      <c r="A9" s="135"/>
      <c r="B9" s="167" t="s">
        <v>97</v>
      </c>
      <c r="C9" s="167" t="s">
        <v>98</v>
      </c>
      <c r="D9" s="167" t="s">
        <v>99</v>
      </c>
      <c r="E9" s="167" t="s">
        <v>100</v>
      </c>
      <c r="F9" s="167" t="s">
        <v>101</v>
      </c>
      <c r="G9" s="167" t="s">
        <v>102</v>
      </c>
      <c r="H9" s="167" t="s">
        <v>103</v>
      </c>
      <c r="I9" s="167" t="s">
        <v>104</v>
      </c>
      <c r="J9" s="167" t="s">
        <v>105</v>
      </c>
    </row>
    <row r="10" spans="1:11" x14ac:dyDescent="0.15">
      <c r="A10" s="131">
        <v>1</v>
      </c>
      <c r="B10" s="151" t="s">
        <v>117</v>
      </c>
      <c r="C10" s="151" t="s">
        <v>118</v>
      </c>
      <c r="D10" s="168"/>
      <c r="E10" s="151" t="s">
        <v>119</v>
      </c>
      <c r="F10" s="137">
        <v>3617939</v>
      </c>
      <c r="G10" s="137"/>
      <c r="H10" s="137"/>
      <c r="I10" s="137">
        <f>F10+G10-H10</f>
        <v>3617939</v>
      </c>
      <c r="J10" s="151" t="s">
        <v>120</v>
      </c>
    </row>
    <row r="11" spans="1:11" x14ac:dyDescent="0.15">
      <c r="A11" s="131">
        <v>2</v>
      </c>
      <c r="B11" s="177" t="s">
        <v>121</v>
      </c>
      <c r="C11" s="151" t="s">
        <v>118</v>
      </c>
      <c r="D11" s="168"/>
      <c r="E11" s="151" t="s">
        <v>119</v>
      </c>
      <c r="F11" s="137">
        <v>990000</v>
      </c>
      <c r="G11" s="137"/>
      <c r="H11" s="137"/>
      <c r="I11" s="137">
        <f t="shared" ref="I11:I16" si="0">F11+G11-H11</f>
        <v>990000</v>
      </c>
      <c r="J11" s="151" t="s">
        <v>120</v>
      </c>
    </row>
    <row r="12" spans="1:11" ht="54" x14ac:dyDescent="0.15">
      <c r="A12" s="131">
        <v>3</v>
      </c>
      <c r="B12" s="151" t="s">
        <v>122</v>
      </c>
      <c r="C12" s="151" t="s">
        <v>118</v>
      </c>
      <c r="D12" s="168"/>
      <c r="E12" s="151" t="s">
        <v>119</v>
      </c>
      <c r="F12" s="137">
        <v>314880</v>
      </c>
      <c r="G12" s="137">
        <v>59724.800000000003</v>
      </c>
      <c r="H12" s="137"/>
      <c r="I12" s="137">
        <f t="shared" si="0"/>
        <v>374604.79999999999</v>
      </c>
      <c r="J12" s="132" t="s">
        <v>123</v>
      </c>
    </row>
    <row r="13" spans="1:11" x14ac:dyDescent="0.15">
      <c r="A13" s="131">
        <v>4</v>
      </c>
      <c r="B13" s="176" t="s">
        <v>124</v>
      </c>
      <c r="C13" s="151" t="s">
        <v>118</v>
      </c>
      <c r="D13" s="168"/>
      <c r="E13" s="151" t="s">
        <v>119</v>
      </c>
      <c r="F13" s="137">
        <v>91744</v>
      </c>
      <c r="G13" s="137"/>
      <c r="H13" s="137"/>
      <c r="I13" s="137">
        <f t="shared" si="0"/>
        <v>91744</v>
      </c>
      <c r="J13" s="151"/>
    </row>
    <row r="14" spans="1:11" ht="27" x14ac:dyDescent="0.15">
      <c r="A14" s="131">
        <v>5</v>
      </c>
      <c r="B14" s="176" t="s">
        <v>125</v>
      </c>
      <c r="C14" s="151" t="s">
        <v>118</v>
      </c>
      <c r="D14" s="168"/>
      <c r="E14" s="151" t="s">
        <v>119</v>
      </c>
      <c r="F14" s="137">
        <v>65400</v>
      </c>
      <c r="G14" s="137"/>
      <c r="H14" s="137"/>
      <c r="I14" s="137">
        <f t="shared" si="0"/>
        <v>65400</v>
      </c>
      <c r="J14" s="132" t="s">
        <v>126</v>
      </c>
    </row>
    <row r="15" spans="1:11" x14ac:dyDescent="0.15">
      <c r="A15" s="131">
        <v>6</v>
      </c>
      <c r="B15" s="151" t="s">
        <v>127</v>
      </c>
      <c r="C15" s="151" t="s">
        <v>118</v>
      </c>
      <c r="D15" s="168"/>
      <c r="E15" s="151" t="s">
        <v>119</v>
      </c>
      <c r="F15" s="137">
        <v>1440</v>
      </c>
      <c r="G15" s="137"/>
      <c r="H15" s="137"/>
      <c r="I15" s="137">
        <f t="shared" si="0"/>
        <v>1440</v>
      </c>
      <c r="J15" s="151" t="s">
        <v>120</v>
      </c>
    </row>
    <row r="16" spans="1:11" x14ac:dyDescent="0.15">
      <c r="A16" s="131">
        <v>7</v>
      </c>
      <c r="B16" s="176" t="s">
        <v>128</v>
      </c>
      <c r="C16" s="151" t="s">
        <v>118</v>
      </c>
      <c r="D16" s="168"/>
      <c r="E16" s="151" t="s">
        <v>119</v>
      </c>
      <c r="F16" s="137">
        <v>180</v>
      </c>
      <c r="G16" s="137"/>
      <c r="H16" s="137"/>
      <c r="I16" s="137">
        <f t="shared" si="0"/>
        <v>180</v>
      </c>
      <c r="J16" s="151"/>
    </row>
    <row r="17" spans="1:10" x14ac:dyDescent="0.15">
      <c r="A17" s="212" t="s">
        <v>129</v>
      </c>
      <c r="B17" s="213"/>
      <c r="C17" s="169"/>
      <c r="D17" s="170"/>
      <c r="E17" s="171"/>
      <c r="F17" s="172">
        <f>SUM(F10:F16)</f>
        <v>5081583</v>
      </c>
      <c r="G17" s="172"/>
      <c r="H17" s="172"/>
      <c r="I17" s="172">
        <f>SUM(I10:I16)</f>
        <v>5141307.8</v>
      </c>
      <c r="J17" s="171"/>
    </row>
    <row r="18" spans="1:10" x14ac:dyDescent="0.15">
      <c r="A18" s="131">
        <v>8</v>
      </c>
      <c r="B18" s="176" t="s">
        <v>130</v>
      </c>
      <c r="C18" s="151" t="s">
        <v>131</v>
      </c>
      <c r="D18" s="168"/>
      <c r="E18" s="151" t="s">
        <v>119</v>
      </c>
      <c r="F18" s="137">
        <v>-10036.799999999999</v>
      </c>
      <c r="G18" s="137"/>
      <c r="H18" s="137"/>
      <c r="I18" s="137">
        <f>F18+G18-H18</f>
        <v>-10036.799999999999</v>
      </c>
      <c r="J18" s="151" t="s">
        <v>132</v>
      </c>
    </row>
    <row r="19" spans="1:10" x14ac:dyDescent="0.15">
      <c r="A19" s="131">
        <v>9</v>
      </c>
      <c r="B19" s="176" t="s">
        <v>133</v>
      </c>
      <c r="C19" s="151" t="s">
        <v>131</v>
      </c>
      <c r="D19" s="168"/>
      <c r="E19" s="151" t="s">
        <v>119</v>
      </c>
      <c r="F19" s="137">
        <v>6237</v>
      </c>
      <c r="G19" s="137"/>
      <c r="H19" s="137"/>
      <c r="I19" s="137">
        <f>F19+G19-H19</f>
        <v>6237</v>
      </c>
      <c r="J19" s="151" t="s">
        <v>132</v>
      </c>
    </row>
    <row r="20" spans="1:10" x14ac:dyDescent="0.15">
      <c r="A20" s="131">
        <v>10</v>
      </c>
      <c r="B20" s="176" t="s">
        <v>134</v>
      </c>
      <c r="C20" s="151" t="s">
        <v>131</v>
      </c>
      <c r="D20" s="168"/>
      <c r="E20" s="151" t="s">
        <v>119</v>
      </c>
      <c r="F20" s="137">
        <v>6600</v>
      </c>
      <c r="G20" s="137"/>
      <c r="H20" s="137"/>
      <c r="I20" s="137">
        <f>F20+G20-H20</f>
        <v>6600</v>
      </c>
      <c r="J20" s="151" t="s">
        <v>132</v>
      </c>
    </row>
    <row r="21" spans="1:10" x14ac:dyDescent="0.15">
      <c r="A21" s="131">
        <v>11</v>
      </c>
      <c r="B21" s="176" t="s">
        <v>135</v>
      </c>
      <c r="C21" s="151" t="s">
        <v>131</v>
      </c>
      <c r="D21" s="168"/>
      <c r="E21" s="151" t="s">
        <v>119</v>
      </c>
      <c r="F21" s="137">
        <v>282</v>
      </c>
      <c r="G21" s="137"/>
      <c r="H21" s="137"/>
      <c r="I21" s="137">
        <f>F21+G21-H21</f>
        <v>282</v>
      </c>
      <c r="J21" s="151" t="s">
        <v>132</v>
      </c>
    </row>
    <row r="22" spans="1:10" x14ac:dyDescent="0.15">
      <c r="A22" s="131">
        <v>12</v>
      </c>
      <c r="B22" s="176" t="s">
        <v>136</v>
      </c>
      <c r="C22" s="151" t="s">
        <v>131</v>
      </c>
      <c r="D22" s="168"/>
      <c r="E22" s="151" t="s">
        <v>119</v>
      </c>
      <c r="F22" s="137">
        <v>130</v>
      </c>
      <c r="G22" s="137"/>
      <c r="H22" s="137"/>
      <c r="I22" s="137">
        <f>F22+G22-H22</f>
        <v>130</v>
      </c>
      <c r="J22" s="151" t="s">
        <v>132</v>
      </c>
    </row>
    <row r="23" spans="1:10" x14ac:dyDescent="0.15">
      <c r="A23" s="212" t="s">
        <v>137</v>
      </c>
      <c r="B23" s="213"/>
      <c r="C23" s="171"/>
      <c r="D23" s="170"/>
      <c r="E23" s="171"/>
      <c r="F23" s="172">
        <f>SUM(F18:F22)</f>
        <v>3212.2000000000007</v>
      </c>
      <c r="G23" s="172"/>
      <c r="H23" s="172"/>
      <c r="I23" s="172">
        <f>SUM(I18:I22)</f>
        <v>3212.2000000000007</v>
      </c>
      <c r="J23" s="171"/>
    </row>
    <row r="24" spans="1:10" x14ac:dyDescent="0.15">
      <c r="A24" s="135"/>
      <c r="B24" s="135"/>
      <c r="C24" s="135"/>
      <c r="D24" s="168"/>
      <c r="E24" s="135"/>
      <c r="F24" s="137"/>
      <c r="G24" s="137"/>
      <c r="H24" s="137"/>
      <c r="I24" s="137"/>
      <c r="J24" s="135"/>
    </row>
    <row r="25" spans="1:10" x14ac:dyDescent="0.15">
      <c r="A25" s="135"/>
      <c r="B25" s="135"/>
      <c r="C25" s="135"/>
      <c r="D25" s="168"/>
      <c r="E25" s="135"/>
      <c r="F25" s="137"/>
      <c r="G25" s="137"/>
      <c r="H25" s="137"/>
      <c r="I25" s="137"/>
      <c r="J25" s="135"/>
    </row>
    <row r="26" spans="1:10" x14ac:dyDescent="0.15">
      <c r="A26" s="208" t="s">
        <v>107</v>
      </c>
      <c r="B26" s="209"/>
      <c r="C26" s="135"/>
      <c r="D26" s="168"/>
      <c r="E26" s="135"/>
      <c r="F26" s="137">
        <f>F17+F23</f>
        <v>5084795.2</v>
      </c>
      <c r="G26" s="137"/>
      <c r="H26" s="137"/>
      <c r="I26" s="137">
        <f>I17+I23</f>
        <v>5144520</v>
      </c>
      <c r="J26" s="135"/>
    </row>
    <row r="27" spans="1:10" ht="69" customHeight="1" x14ac:dyDescent="0.15">
      <c r="A27" s="205" t="s">
        <v>138</v>
      </c>
      <c r="B27" s="206"/>
      <c r="C27" s="206"/>
      <c r="D27" s="206"/>
      <c r="E27" s="206"/>
      <c r="F27" s="206"/>
      <c r="G27" s="206"/>
      <c r="H27" s="210" t="s">
        <v>139</v>
      </c>
      <c r="I27" s="204"/>
      <c r="J27" s="204"/>
    </row>
    <row r="28" spans="1:10" x14ac:dyDescent="0.15">
      <c r="A28" s="205" t="s">
        <v>140</v>
      </c>
      <c r="B28" s="206"/>
      <c r="C28" s="206"/>
      <c r="D28" s="206"/>
      <c r="E28" s="206"/>
      <c r="F28" s="206"/>
      <c r="G28" s="206"/>
      <c r="H28" s="204"/>
      <c r="I28" s="204"/>
      <c r="J28" s="204"/>
    </row>
  </sheetData>
  <mergeCells count="16">
    <mergeCell ref="A2:J2"/>
    <mergeCell ref="G7:H7"/>
    <mergeCell ref="A17:B17"/>
    <mergeCell ref="A23:B23"/>
    <mergeCell ref="A26:B26"/>
    <mergeCell ref="I7:I8"/>
    <mergeCell ref="J7:J8"/>
    <mergeCell ref="H27:J28"/>
    <mergeCell ref="A27:G27"/>
    <mergeCell ref="A28:G28"/>
    <mergeCell ref="A7:A8"/>
    <mergeCell ref="B7:B8"/>
    <mergeCell ref="C7:C8"/>
    <mergeCell ref="D7:D8"/>
    <mergeCell ref="E7:E8"/>
    <mergeCell ref="F7:F8"/>
  </mergeCells>
  <phoneticPr fontId="61" type="noConversion"/>
  <pageMargins left="0.7" right="0.7" top="0.75" bottom="0.75" header="0.3" footer="0.3"/>
  <pageSetup paperSize="9" scale="9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P34"/>
  <sheetViews>
    <sheetView view="pageBreakPreview" zoomScaleNormal="100" workbookViewId="0">
      <selection activeCell="A2" sqref="A2:AI2"/>
    </sheetView>
  </sheetViews>
  <sheetFormatPr defaultColWidth="9" defaultRowHeight="15" x14ac:dyDescent="0.15"/>
  <cols>
    <col min="1" max="1" width="5" style="118" customWidth="1"/>
    <col min="2" max="2" width="9" style="118"/>
    <col min="3" max="3" width="9.625" style="118" customWidth="1"/>
    <col min="4" max="4" width="14" style="118" customWidth="1"/>
    <col min="5" max="5" width="4.5" style="118" customWidth="1"/>
    <col min="6" max="6" width="18.5" style="118" customWidth="1"/>
    <col min="7" max="7" width="9" style="118"/>
    <col min="8" max="15" width="11" style="118" customWidth="1"/>
    <col min="16" max="16" width="6.75" style="118" customWidth="1"/>
    <col min="17" max="16384" width="9" style="118"/>
  </cols>
  <sheetData>
    <row r="2" spans="1:16" ht="22.5" x14ac:dyDescent="0.15">
      <c r="A2" s="211" t="s">
        <v>9</v>
      </c>
      <c r="B2" s="211"/>
      <c r="C2" s="211"/>
      <c r="D2" s="211"/>
      <c r="E2" s="211"/>
      <c r="F2" s="211"/>
      <c r="G2" s="211"/>
      <c r="H2" s="211"/>
      <c r="I2" s="211"/>
      <c r="J2" s="211"/>
      <c r="K2" s="211"/>
      <c r="L2" s="211"/>
      <c r="M2" s="211"/>
      <c r="N2" s="211"/>
      <c r="O2" s="211"/>
      <c r="P2" s="211"/>
    </row>
    <row r="3" spans="1:16" x14ac:dyDescent="0.15">
      <c r="A3" s="85"/>
      <c r="B3" s="85"/>
      <c r="C3" s="85"/>
      <c r="D3" s="85"/>
      <c r="E3" s="85"/>
      <c r="F3" s="85"/>
      <c r="G3" s="85"/>
      <c r="H3" s="85"/>
      <c r="I3" s="85"/>
      <c r="J3" s="85"/>
      <c r="K3" s="85"/>
      <c r="L3" s="85"/>
      <c r="M3" s="85"/>
      <c r="N3" s="85"/>
      <c r="O3" s="85"/>
      <c r="P3" s="155" t="s">
        <v>141</v>
      </c>
    </row>
    <row r="4" spans="1:16" x14ac:dyDescent="0.15">
      <c r="A4" s="163" t="s">
        <v>142</v>
      </c>
      <c r="B4" s="85"/>
      <c r="C4" s="85"/>
      <c r="D4" s="85"/>
      <c r="E4" s="85"/>
      <c r="F4" s="85"/>
      <c r="G4" s="85"/>
      <c r="H4" s="85"/>
      <c r="I4" s="85"/>
      <c r="J4" s="85"/>
      <c r="K4" s="85"/>
      <c r="L4" s="85"/>
      <c r="M4" s="85"/>
      <c r="N4" s="85"/>
      <c r="O4" s="85"/>
      <c r="P4" s="85"/>
    </row>
    <row r="5" spans="1:16" x14ac:dyDescent="0.15">
      <c r="A5" s="163" t="str">
        <f>货币资金!A5</f>
        <v>填报单位：林芝市乡兴牧业有限责任公司</v>
      </c>
      <c r="B5" s="85"/>
      <c r="C5" s="85"/>
      <c r="D5" s="85"/>
      <c r="E5" s="85"/>
      <c r="F5" s="85"/>
      <c r="G5" s="85"/>
      <c r="H5" s="85"/>
      <c r="I5" s="85"/>
      <c r="J5" s="85"/>
      <c r="K5" s="85"/>
      <c r="L5" s="85"/>
      <c r="M5" s="85"/>
      <c r="N5" s="85"/>
      <c r="O5" s="85"/>
      <c r="P5" s="85"/>
    </row>
    <row r="6" spans="1:16" x14ac:dyDescent="0.15">
      <c r="A6" s="163" t="str">
        <f>货币资金!A6</f>
        <v>项目名称：700万林芝市高产奶牛养殖项目</v>
      </c>
      <c r="B6" s="85"/>
      <c r="C6" s="85"/>
      <c r="D6" s="85"/>
      <c r="E6" s="85"/>
      <c r="F6" s="85"/>
      <c r="G6" s="85"/>
      <c r="H6" s="85"/>
      <c r="I6" s="85"/>
      <c r="J6" s="85"/>
      <c r="K6" s="85"/>
      <c r="L6" s="85"/>
      <c r="M6" s="85"/>
      <c r="N6" s="85"/>
      <c r="O6" s="85"/>
      <c r="P6" s="155" t="s">
        <v>84</v>
      </c>
    </row>
    <row r="7" spans="1:16" x14ac:dyDescent="0.15">
      <c r="A7" s="218" t="s">
        <v>85</v>
      </c>
      <c r="B7" s="218" t="s">
        <v>143</v>
      </c>
      <c r="C7" s="218" t="s">
        <v>144</v>
      </c>
      <c r="D7" s="218" t="s">
        <v>145</v>
      </c>
      <c r="E7" s="220" t="s">
        <v>146</v>
      </c>
      <c r="F7" s="218" t="s">
        <v>147</v>
      </c>
      <c r="G7" s="218" t="s">
        <v>148</v>
      </c>
      <c r="H7" s="218" t="s">
        <v>89</v>
      </c>
      <c r="I7" s="219"/>
      <c r="J7" s="218" t="s">
        <v>90</v>
      </c>
      <c r="K7" s="219"/>
      <c r="L7" s="219"/>
      <c r="M7" s="219"/>
      <c r="N7" s="218" t="s">
        <v>91</v>
      </c>
      <c r="O7" s="219"/>
      <c r="P7" s="218" t="s">
        <v>92</v>
      </c>
    </row>
    <row r="8" spans="1:16" x14ac:dyDescent="0.15">
      <c r="A8" s="219"/>
      <c r="B8" s="219"/>
      <c r="C8" s="219"/>
      <c r="D8" s="219"/>
      <c r="E8" s="221"/>
      <c r="F8" s="219"/>
      <c r="G8" s="219"/>
      <c r="H8" s="219"/>
      <c r="I8" s="219"/>
      <c r="J8" s="218" t="s">
        <v>149</v>
      </c>
      <c r="K8" s="219"/>
      <c r="L8" s="218" t="s">
        <v>150</v>
      </c>
      <c r="M8" s="219"/>
      <c r="N8" s="219"/>
      <c r="O8" s="219"/>
      <c r="P8" s="219"/>
    </row>
    <row r="9" spans="1:16" x14ac:dyDescent="0.15">
      <c r="A9" s="219"/>
      <c r="B9" s="219"/>
      <c r="C9" s="219"/>
      <c r="D9" s="219"/>
      <c r="E9" s="221"/>
      <c r="F9" s="219"/>
      <c r="G9" s="219"/>
      <c r="H9" s="89" t="s">
        <v>151</v>
      </c>
      <c r="I9" s="89" t="s">
        <v>152</v>
      </c>
      <c r="J9" s="89" t="s">
        <v>151</v>
      </c>
      <c r="K9" s="89" t="s">
        <v>152</v>
      </c>
      <c r="L9" s="89" t="s">
        <v>151</v>
      </c>
      <c r="M9" s="89" t="s">
        <v>152</v>
      </c>
      <c r="N9" s="89" t="s">
        <v>151</v>
      </c>
      <c r="O9" s="89" t="s">
        <v>152</v>
      </c>
      <c r="P9" s="219"/>
    </row>
    <row r="10" spans="1:16" x14ac:dyDescent="0.15">
      <c r="A10" s="88"/>
      <c r="B10" s="89" t="s">
        <v>153</v>
      </c>
      <c r="C10" s="89" t="s">
        <v>154</v>
      </c>
      <c r="D10" s="89" t="s">
        <v>155</v>
      </c>
      <c r="E10" s="89" t="s">
        <v>156</v>
      </c>
      <c r="F10" s="89" t="s">
        <v>157</v>
      </c>
      <c r="G10" s="89" t="s">
        <v>158</v>
      </c>
      <c r="H10" s="89" t="s">
        <v>159</v>
      </c>
      <c r="I10" s="89" t="s">
        <v>160</v>
      </c>
      <c r="J10" s="89" t="s">
        <v>161</v>
      </c>
      <c r="K10" s="89" t="s">
        <v>162</v>
      </c>
      <c r="L10" s="164" t="s">
        <v>163</v>
      </c>
      <c r="M10" s="164" t="s">
        <v>164</v>
      </c>
      <c r="N10" s="164" t="s">
        <v>165</v>
      </c>
      <c r="O10" s="164" t="s">
        <v>166</v>
      </c>
      <c r="P10" s="164" t="s">
        <v>167</v>
      </c>
    </row>
    <row r="11" spans="1:16" x14ac:dyDescent="0.15">
      <c r="A11" s="88">
        <v>1</v>
      </c>
      <c r="B11" s="159" t="s">
        <v>168</v>
      </c>
      <c r="C11" s="159" t="s">
        <v>169</v>
      </c>
      <c r="D11" s="92"/>
      <c r="E11" s="88" t="s">
        <v>170</v>
      </c>
      <c r="F11" s="159" t="s">
        <v>171</v>
      </c>
      <c r="G11" s="89" t="s">
        <v>130</v>
      </c>
      <c r="H11" s="165">
        <f>I11/1.8</f>
        <v>3175.5555555555557</v>
      </c>
      <c r="I11" s="93">
        <v>5716</v>
      </c>
      <c r="J11" s="120"/>
      <c r="K11" s="93"/>
      <c r="L11" s="120"/>
      <c r="M11" s="93"/>
      <c r="N11" s="165">
        <f>H11+J11-L11</f>
        <v>3175.5555555555557</v>
      </c>
      <c r="O11" s="93">
        <f>I11+K11-M11</f>
        <v>5716</v>
      </c>
      <c r="P11" s="92"/>
    </row>
    <row r="12" spans="1:16" x14ac:dyDescent="0.15">
      <c r="A12" s="88">
        <v>2</v>
      </c>
      <c r="B12" s="159" t="s">
        <v>168</v>
      </c>
      <c r="C12" s="159" t="s">
        <v>172</v>
      </c>
      <c r="D12" s="92"/>
      <c r="E12" s="88" t="s">
        <v>170</v>
      </c>
      <c r="F12" s="159" t="s">
        <v>171</v>
      </c>
      <c r="G12" s="89" t="s">
        <v>130</v>
      </c>
      <c r="H12" s="165">
        <f>I12/3.35</f>
        <v>644.77611940298505</v>
      </c>
      <c r="I12" s="93">
        <v>2160</v>
      </c>
      <c r="J12" s="120"/>
      <c r="K12" s="93"/>
      <c r="L12" s="120"/>
      <c r="M12" s="93"/>
      <c r="N12" s="165">
        <f t="shared" ref="N12:N31" si="0">H12+J12-L12</f>
        <v>644.77611940298505</v>
      </c>
      <c r="O12" s="93">
        <f t="shared" ref="O12:O31" si="1">I12+K12-M12</f>
        <v>2160</v>
      </c>
      <c r="P12" s="92"/>
    </row>
    <row r="13" spans="1:16" x14ac:dyDescent="0.15">
      <c r="A13" s="88">
        <v>3</v>
      </c>
      <c r="B13" s="159" t="s">
        <v>168</v>
      </c>
      <c r="C13" s="159" t="s">
        <v>173</v>
      </c>
      <c r="D13" s="92" t="s">
        <v>174</v>
      </c>
      <c r="E13" s="89" t="s">
        <v>175</v>
      </c>
      <c r="F13" s="159" t="s">
        <v>171</v>
      </c>
      <c r="G13" s="89" t="s">
        <v>130</v>
      </c>
      <c r="H13" s="88">
        <v>1</v>
      </c>
      <c r="I13" s="93">
        <v>26000</v>
      </c>
      <c r="J13" s="120"/>
      <c r="K13" s="93"/>
      <c r="L13" s="120"/>
      <c r="M13" s="93"/>
      <c r="N13" s="165">
        <f t="shared" si="0"/>
        <v>1</v>
      </c>
      <c r="O13" s="93">
        <f t="shared" si="1"/>
        <v>26000</v>
      </c>
      <c r="P13" s="92"/>
    </row>
    <row r="14" spans="1:16" x14ac:dyDescent="0.15">
      <c r="A14" s="88">
        <v>4</v>
      </c>
      <c r="B14" s="159" t="s">
        <v>176</v>
      </c>
      <c r="C14" s="159" t="s">
        <v>177</v>
      </c>
      <c r="D14" s="92"/>
      <c r="E14" s="89" t="s">
        <v>178</v>
      </c>
      <c r="F14" s="159" t="s">
        <v>171</v>
      </c>
      <c r="G14" s="89" t="s">
        <v>130</v>
      </c>
      <c r="H14" s="88"/>
      <c r="I14" s="93">
        <v>154</v>
      </c>
      <c r="J14" s="120"/>
      <c r="K14" s="93"/>
      <c r="L14" s="120"/>
      <c r="M14" s="93"/>
      <c r="N14" s="165">
        <f t="shared" si="0"/>
        <v>0</v>
      </c>
      <c r="O14" s="93">
        <f t="shared" si="1"/>
        <v>154</v>
      </c>
      <c r="P14" s="92"/>
    </row>
    <row r="15" spans="1:16" x14ac:dyDescent="0.15">
      <c r="A15" s="88">
        <v>5</v>
      </c>
      <c r="B15" s="159" t="s">
        <v>176</v>
      </c>
      <c r="C15" s="159" t="s">
        <v>169</v>
      </c>
      <c r="D15" s="92"/>
      <c r="E15" s="88" t="s">
        <v>170</v>
      </c>
      <c r="F15" s="159" t="s">
        <v>171</v>
      </c>
      <c r="G15" s="89" t="s">
        <v>130</v>
      </c>
      <c r="H15" s="165">
        <f>I15/1.8</f>
        <v>2052</v>
      </c>
      <c r="I15" s="93">
        <v>3693.6</v>
      </c>
      <c r="J15" s="120"/>
      <c r="K15" s="93"/>
      <c r="L15" s="120"/>
      <c r="M15" s="93"/>
      <c r="N15" s="165">
        <f t="shared" si="0"/>
        <v>2052</v>
      </c>
      <c r="O15" s="93">
        <f t="shared" si="1"/>
        <v>3693.6</v>
      </c>
      <c r="P15" s="92"/>
    </row>
    <row r="16" spans="1:16" x14ac:dyDescent="0.15">
      <c r="A16" s="88">
        <v>6</v>
      </c>
      <c r="B16" s="159" t="s">
        <v>176</v>
      </c>
      <c r="C16" s="159" t="s">
        <v>179</v>
      </c>
      <c r="D16" s="92"/>
      <c r="E16" s="88" t="s">
        <v>170</v>
      </c>
      <c r="F16" s="159" t="s">
        <v>171</v>
      </c>
      <c r="G16" s="89" t="s">
        <v>130</v>
      </c>
      <c r="H16" s="165">
        <f>I16/0.9</f>
        <v>34.222222222222221</v>
      </c>
      <c r="I16" s="93">
        <v>30.8</v>
      </c>
      <c r="J16" s="120"/>
      <c r="K16" s="93"/>
      <c r="L16" s="120"/>
      <c r="M16" s="93"/>
      <c r="N16" s="165">
        <f t="shared" si="0"/>
        <v>34.222222222222221</v>
      </c>
      <c r="O16" s="93">
        <f t="shared" si="1"/>
        <v>30.8</v>
      </c>
      <c r="P16" s="92"/>
    </row>
    <row r="17" spans="1:16" x14ac:dyDescent="0.15">
      <c r="A17" s="88">
        <v>7</v>
      </c>
      <c r="B17" s="159" t="s">
        <v>176</v>
      </c>
      <c r="C17" s="159" t="s">
        <v>180</v>
      </c>
      <c r="D17" s="92"/>
      <c r="E17" s="88" t="s">
        <v>170</v>
      </c>
      <c r="F17" s="159" t="s">
        <v>171</v>
      </c>
      <c r="G17" s="89" t="s">
        <v>130</v>
      </c>
      <c r="H17" s="165">
        <f>I17/2.4</f>
        <v>180</v>
      </c>
      <c r="I17" s="93">
        <v>432</v>
      </c>
      <c r="J17" s="120"/>
      <c r="K17" s="93"/>
      <c r="L17" s="120"/>
      <c r="M17" s="93"/>
      <c r="N17" s="165">
        <f t="shared" si="0"/>
        <v>180</v>
      </c>
      <c r="O17" s="93">
        <f t="shared" si="1"/>
        <v>432</v>
      </c>
      <c r="P17" s="92"/>
    </row>
    <row r="18" spans="1:16" x14ac:dyDescent="0.15">
      <c r="A18" s="88">
        <v>8</v>
      </c>
      <c r="B18" s="159" t="s">
        <v>176</v>
      </c>
      <c r="C18" s="159" t="s">
        <v>181</v>
      </c>
      <c r="D18" s="92"/>
      <c r="E18" s="88" t="s">
        <v>170</v>
      </c>
      <c r="F18" s="159" t="s">
        <v>171</v>
      </c>
      <c r="G18" s="89" t="s">
        <v>130</v>
      </c>
      <c r="H18" s="165">
        <f>I18/3.77</f>
        <v>45377.450928381957</v>
      </c>
      <c r="I18" s="93">
        <v>171072.99</v>
      </c>
      <c r="J18" s="120"/>
      <c r="K18" s="93"/>
      <c r="L18" s="120"/>
      <c r="M18" s="93"/>
      <c r="N18" s="165">
        <f t="shared" si="0"/>
        <v>45377.450928381957</v>
      </c>
      <c r="O18" s="93">
        <f t="shared" si="1"/>
        <v>171072.99</v>
      </c>
      <c r="P18" s="92"/>
    </row>
    <row r="19" spans="1:16" x14ac:dyDescent="0.15">
      <c r="A19" s="88">
        <v>9</v>
      </c>
      <c r="B19" s="159" t="s">
        <v>176</v>
      </c>
      <c r="C19" s="159" t="s">
        <v>172</v>
      </c>
      <c r="D19" s="92"/>
      <c r="E19" s="88" t="s">
        <v>170</v>
      </c>
      <c r="F19" s="159" t="s">
        <v>171</v>
      </c>
      <c r="G19" s="89" t="s">
        <v>130</v>
      </c>
      <c r="H19" s="165">
        <f>I19/3.35</f>
        <v>10671.149253731342</v>
      </c>
      <c r="I19" s="93">
        <v>35748.35</v>
      </c>
      <c r="J19" s="120"/>
      <c r="K19" s="93"/>
      <c r="L19" s="120"/>
      <c r="M19" s="93"/>
      <c r="N19" s="165">
        <f t="shared" si="0"/>
        <v>10671.149253731342</v>
      </c>
      <c r="O19" s="93">
        <f t="shared" si="1"/>
        <v>35748.35</v>
      </c>
      <c r="P19" s="92"/>
    </row>
    <row r="20" spans="1:16" x14ac:dyDescent="0.15">
      <c r="A20" s="88">
        <v>10</v>
      </c>
      <c r="B20" s="159" t="s">
        <v>176</v>
      </c>
      <c r="C20" s="159" t="s">
        <v>182</v>
      </c>
      <c r="D20" s="92"/>
      <c r="E20" s="89" t="s">
        <v>183</v>
      </c>
      <c r="F20" s="159" t="s">
        <v>171</v>
      </c>
      <c r="G20" s="89" t="s">
        <v>130</v>
      </c>
      <c r="H20" s="165"/>
      <c r="I20" s="93">
        <v>198180</v>
      </c>
      <c r="J20" s="120"/>
      <c r="K20" s="93"/>
      <c r="L20" s="120"/>
      <c r="M20" s="93"/>
      <c r="N20" s="165">
        <f t="shared" si="0"/>
        <v>0</v>
      </c>
      <c r="O20" s="93">
        <f t="shared" si="1"/>
        <v>198180</v>
      </c>
      <c r="P20" s="92"/>
    </row>
    <row r="21" spans="1:16" x14ac:dyDescent="0.15">
      <c r="A21" s="88">
        <v>11</v>
      </c>
      <c r="B21" s="159" t="s">
        <v>176</v>
      </c>
      <c r="C21" s="159" t="s">
        <v>184</v>
      </c>
      <c r="D21" s="92"/>
      <c r="E21" s="89" t="s">
        <v>185</v>
      </c>
      <c r="F21" s="159" t="s">
        <v>171</v>
      </c>
      <c r="G21" s="89" t="s">
        <v>130</v>
      </c>
      <c r="H21" s="166">
        <v>1</v>
      </c>
      <c r="I21" s="93">
        <v>55613.7</v>
      </c>
      <c r="J21" s="120"/>
      <c r="K21" s="93"/>
      <c r="L21" s="120"/>
      <c r="M21" s="93"/>
      <c r="N21" s="165">
        <f t="shared" si="0"/>
        <v>1</v>
      </c>
      <c r="O21" s="93">
        <f t="shared" si="1"/>
        <v>55613.7</v>
      </c>
      <c r="P21" s="92"/>
    </row>
    <row r="22" spans="1:16" x14ac:dyDescent="0.15">
      <c r="A22" s="88">
        <v>12</v>
      </c>
      <c r="B22" s="159" t="s">
        <v>176</v>
      </c>
      <c r="C22" s="159" t="s">
        <v>186</v>
      </c>
      <c r="D22" s="92"/>
      <c r="E22" s="89" t="s">
        <v>185</v>
      </c>
      <c r="F22" s="159" t="s">
        <v>171</v>
      </c>
      <c r="G22" s="89" t="s">
        <v>130</v>
      </c>
      <c r="H22" s="166">
        <v>1</v>
      </c>
      <c r="I22" s="93">
        <v>2285.7199999999998</v>
      </c>
      <c r="J22" s="120"/>
      <c r="K22" s="93"/>
      <c r="L22" s="120"/>
      <c r="M22" s="93"/>
      <c r="N22" s="165">
        <f t="shared" si="0"/>
        <v>1</v>
      </c>
      <c r="O22" s="93">
        <f t="shared" si="1"/>
        <v>2285.7199999999998</v>
      </c>
      <c r="P22" s="92"/>
    </row>
    <row r="23" spans="1:16" ht="24.75" x14ac:dyDescent="0.15">
      <c r="A23" s="88">
        <v>13</v>
      </c>
      <c r="B23" s="159" t="s">
        <v>176</v>
      </c>
      <c r="C23" s="157" t="s">
        <v>187</v>
      </c>
      <c r="D23" s="92"/>
      <c r="E23" s="89" t="s">
        <v>178</v>
      </c>
      <c r="F23" s="159" t="s">
        <v>171</v>
      </c>
      <c r="G23" s="89" t="s">
        <v>130</v>
      </c>
      <c r="H23" s="165">
        <f>I23/201.39</f>
        <v>142.12721584984359</v>
      </c>
      <c r="I23" s="93">
        <v>28623</v>
      </c>
      <c r="J23" s="120"/>
      <c r="K23" s="93"/>
      <c r="L23" s="120"/>
      <c r="M23" s="93"/>
      <c r="N23" s="165">
        <f t="shared" si="0"/>
        <v>142.12721584984359</v>
      </c>
      <c r="O23" s="93">
        <f t="shared" si="1"/>
        <v>28623</v>
      </c>
      <c r="P23" s="92"/>
    </row>
    <row r="24" spans="1:16" x14ac:dyDescent="0.15">
      <c r="A24" s="88">
        <v>14</v>
      </c>
      <c r="B24" s="159" t="s">
        <v>176</v>
      </c>
      <c r="C24" s="159" t="s">
        <v>188</v>
      </c>
      <c r="D24" s="92"/>
      <c r="E24" s="89" t="s">
        <v>178</v>
      </c>
      <c r="F24" s="159" t="s">
        <v>171</v>
      </c>
      <c r="G24" s="89" t="s">
        <v>130</v>
      </c>
      <c r="H24" s="165">
        <f>I24/198.11676</f>
        <v>161.30876559862983</v>
      </c>
      <c r="I24" s="93">
        <v>31957.97</v>
      </c>
      <c r="J24" s="120"/>
      <c r="K24" s="93"/>
      <c r="L24" s="120"/>
      <c r="M24" s="93"/>
      <c r="N24" s="165">
        <f t="shared" si="0"/>
        <v>161.30876559862983</v>
      </c>
      <c r="O24" s="93">
        <f t="shared" si="1"/>
        <v>31957.97</v>
      </c>
      <c r="P24" s="92"/>
    </row>
    <row r="25" spans="1:16" x14ac:dyDescent="0.15">
      <c r="A25" s="88">
        <v>15</v>
      </c>
      <c r="B25" s="159" t="s">
        <v>176</v>
      </c>
      <c r="C25" s="159" t="s">
        <v>189</v>
      </c>
      <c r="D25" s="92"/>
      <c r="E25" s="89" t="s">
        <v>178</v>
      </c>
      <c r="F25" s="159" t="s">
        <v>171</v>
      </c>
      <c r="G25" s="89" t="s">
        <v>130</v>
      </c>
      <c r="H25" s="165">
        <f>I25/172</f>
        <v>196</v>
      </c>
      <c r="I25" s="93">
        <v>33712</v>
      </c>
      <c r="J25" s="120"/>
      <c r="K25" s="93"/>
      <c r="L25" s="120"/>
      <c r="M25" s="93"/>
      <c r="N25" s="165">
        <f t="shared" si="0"/>
        <v>196</v>
      </c>
      <c r="O25" s="93">
        <f t="shared" si="1"/>
        <v>33712</v>
      </c>
      <c r="P25" s="92"/>
    </row>
    <row r="26" spans="1:16" x14ac:dyDescent="0.15">
      <c r="A26" s="88">
        <v>16</v>
      </c>
      <c r="B26" s="159" t="s">
        <v>176</v>
      </c>
      <c r="C26" s="159" t="s">
        <v>190</v>
      </c>
      <c r="D26" s="92"/>
      <c r="E26" s="89" t="s">
        <v>178</v>
      </c>
      <c r="F26" s="159" t="s">
        <v>171</v>
      </c>
      <c r="G26" s="89" t="s">
        <v>130</v>
      </c>
      <c r="H26" s="165">
        <f>I26/184</f>
        <v>1006</v>
      </c>
      <c r="I26" s="93">
        <v>185104</v>
      </c>
      <c r="J26" s="120"/>
      <c r="K26" s="93"/>
      <c r="L26" s="120"/>
      <c r="M26" s="93"/>
      <c r="N26" s="165">
        <f t="shared" si="0"/>
        <v>1006</v>
      </c>
      <c r="O26" s="93">
        <f t="shared" si="1"/>
        <v>185104</v>
      </c>
      <c r="P26" s="92"/>
    </row>
    <row r="27" spans="1:16" x14ac:dyDescent="0.15">
      <c r="A27" s="88">
        <v>17</v>
      </c>
      <c r="B27" s="159" t="s">
        <v>176</v>
      </c>
      <c r="C27" s="159" t="s">
        <v>191</v>
      </c>
      <c r="D27" s="92"/>
      <c r="E27" s="89" t="s">
        <v>192</v>
      </c>
      <c r="F27" s="159" t="s">
        <v>171</v>
      </c>
      <c r="G27" s="89" t="s">
        <v>130</v>
      </c>
      <c r="H27" s="165">
        <f>I27/7.68</f>
        <v>1187.6875</v>
      </c>
      <c r="I27" s="93">
        <v>9121.44</v>
      </c>
      <c r="J27" s="120"/>
      <c r="K27" s="93"/>
      <c r="L27" s="120"/>
      <c r="M27" s="93"/>
      <c r="N27" s="165">
        <f t="shared" si="0"/>
        <v>1187.6875</v>
      </c>
      <c r="O27" s="93">
        <f t="shared" si="1"/>
        <v>9121.44</v>
      </c>
      <c r="P27" s="92"/>
    </row>
    <row r="28" spans="1:16" x14ac:dyDescent="0.15">
      <c r="A28" s="88">
        <v>18</v>
      </c>
      <c r="B28" s="159" t="s">
        <v>193</v>
      </c>
      <c r="C28" s="159" t="s">
        <v>194</v>
      </c>
      <c r="D28" s="92"/>
      <c r="E28" s="88" t="s">
        <v>170</v>
      </c>
      <c r="F28" s="159" t="s">
        <v>171</v>
      </c>
      <c r="G28" s="89" t="s">
        <v>130</v>
      </c>
      <c r="H28" s="165"/>
      <c r="I28" s="93">
        <v>361407.54</v>
      </c>
      <c r="J28" s="120"/>
      <c r="K28" s="93"/>
      <c r="L28" s="120"/>
      <c r="M28" s="93"/>
      <c r="N28" s="165">
        <f t="shared" si="0"/>
        <v>0</v>
      </c>
      <c r="O28" s="93">
        <f t="shared" si="1"/>
        <v>361407.54</v>
      </c>
      <c r="P28" s="92"/>
    </row>
    <row r="29" spans="1:16" x14ac:dyDescent="0.15">
      <c r="A29" s="88">
        <v>19</v>
      </c>
      <c r="B29" s="159" t="s">
        <v>193</v>
      </c>
      <c r="C29" s="159" t="s">
        <v>195</v>
      </c>
      <c r="D29" s="92"/>
      <c r="E29" s="89" t="s">
        <v>196</v>
      </c>
      <c r="F29" s="159" t="s">
        <v>171</v>
      </c>
      <c r="G29" s="89" t="s">
        <v>130</v>
      </c>
      <c r="H29" s="165">
        <v>436</v>
      </c>
      <c r="I29" s="93">
        <v>7104134.71</v>
      </c>
      <c r="J29" s="120"/>
      <c r="K29" s="93"/>
      <c r="L29" s="120"/>
      <c r="M29" s="93"/>
      <c r="N29" s="165">
        <f t="shared" si="0"/>
        <v>436</v>
      </c>
      <c r="O29" s="93">
        <f t="shared" si="1"/>
        <v>7104134.71</v>
      </c>
      <c r="P29" s="92"/>
    </row>
    <row r="30" spans="1:16" x14ac:dyDescent="0.15">
      <c r="A30" s="88">
        <v>20</v>
      </c>
      <c r="B30" s="159" t="s">
        <v>193</v>
      </c>
      <c r="C30" s="159" t="s">
        <v>197</v>
      </c>
      <c r="D30" s="92"/>
      <c r="E30" s="88" t="s">
        <v>170</v>
      </c>
      <c r="F30" s="159" t="s">
        <v>171</v>
      </c>
      <c r="G30" s="89" t="s">
        <v>130</v>
      </c>
      <c r="H30" s="165"/>
      <c r="I30" s="93">
        <v>2251.86</v>
      </c>
      <c r="J30" s="120"/>
      <c r="K30" s="93"/>
      <c r="L30" s="120"/>
      <c r="M30" s="93"/>
      <c r="N30" s="165">
        <f t="shared" si="0"/>
        <v>0</v>
      </c>
      <c r="O30" s="93">
        <f t="shared" si="1"/>
        <v>2251.86</v>
      </c>
      <c r="P30" s="92"/>
    </row>
    <row r="31" spans="1:16" x14ac:dyDescent="0.15">
      <c r="A31" s="88"/>
      <c r="B31" s="92"/>
      <c r="C31" s="92"/>
      <c r="D31" s="92"/>
      <c r="E31" s="88"/>
      <c r="F31" s="92"/>
      <c r="G31" s="88"/>
      <c r="H31" s="88"/>
      <c r="I31" s="93"/>
      <c r="J31" s="120"/>
      <c r="K31" s="93"/>
      <c r="L31" s="120"/>
      <c r="M31" s="93"/>
      <c r="N31" s="165">
        <f t="shared" si="0"/>
        <v>0</v>
      </c>
      <c r="O31" s="93">
        <f t="shared" si="1"/>
        <v>0</v>
      </c>
      <c r="P31" s="92"/>
    </row>
    <row r="32" spans="1:16" x14ac:dyDescent="0.15">
      <c r="A32" s="208" t="s">
        <v>107</v>
      </c>
      <c r="B32" s="209"/>
      <c r="C32" s="92"/>
      <c r="D32" s="92"/>
      <c r="E32" s="88"/>
      <c r="F32" s="92"/>
      <c r="G32" s="88"/>
      <c r="H32" s="165">
        <f t="shared" ref="H32:O32" si="2">SUM(H11:H31)</f>
        <v>65267.277560742543</v>
      </c>
      <c r="I32" s="93">
        <f t="shared" si="2"/>
        <v>8257399.6800000006</v>
      </c>
      <c r="J32" s="120">
        <f t="shared" si="2"/>
        <v>0</v>
      </c>
      <c r="K32" s="93">
        <f t="shared" si="2"/>
        <v>0</v>
      </c>
      <c r="L32" s="120">
        <f t="shared" si="2"/>
        <v>0</v>
      </c>
      <c r="M32" s="93">
        <f t="shared" si="2"/>
        <v>0</v>
      </c>
      <c r="N32" s="165">
        <f t="shared" si="2"/>
        <v>65267.277560742543</v>
      </c>
      <c r="O32" s="93">
        <f t="shared" si="2"/>
        <v>8257399.6800000006</v>
      </c>
      <c r="P32" s="92"/>
    </row>
    <row r="33" spans="1:16" ht="84" customHeight="1" x14ac:dyDescent="0.15">
      <c r="A33" s="216" t="s">
        <v>198</v>
      </c>
      <c r="B33" s="217"/>
      <c r="C33" s="217"/>
      <c r="D33" s="217"/>
      <c r="E33" s="217"/>
      <c r="F33" s="217"/>
      <c r="G33" s="217"/>
      <c r="H33" s="217"/>
      <c r="I33" s="217"/>
      <c r="J33" s="217"/>
      <c r="K33" s="217"/>
      <c r="L33" s="217"/>
      <c r="M33" s="214" t="s">
        <v>139</v>
      </c>
      <c r="N33" s="215"/>
      <c r="O33" s="215"/>
      <c r="P33" s="215"/>
    </row>
    <row r="34" spans="1:16" x14ac:dyDescent="0.15">
      <c r="A34" s="217" t="s">
        <v>81</v>
      </c>
      <c r="B34" s="217"/>
      <c r="C34" s="217"/>
      <c r="D34" s="217"/>
      <c r="E34" s="217"/>
      <c r="F34" s="217"/>
      <c r="G34" s="217"/>
      <c r="H34" s="217"/>
      <c r="I34" s="217"/>
      <c r="J34" s="217"/>
      <c r="K34" s="217"/>
      <c r="L34" s="217"/>
      <c r="M34" s="215"/>
      <c r="N34" s="215"/>
      <c r="O34" s="215"/>
      <c r="P34" s="215"/>
    </row>
  </sheetData>
  <mergeCells count="18">
    <mergeCell ref="A2:P2"/>
    <mergeCell ref="J7:M7"/>
    <mergeCell ref="J8:K8"/>
    <mergeCell ref="L8:M8"/>
    <mergeCell ref="A32:B32"/>
    <mergeCell ref="P7:P9"/>
    <mergeCell ref="N7:O8"/>
    <mergeCell ref="M33:P34"/>
    <mergeCell ref="A33:L33"/>
    <mergeCell ref="A34:L34"/>
    <mergeCell ref="A7:A9"/>
    <mergeCell ref="B7:B9"/>
    <mergeCell ref="C7:C9"/>
    <mergeCell ref="D7:D9"/>
    <mergeCell ref="E7:E9"/>
    <mergeCell ref="F7:F9"/>
    <mergeCell ref="G7:G9"/>
    <mergeCell ref="H7:I8"/>
  </mergeCells>
  <phoneticPr fontId="61" type="noConversion"/>
  <pageMargins left="0.118055555555556" right="7.8472222222222193E-2" top="0.43263888888888902" bottom="0.59027777777777801" header="0.31458333333333299" footer="0.5"/>
  <pageSetup paperSize="9"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T39"/>
  <sheetViews>
    <sheetView view="pageBreakPreview" zoomScaleNormal="100" workbookViewId="0">
      <selection activeCell="A2" sqref="A2:AI2"/>
    </sheetView>
  </sheetViews>
  <sheetFormatPr defaultColWidth="9" defaultRowHeight="15" x14ac:dyDescent="0.15"/>
  <cols>
    <col min="1" max="1" width="5" style="118" customWidth="1"/>
    <col min="2" max="2" width="10.125" style="118" customWidth="1"/>
    <col min="3" max="3" width="4.125" style="118" customWidth="1"/>
    <col min="4" max="4" width="13.25" style="118" customWidth="1"/>
    <col min="5" max="5" width="6.75" style="118" customWidth="1"/>
    <col min="6" max="6" width="13.875" style="118" customWidth="1"/>
    <col min="7" max="7" width="9" style="118"/>
    <col min="8" max="8" width="9.375" style="118" customWidth="1"/>
    <col min="9" max="9" width="9" style="118"/>
    <col min="10" max="10" width="13.875" style="118" customWidth="1"/>
    <col min="11" max="11" width="9" style="118"/>
    <col min="12" max="12" width="9.375" style="118" customWidth="1"/>
    <col min="13" max="13" width="9" style="118"/>
    <col min="14" max="14" width="9.375" style="118" customWidth="1"/>
    <col min="15" max="15" width="9" style="118"/>
    <col min="16" max="16" width="9.375" style="118" customWidth="1"/>
    <col min="17" max="17" width="9" style="118"/>
    <col min="18" max="18" width="9.375" style="118" customWidth="1"/>
    <col min="19" max="19" width="13.875" style="118" customWidth="1"/>
    <col min="20" max="20" width="16.375" style="118" customWidth="1"/>
    <col min="21" max="16384" width="9" style="118"/>
  </cols>
  <sheetData>
    <row r="2" spans="1:20" ht="22.5" x14ac:dyDescent="0.15">
      <c r="A2" s="196" t="s">
        <v>199</v>
      </c>
      <c r="B2" s="196"/>
      <c r="C2" s="196"/>
      <c r="D2" s="196"/>
      <c r="E2" s="196"/>
      <c r="F2" s="196"/>
      <c r="G2" s="196"/>
      <c r="H2" s="196"/>
      <c r="I2" s="196"/>
      <c r="J2" s="196"/>
      <c r="K2" s="196"/>
      <c r="L2" s="196"/>
      <c r="M2" s="196"/>
      <c r="N2" s="196"/>
      <c r="O2" s="196"/>
      <c r="P2" s="196"/>
      <c r="Q2" s="196"/>
      <c r="R2" s="196"/>
      <c r="S2" s="196"/>
      <c r="T2" s="196"/>
    </row>
    <row r="3" spans="1:20" x14ac:dyDescent="0.15">
      <c r="T3" s="101" t="s">
        <v>200</v>
      </c>
    </row>
    <row r="4" spans="1:20" x14ac:dyDescent="0.15">
      <c r="A4" s="153" t="s">
        <v>142</v>
      </c>
      <c r="B4" s="85"/>
      <c r="C4" s="85"/>
      <c r="D4" s="85"/>
      <c r="E4" s="85"/>
      <c r="F4" s="85"/>
      <c r="G4" s="85"/>
      <c r="H4" s="85"/>
      <c r="I4" s="85"/>
      <c r="J4" s="85"/>
      <c r="K4" s="85"/>
      <c r="L4" s="85"/>
      <c r="M4" s="85"/>
      <c r="N4" s="85"/>
      <c r="O4" s="85"/>
      <c r="P4" s="85"/>
      <c r="Q4" s="85"/>
      <c r="R4" s="85"/>
      <c r="S4" s="85"/>
      <c r="T4" s="85"/>
    </row>
    <row r="5" spans="1:20" x14ac:dyDescent="0.15">
      <c r="A5" s="153" t="str">
        <f>货币资金!A5</f>
        <v>填报单位：林芝市乡兴牧业有限责任公司</v>
      </c>
      <c r="B5" s="85"/>
      <c r="C5" s="85"/>
      <c r="D5" s="85"/>
      <c r="E5" s="85"/>
      <c r="F5" s="85"/>
      <c r="G5" s="85"/>
      <c r="H5" s="85"/>
      <c r="I5" s="85"/>
      <c r="J5" s="85"/>
      <c r="K5" s="85"/>
      <c r="L5" s="85"/>
      <c r="M5" s="85"/>
      <c r="N5" s="85"/>
      <c r="O5" s="85"/>
      <c r="P5" s="85"/>
      <c r="Q5" s="85"/>
      <c r="R5" s="85"/>
      <c r="S5" s="85"/>
      <c r="T5" s="85"/>
    </row>
    <row r="6" spans="1:20" x14ac:dyDescent="0.15">
      <c r="A6" s="153" t="str">
        <f>货币资金!A6</f>
        <v>项目名称：700万林芝市高产奶牛养殖项目</v>
      </c>
      <c r="B6" s="85"/>
      <c r="C6" s="85"/>
      <c r="D6" s="85"/>
      <c r="E6" s="85"/>
      <c r="F6" s="85"/>
      <c r="G6" s="85"/>
      <c r="H6" s="85"/>
      <c r="I6" s="85"/>
      <c r="J6" s="85"/>
      <c r="K6" s="85"/>
      <c r="L6" s="85"/>
      <c r="M6" s="85"/>
      <c r="N6" s="85"/>
      <c r="O6" s="85"/>
      <c r="P6" s="85"/>
      <c r="Q6" s="85"/>
      <c r="R6" s="85"/>
      <c r="S6" s="85"/>
      <c r="T6" s="101" t="s">
        <v>201</v>
      </c>
    </row>
    <row r="7" spans="1:20" x14ac:dyDescent="0.15">
      <c r="A7" s="219" t="s">
        <v>202</v>
      </c>
      <c r="B7" s="219" t="s">
        <v>203</v>
      </c>
      <c r="C7" s="221" t="s">
        <v>204</v>
      </c>
      <c r="D7" s="219" t="s">
        <v>205</v>
      </c>
      <c r="E7" s="221" t="s">
        <v>206</v>
      </c>
      <c r="F7" s="219" t="s">
        <v>207</v>
      </c>
      <c r="G7" s="219"/>
      <c r="H7" s="219"/>
      <c r="I7" s="219"/>
      <c r="J7" s="219"/>
      <c r="K7" s="219" t="s">
        <v>208</v>
      </c>
      <c r="L7" s="219"/>
      <c r="M7" s="219"/>
      <c r="N7" s="219"/>
      <c r="O7" s="219"/>
      <c r="P7" s="219"/>
      <c r="Q7" s="219"/>
      <c r="R7" s="219"/>
      <c r="S7" s="88" t="s">
        <v>209</v>
      </c>
      <c r="T7" s="219" t="s">
        <v>210</v>
      </c>
    </row>
    <row r="8" spans="1:20" x14ac:dyDescent="0.15">
      <c r="A8" s="219"/>
      <c r="B8" s="219"/>
      <c r="C8" s="221"/>
      <c r="D8" s="219"/>
      <c r="E8" s="221"/>
      <c r="F8" s="219" t="s">
        <v>211</v>
      </c>
      <c r="G8" s="218" t="s">
        <v>212</v>
      </c>
      <c r="H8" s="219"/>
      <c r="I8" s="218" t="s">
        <v>213</v>
      </c>
      <c r="J8" s="219"/>
      <c r="K8" s="223" t="s">
        <v>214</v>
      </c>
      <c r="L8" s="224"/>
      <c r="M8" s="224"/>
      <c r="N8" s="209"/>
      <c r="O8" s="223" t="s">
        <v>215</v>
      </c>
      <c r="P8" s="224"/>
      <c r="Q8" s="224"/>
      <c r="R8" s="209"/>
      <c r="S8" s="219" t="s">
        <v>216</v>
      </c>
      <c r="T8" s="219"/>
    </row>
    <row r="9" spans="1:20" x14ac:dyDescent="0.15">
      <c r="A9" s="219"/>
      <c r="B9" s="219"/>
      <c r="C9" s="221"/>
      <c r="D9" s="219"/>
      <c r="E9" s="221"/>
      <c r="F9" s="219"/>
      <c r="G9" s="219"/>
      <c r="H9" s="219"/>
      <c r="I9" s="219"/>
      <c r="J9" s="219"/>
      <c r="K9" s="219" t="s">
        <v>149</v>
      </c>
      <c r="L9" s="219"/>
      <c r="M9" s="219" t="s">
        <v>150</v>
      </c>
      <c r="N9" s="219"/>
      <c r="O9" s="219" t="s">
        <v>149</v>
      </c>
      <c r="P9" s="219"/>
      <c r="Q9" s="219" t="s">
        <v>150</v>
      </c>
      <c r="R9" s="219"/>
      <c r="S9" s="219"/>
      <c r="T9" s="219"/>
    </row>
    <row r="10" spans="1:20" x14ac:dyDescent="0.15">
      <c r="A10" s="219"/>
      <c r="B10" s="219"/>
      <c r="C10" s="221"/>
      <c r="D10" s="219"/>
      <c r="E10" s="221"/>
      <c r="F10" s="88" t="s">
        <v>216</v>
      </c>
      <c r="G10" s="88" t="s">
        <v>217</v>
      </c>
      <c r="H10" s="88" t="s">
        <v>216</v>
      </c>
      <c r="I10" s="88" t="s">
        <v>217</v>
      </c>
      <c r="J10" s="88" t="s">
        <v>216</v>
      </c>
      <c r="K10" s="88" t="s">
        <v>217</v>
      </c>
      <c r="L10" s="88" t="s">
        <v>216</v>
      </c>
      <c r="M10" s="88" t="s">
        <v>217</v>
      </c>
      <c r="N10" s="88" t="s">
        <v>216</v>
      </c>
      <c r="O10" s="88" t="s">
        <v>217</v>
      </c>
      <c r="P10" s="88" t="s">
        <v>216</v>
      </c>
      <c r="Q10" s="88" t="s">
        <v>217</v>
      </c>
      <c r="R10" s="88" t="s">
        <v>216</v>
      </c>
      <c r="S10" s="219"/>
      <c r="T10" s="219"/>
    </row>
    <row r="11" spans="1:20" x14ac:dyDescent="0.15">
      <c r="A11" s="92"/>
      <c r="B11" s="88" t="s">
        <v>153</v>
      </c>
      <c r="C11" s="88" t="s">
        <v>154</v>
      </c>
      <c r="D11" s="88" t="s">
        <v>155</v>
      </c>
      <c r="E11" s="88" t="s">
        <v>156</v>
      </c>
      <c r="F11" s="88" t="s">
        <v>157</v>
      </c>
      <c r="G11" s="88" t="s">
        <v>158</v>
      </c>
      <c r="H11" s="88" t="s">
        <v>159</v>
      </c>
      <c r="I11" s="88" t="s">
        <v>160</v>
      </c>
      <c r="J11" s="88" t="s">
        <v>161</v>
      </c>
      <c r="K11" s="88" t="s">
        <v>162</v>
      </c>
      <c r="L11" s="149" t="s">
        <v>163</v>
      </c>
      <c r="M11" s="149" t="s">
        <v>164</v>
      </c>
      <c r="N11" s="149" t="s">
        <v>165</v>
      </c>
      <c r="O11" s="149" t="s">
        <v>166</v>
      </c>
      <c r="P11" s="149" t="s">
        <v>167</v>
      </c>
      <c r="Q11" s="149" t="s">
        <v>218</v>
      </c>
      <c r="R11" s="149" t="s">
        <v>219</v>
      </c>
      <c r="S11" s="149" t="s">
        <v>220</v>
      </c>
      <c r="T11" s="149" t="s">
        <v>221</v>
      </c>
    </row>
    <row r="12" spans="1:20" ht="24" x14ac:dyDescent="0.15">
      <c r="A12" s="88">
        <v>1</v>
      </c>
      <c r="B12" s="159" t="s">
        <v>222</v>
      </c>
      <c r="C12" s="159" t="s">
        <v>196</v>
      </c>
      <c r="D12" s="100" t="s">
        <v>171</v>
      </c>
      <c r="E12" s="89" t="s">
        <v>223</v>
      </c>
      <c r="F12" s="93">
        <f>H12+J12</f>
        <v>152100</v>
      </c>
      <c r="G12" s="88"/>
      <c r="H12" s="93"/>
      <c r="I12" s="88">
        <v>26</v>
      </c>
      <c r="J12" s="93">
        <v>152100</v>
      </c>
      <c r="K12" s="88"/>
      <c r="L12" s="93"/>
      <c r="M12" s="88"/>
      <c r="N12" s="93"/>
      <c r="O12" s="88"/>
      <c r="P12" s="93"/>
      <c r="Q12" s="88"/>
      <c r="R12" s="93"/>
      <c r="S12" s="93">
        <f>F12+L12-N12+P12-R12</f>
        <v>152100</v>
      </c>
      <c r="T12" s="159" t="s">
        <v>224</v>
      </c>
    </row>
    <row r="13" spans="1:20" ht="24" x14ac:dyDescent="0.15">
      <c r="A13" s="88">
        <v>2</v>
      </c>
      <c r="B13" s="159" t="s">
        <v>225</v>
      </c>
      <c r="C13" s="159" t="s">
        <v>196</v>
      </c>
      <c r="D13" s="100" t="s">
        <v>171</v>
      </c>
      <c r="E13" s="89" t="s">
        <v>223</v>
      </c>
      <c r="F13" s="93">
        <f>H13+J13</f>
        <v>39950</v>
      </c>
      <c r="G13" s="88"/>
      <c r="H13" s="93"/>
      <c r="I13" s="88">
        <v>7</v>
      </c>
      <c r="J13" s="93">
        <v>39950</v>
      </c>
      <c r="K13" s="88"/>
      <c r="L13" s="93"/>
      <c r="M13" s="88"/>
      <c r="N13" s="93"/>
      <c r="O13" s="88"/>
      <c r="P13" s="93"/>
      <c r="Q13" s="88"/>
      <c r="R13" s="93"/>
      <c r="S13" s="93">
        <f>F13+L13-N13+P13-R13</f>
        <v>39950</v>
      </c>
      <c r="T13" s="159" t="s">
        <v>224</v>
      </c>
    </row>
    <row r="14" spans="1:20" ht="24" x14ac:dyDescent="0.15">
      <c r="A14" s="88">
        <v>3</v>
      </c>
      <c r="B14" s="159" t="s">
        <v>226</v>
      </c>
      <c r="C14" s="159" t="s">
        <v>196</v>
      </c>
      <c r="D14" s="100" t="s">
        <v>171</v>
      </c>
      <c r="E14" s="89" t="s">
        <v>223</v>
      </c>
      <c r="F14" s="93">
        <f>H14+J14</f>
        <v>24900</v>
      </c>
      <c r="G14" s="88"/>
      <c r="H14" s="93"/>
      <c r="I14" s="88">
        <v>4</v>
      </c>
      <c r="J14" s="93">
        <v>24900</v>
      </c>
      <c r="K14" s="88"/>
      <c r="L14" s="93"/>
      <c r="M14" s="88"/>
      <c r="N14" s="93"/>
      <c r="O14" s="88"/>
      <c r="P14" s="93"/>
      <c r="Q14" s="88"/>
      <c r="R14" s="93"/>
      <c r="S14" s="93">
        <f>F14+L14-N14+P14-R14</f>
        <v>24900</v>
      </c>
      <c r="T14" s="159" t="s">
        <v>224</v>
      </c>
    </row>
    <row r="15" spans="1:20" ht="24" x14ac:dyDescent="0.15">
      <c r="A15" s="88">
        <v>4</v>
      </c>
      <c r="B15" s="159" t="s">
        <v>222</v>
      </c>
      <c r="C15" s="159" t="s">
        <v>196</v>
      </c>
      <c r="D15" s="100" t="s">
        <v>171</v>
      </c>
      <c r="E15" s="88"/>
      <c r="F15" s="93">
        <v>17360000</v>
      </c>
      <c r="G15" s="88"/>
      <c r="H15" s="93"/>
      <c r="I15" s="88">
        <v>868</v>
      </c>
      <c r="J15" s="93">
        <v>17360000</v>
      </c>
      <c r="K15" s="88"/>
      <c r="L15" s="93"/>
      <c r="M15" s="88"/>
      <c r="N15" s="93"/>
      <c r="O15" s="88"/>
      <c r="P15" s="93"/>
      <c r="Q15" s="88"/>
      <c r="R15" s="93"/>
      <c r="S15" s="93">
        <f>F15+L15-N15+P15-R15</f>
        <v>17360000</v>
      </c>
      <c r="T15" s="92" t="s">
        <v>227</v>
      </c>
    </row>
    <row r="16" spans="1:20" x14ac:dyDescent="0.15">
      <c r="A16" s="88"/>
      <c r="B16" s="92"/>
      <c r="C16" s="92"/>
      <c r="D16" s="92"/>
      <c r="E16" s="88"/>
      <c r="F16" s="93"/>
      <c r="G16" s="88"/>
      <c r="H16" s="93"/>
      <c r="I16" s="88"/>
      <c r="J16" s="93"/>
      <c r="K16" s="88"/>
      <c r="L16" s="93"/>
      <c r="M16" s="88"/>
      <c r="N16" s="93"/>
      <c r="O16" s="88"/>
      <c r="P16" s="93"/>
      <c r="Q16" s="88"/>
      <c r="R16" s="93"/>
      <c r="S16" s="93"/>
      <c r="T16" s="92"/>
    </row>
    <row r="17" spans="1:20" x14ac:dyDescent="0.15">
      <c r="A17" s="88"/>
      <c r="B17" s="92"/>
      <c r="C17" s="92"/>
      <c r="D17" s="92"/>
      <c r="E17" s="88"/>
      <c r="F17" s="93"/>
      <c r="G17" s="88"/>
      <c r="H17" s="93"/>
      <c r="I17" s="88"/>
      <c r="J17" s="93"/>
      <c r="K17" s="88"/>
      <c r="L17" s="93"/>
      <c r="M17" s="88"/>
      <c r="N17" s="93"/>
      <c r="O17" s="88"/>
      <c r="P17" s="93"/>
      <c r="Q17" s="88"/>
      <c r="R17" s="93"/>
      <c r="S17" s="93"/>
      <c r="T17" s="92"/>
    </row>
    <row r="18" spans="1:20" x14ac:dyDescent="0.15">
      <c r="A18" s="88"/>
      <c r="B18" s="92"/>
      <c r="C18" s="92"/>
      <c r="D18" s="92"/>
      <c r="E18" s="88"/>
      <c r="F18" s="93"/>
      <c r="G18" s="88"/>
      <c r="H18" s="93"/>
      <c r="I18" s="88"/>
      <c r="J18" s="93"/>
      <c r="K18" s="88"/>
      <c r="L18" s="93"/>
      <c r="M18" s="88"/>
      <c r="N18" s="93"/>
      <c r="O18" s="88"/>
      <c r="P18" s="93"/>
      <c r="Q18" s="88"/>
      <c r="R18" s="93"/>
      <c r="S18" s="93"/>
      <c r="T18" s="92"/>
    </row>
    <row r="19" spans="1:20" x14ac:dyDescent="0.15">
      <c r="A19" s="88"/>
      <c r="B19" s="92"/>
      <c r="C19" s="92"/>
      <c r="D19" s="92"/>
      <c r="E19" s="88"/>
      <c r="F19" s="93"/>
      <c r="G19" s="88"/>
      <c r="H19" s="93"/>
      <c r="I19" s="88"/>
      <c r="J19" s="93"/>
      <c r="K19" s="88"/>
      <c r="L19" s="93"/>
      <c r="M19" s="88"/>
      <c r="N19" s="93"/>
      <c r="O19" s="88"/>
      <c r="P19" s="93"/>
      <c r="Q19" s="88"/>
      <c r="R19" s="93"/>
      <c r="S19" s="93"/>
      <c r="T19" s="92"/>
    </row>
    <row r="20" spans="1:20" x14ac:dyDescent="0.15">
      <c r="A20" s="88"/>
      <c r="B20" s="92"/>
      <c r="C20" s="92"/>
      <c r="D20" s="92"/>
      <c r="E20" s="88"/>
      <c r="F20" s="93"/>
      <c r="G20" s="88"/>
      <c r="H20" s="93"/>
      <c r="I20" s="88"/>
      <c r="J20" s="93"/>
      <c r="K20" s="88"/>
      <c r="L20" s="93"/>
      <c r="M20" s="88"/>
      <c r="N20" s="93"/>
      <c r="O20" s="88"/>
      <c r="P20" s="93"/>
      <c r="Q20" s="88"/>
      <c r="R20" s="93"/>
      <c r="S20" s="93"/>
      <c r="T20" s="92"/>
    </row>
    <row r="21" spans="1:20" x14ac:dyDescent="0.15">
      <c r="A21" s="88"/>
      <c r="B21" s="92"/>
      <c r="C21" s="92"/>
      <c r="D21" s="92"/>
      <c r="E21" s="88"/>
      <c r="F21" s="93"/>
      <c r="G21" s="88"/>
      <c r="H21" s="93"/>
      <c r="I21" s="88"/>
      <c r="J21" s="93"/>
      <c r="K21" s="88"/>
      <c r="L21" s="93"/>
      <c r="M21" s="88"/>
      <c r="N21" s="93"/>
      <c r="O21" s="88"/>
      <c r="P21" s="93"/>
      <c r="Q21" s="88"/>
      <c r="R21" s="93"/>
      <c r="S21" s="93"/>
      <c r="T21" s="92"/>
    </row>
    <row r="22" spans="1:20" x14ac:dyDescent="0.15">
      <c r="A22" s="88"/>
      <c r="B22" s="92"/>
      <c r="C22" s="92"/>
      <c r="D22" s="92"/>
      <c r="E22" s="88"/>
      <c r="F22" s="93"/>
      <c r="G22" s="88"/>
      <c r="H22" s="93"/>
      <c r="I22" s="88"/>
      <c r="J22" s="93"/>
      <c r="K22" s="88"/>
      <c r="L22" s="93"/>
      <c r="M22" s="88"/>
      <c r="N22" s="93"/>
      <c r="O22" s="88"/>
      <c r="P22" s="93"/>
      <c r="Q22" s="88"/>
      <c r="R22" s="93"/>
      <c r="S22" s="93"/>
      <c r="T22" s="92"/>
    </row>
    <row r="23" spans="1:20" x14ac:dyDescent="0.15">
      <c r="A23" s="88"/>
      <c r="B23" s="92"/>
      <c r="C23" s="92"/>
      <c r="D23" s="92"/>
      <c r="E23" s="88"/>
      <c r="F23" s="93"/>
      <c r="G23" s="88"/>
      <c r="H23" s="93"/>
      <c r="I23" s="88"/>
      <c r="J23" s="93"/>
      <c r="K23" s="88"/>
      <c r="L23" s="93"/>
      <c r="M23" s="88"/>
      <c r="N23" s="93"/>
      <c r="O23" s="88"/>
      <c r="P23" s="93"/>
      <c r="Q23" s="88"/>
      <c r="R23" s="93"/>
      <c r="S23" s="93"/>
      <c r="T23" s="92"/>
    </row>
    <row r="24" spans="1:20" x14ac:dyDescent="0.15">
      <c r="A24" s="88"/>
      <c r="B24" s="92"/>
      <c r="C24" s="92"/>
      <c r="D24" s="92"/>
      <c r="E24" s="88"/>
      <c r="F24" s="93"/>
      <c r="G24" s="88"/>
      <c r="H24" s="93"/>
      <c r="I24" s="88"/>
      <c r="J24" s="93"/>
      <c r="K24" s="88"/>
      <c r="L24" s="93"/>
      <c r="M24" s="88"/>
      <c r="N24" s="93"/>
      <c r="O24" s="88"/>
      <c r="P24" s="93"/>
      <c r="Q24" s="88"/>
      <c r="R24" s="93"/>
      <c r="S24" s="93"/>
      <c r="T24" s="92"/>
    </row>
    <row r="25" spans="1:20" x14ac:dyDescent="0.15">
      <c r="A25" s="88"/>
      <c r="B25" s="92"/>
      <c r="C25" s="92"/>
      <c r="D25" s="92"/>
      <c r="E25" s="88"/>
      <c r="F25" s="93"/>
      <c r="G25" s="88"/>
      <c r="H25" s="93"/>
      <c r="I25" s="88"/>
      <c r="J25" s="93"/>
      <c r="K25" s="88"/>
      <c r="L25" s="93"/>
      <c r="M25" s="88"/>
      <c r="N25" s="93"/>
      <c r="O25" s="88"/>
      <c r="P25" s="93"/>
      <c r="Q25" s="88"/>
      <c r="R25" s="93"/>
      <c r="S25" s="93"/>
      <c r="T25" s="92"/>
    </row>
    <row r="26" spans="1:20" x14ac:dyDescent="0.15">
      <c r="A26" s="208" t="s">
        <v>107</v>
      </c>
      <c r="B26" s="209"/>
      <c r="C26" s="92"/>
      <c r="D26" s="92"/>
      <c r="E26" s="88"/>
      <c r="F26" s="93">
        <f>SUM(F12:F25)</f>
        <v>17576950</v>
      </c>
      <c r="G26" s="88"/>
      <c r="H26" s="93"/>
      <c r="I26" s="88">
        <f>SUM(I12:I25)</f>
        <v>905</v>
      </c>
      <c r="J26" s="93">
        <f>SUM(J12:J25)</f>
        <v>17576950</v>
      </c>
      <c r="K26" s="88"/>
      <c r="L26" s="93"/>
      <c r="M26" s="88"/>
      <c r="N26" s="93"/>
      <c r="O26" s="88"/>
      <c r="P26" s="93"/>
      <c r="Q26" s="88"/>
      <c r="R26" s="93"/>
      <c r="S26" s="93">
        <f>SUM(S12:S25)</f>
        <v>17576950</v>
      </c>
      <c r="T26" s="92"/>
    </row>
    <row r="27" spans="1:20" ht="78.95" customHeight="1" x14ac:dyDescent="0.15">
      <c r="A27" s="216" t="s">
        <v>228</v>
      </c>
      <c r="B27" s="222"/>
      <c r="C27" s="222"/>
      <c r="D27" s="222"/>
      <c r="E27" s="222"/>
      <c r="F27" s="222"/>
      <c r="G27" s="222"/>
      <c r="H27" s="222"/>
      <c r="I27" s="222"/>
      <c r="J27" s="222"/>
      <c r="K27" s="222"/>
      <c r="L27" s="222"/>
      <c r="M27" s="222"/>
      <c r="N27" s="222"/>
      <c r="O27" s="222"/>
      <c r="P27" s="222"/>
      <c r="Q27" s="214" t="s">
        <v>139</v>
      </c>
      <c r="R27" s="215"/>
      <c r="S27" s="215"/>
      <c r="T27" s="215"/>
    </row>
    <row r="28" spans="1:20" x14ac:dyDescent="0.15">
      <c r="A28" s="217" t="s">
        <v>81</v>
      </c>
      <c r="B28" s="222"/>
      <c r="C28" s="222"/>
      <c r="D28" s="222"/>
      <c r="E28" s="222"/>
      <c r="F28" s="222"/>
      <c r="G28" s="222"/>
      <c r="H28" s="222"/>
      <c r="I28" s="222"/>
      <c r="J28" s="222"/>
      <c r="K28" s="222"/>
      <c r="L28" s="222"/>
      <c r="M28" s="222"/>
      <c r="N28" s="222"/>
      <c r="O28" s="222"/>
      <c r="P28" s="222"/>
      <c r="Q28" s="215"/>
      <c r="R28" s="215"/>
      <c r="S28" s="215"/>
      <c r="T28" s="215"/>
    </row>
    <row r="29" spans="1:20" x14ac:dyDescent="0.15">
      <c r="A29" s="85"/>
      <c r="B29" s="85"/>
      <c r="C29" s="85"/>
      <c r="D29" s="85"/>
      <c r="E29" s="85"/>
      <c r="F29" s="85"/>
      <c r="G29" s="85"/>
      <c r="H29" s="85"/>
      <c r="I29" s="85"/>
      <c r="J29" s="85"/>
      <c r="K29" s="85"/>
      <c r="L29" s="85"/>
      <c r="M29" s="85"/>
      <c r="N29" s="85"/>
      <c r="O29" s="85"/>
      <c r="P29" s="85"/>
      <c r="Q29" s="85"/>
      <c r="R29" s="85"/>
      <c r="S29" s="85"/>
      <c r="T29" s="85"/>
    </row>
    <row r="30" spans="1:20" x14ac:dyDescent="0.15">
      <c r="A30" s="85"/>
      <c r="B30" s="85"/>
      <c r="C30" s="85"/>
      <c r="D30" s="85"/>
      <c r="E30" s="85"/>
      <c r="F30" s="85"/>
      <c r="G30" s="85"/>
      <c r="H30" s="85"/>
      <c r="I30" s="85"/>
      <c r="J30" s="85"/>
      <c r="K30" s="85"/>
      <c r="L30" s="85"/>
      <c r="M30" s="85"/>
      <c r="N30" s="85"/>
      <c r="O30" s="85"/>
      <c r="P30" s="85"/>
      <c r="Q30" s="85"/>
      <c r="R30" s="85"/>
      <c r="S30" s="85"/>
      <c r="T30" s="85"/>
    </row>
    <row r="31" spans="1:20" x14ac:dyDescent="0.15">
      <c r="A31" s="85"/>
      <c r="B31" s="85"/>
      <c r="C31" s="85"/>
      <c r="D31" s="85"/>
      <c r="E31" s="85"/>
      <c r="F31" s="85"/>
      <c r="G31" s="85"/>
      <c r="H31" s="85"/>
      <c r="I31" s="85"/>
      <c r="J31" s="85"/>
      <c r="K31" s="85"/>
      <c r="L31" s="85"/>
      <c r="M31" s="85"/>
      <c r="N31" s="85"/>
      <c r="O31" s="85"/>
      <c r="P31" s="85"/>
      <c r="Q31" s="85"/>
      <c r="R31" s="85"/>
      <c r="S31" s="85"/>
      <c r="T31" s="85"/>
    </row>
    <row r="32" spans="1:20" x14ac:dyDescent="0.15">
      <c r="A32" s="85"/>
      <c r="B32" s="85"/>
      <c r="C32" s="85"/>
      <c r="D32" s="85"/>
      <c r="E32" s="85"/>
      <c r="F32" s="85"/>
      <c r="G32" s="85"/>
      <c r="H32" s="85"/>
      <c r="I32" s="85"/>
      <c r="J32" s="85"/>
      <c r="K32" s="85"/>
      <c r="L32" s="85"/>
      <c r="M32" s="85"/>
      <c r="N32" s="85"/>
      <c r="O32" s="85"/>
      <c r="P32" s="85"/>
      <c r="Q32" s="85"/>
      <c r="R32" s="85"/>
      <c r="S32" s="85"/>
      <c r="T32" s="85"/>
    </row>
    <row r="33" spans="1:20" x14ac:dyDescent="0.15">
      <c r="A33" s="85"/>
      <c r="B33" s="85"/>
      <c r="C33" s="85"/>
      <c r="D33" s="85"/>
      <c r="E33" s="85"/>
      <c r="F33" s="85"/>
      <c r="G33" s="85"/>
      <c r="H33" s="85"/>
      <c r="I33" s="85"/>
      <c r="J33" s="85"/>
      <c r="K33" s="85"/>
      <c r="L33" s="85"/>
      <c r="M33" s="85"/>
      <c r="N33" s="85"/>
      <c r="O33" s="85"/>
      <c r="P33" s="85"/>
      <c r="Q33" s="85"/>
      <c r="R33" s="85"/>
      <c r="S33" s="85"/>
      <c r="T33" s="85"/>
    </row>
    <row r="34" spans="1:20" x14ac:dyDescent="0.15">
      <c r="A34" s="85"/>
      <c r="B34" s="85"/>
      <c r="C34" s="85"/>
      <c r="D34" s="85"/>
      <c r="E34" s="85"/>
      <c r="F34" s="85"/>
      <c r="G34" s="85"/>
      <c r="H34" s="85"/>
      <c r="I34" s="85"/>
      <c r="J34" s="85"/>
      <c r="K34" s="85"/>
      <c r="L34" s="85"/>
      <c r="M34" s="85"/>
      <c r="N34" s="85"/>
      <c r="O34" s="85"/>
      <c r="P34" s="85"/>
      <c r="Q34" s="85"/>
      <c r="R34" s="85"/>
      <c r="S34" s="85"/>
      <c r="T34" s="85"/>
    </row>
    <row r="35" spans="1:20" x14ac:dyDescent="0.15">
      <c r="A35" s="85"/>
      <c r="B35" s="85"/>
      <c r="C35" s="85"/>
      <c r="D35" s="85"/>
      <c r="E35" s="85"/>
      <c r="F35" s="85"/>
      <c r="G35" s="85"/>
      <c r="H35" s="85"/>
      <c r="I35" s="85"/>
      <c r="J35" s="85"/>
      <c r="K35" s="85"/>
      <c r="L35" s="85"/>
      <c r="M35" s="85"/>
      <c r="N35" s="85"/>
      <c r="O35" s="85"/>
      <c r="P35" s="85"/>
      <c r="Q35" s="85"/>
      <c r="R35" s="85"/>
      <c r="S35" s="85"/>
      <c r="T35" s="85"/>
    </row>
    <row r="36" spans="1:20" x14ac:dyDescent="0.15">
      <c r="A36" s="85"/>
      <c r="B36" s="85"/>
      <c r="C36" s="85"/>
      <c r="D36" s="85"/>
      <c r="E36" s="85"/>
      <c r="F36" s="85"/>
      <c r="G36" s="85"/>
      <c r="H36" s="85"/>
      <c r="I36" s="85"/>
      <c r="J36" s="85"/>
      <c r="K36" s="85"/>
      <c r="L36" s="85"/>
      <c r="M36" s="85"/>
      <c r="N36" s="85"/>
      <c r="O36" s="85"/>
      <c r="P36" s="85"/>
      <c r="Q36" s="85"/>
      <c r="R36" s="85"/>
      <c r="S36" s="85"/>
      <c r="T36" s="85"/>
    </row>
    <row r="37" spans="1:20" x14ac:dyDescent="0.15">
      <c r="A37" s="85"/>
      <c r="B37" s="85"/>
      <c r="C37" s="85"/>
      <c r="D37" s="85"/>
      <c r="E37" s="85"/>
      <c r="F37" s="85"/>
      <c r="G37" s="85"/>
      <c r="H37" s="85"/>
      <c r="I37" s="85"/>
      <c r="J37" s="85"/>
      <c r="K37" s="85"/>
      <c r="L37" s="85"/>
      <c r="M37" s="85"/>
      <c r="N37" s="85"/>
      <c r="O37" s="85"/>
      <c r="P37" s="85"/>
      <c r="Q37" s="85"/>
      <c r="R37" s="85"/>
      <c r="S37" s="85"/>
      <c r="T37" s="85"/>
    </row>
    <row r="38" spans="1:20" x14ac:dyDescent="0.15">
      <c r="A38" s="85"/>
      <c r="B38" s="85"/>
      <c r="C38" s="85"/>
      <c r="D38" s="85"/>
      <c r="E38" s="85"/>
      <c r="F38" s="85"/>
      <c r="G38" s="85"/>
      <c r="H38" s="85"/>
      <c r="I38" s="85"/>
      <c r="J38" s="85"/>
      <c r="K38" s="85"/>
      <c r="L38" s="85"/>
      <c r="M38" s="85"/>
      <c r="N38" s="85"/>
      <c r="O38" s="85"/>
      <c r="P38" s="85"/>
      <c r="Q38" s="85"/>
      <c r="R38" s="85"/>
      <c r="S38" s="85"/>
      <c r="T38" s="85"/>
    </row>
    <row r="39" spans="1:20" x14ac:dyDescent="0.15">
      <c r="A39" s="85"/>
      <c r="B39" s="85"/>
      <c r="C39" s="85"/>
      <c r="D39" s="85"/>
      <c r="E39" s="85"/>
      <c r="F39" s="85"/>
      <c r="G39" s="85"/>
      <c r="H39" s="85"/>
      <c r="I39" s="85"/>
      <c r="J39" s="85"/>
      <c r="K39" s="85"/>
      <c r="L39" s="85"/>
      <c r="M39" s="85"/>
      <c r="N39" s="85"/>
      <c r="O39" s="85"/>
      <c r="P39" s="85"/>
      <c r="Q39" s="85"/>
      <c r="R39" s="85"/>
      <c r="S39" s="85"/>
      <c r="T39" s="85"/>
    </row>
  </sheetData>
  <mergeCells count="23">
    <mergeCell ref="A2:T2"/>
    <mergeCell ref="F7:J7"/>
    <mergeCell ref="K7:R7"/>
    <mergeCell ref="K8:N8"/>
    <mergeCell ref="O8:R8"/>
    <mergeCell ref="S8:S10"/>
    <mergeCell ref="T7:T10"/>
    <mergeCell ref="Q27:T28"/>
    <mergeCell ref="A27:P27"/>
    <mergeCell ref="A28:P28"/>
    <mergeCell ref="A7:A10"/>
    <mergeCell ref="B7:B10"/>
    <mergeCell ref="C7:C10"/>
    <mergeCell ref="D7:D10"/>
    <mergeCell ref="E7:E10"/>
    <mergeCell ref="F8:F9"/>
    <mergeCell ref="G8:H9"/>
    <mergeCell ref="I8:J9"/>
    <mergeCell ref="K9:L9"/>
    <mergeCell ref="M9:N9"/>
    <mergeCell ref="O9:P9"/>
    <mergeCell ref="Q9:R9"/>
    <mergeCell ref="A26:B26"/>
  </mergeCells>
  <phoneticPr fontId="61" type="noConversion"/>
  <pageMargins left="7.8472222222222193E-2" right="3.8888888888888903E-2" top="0.62986111111111098" bottom="0.59027777777777801" header="0.5" footer="0.5"/>
  <pageSetup paperSize="9" scale="7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W41"/>
  <sheetViews>
    <sheetView view="pageBreakPreview" zoomScaleNormal="100" workbookViewId="0">
      <selection activeCell="A2" sqref="A2:AI2"/>
    </sheetView>
  </sheetViews>
  <sheetFormatPr defaultColWidth="9" defaultRowHeight="15" x14ac:dyDescent="0.15"/>
  <cols>
    <col min="1" max="1" width="4.625" style="118" customWidth="1"/>
    <col min="2" max="2" width="9" style="118"/>
    <col min="3" max="3" width="13.75" style="118" customWidth="1"/>
    <col min="4" max="4" width="6.125" style="118" customWidth="1"/>
    <col min="5" max="5" width="9" style="118"/>
    <col min="6" max="6" width="7" style="118" customWidth="1"/>
    <col min="7" max="7" width="9" style="118"/>
    <col min="8" max="8" width="7" style="118" customWidth="1"/>
    <col min="9" max="9" width="9" style="118"/>
    <col min="10" max="10" width="7" style="118" customWidth="1"/>
    <col min="11" max="11" width="9" style="118"/>
    <col min="12" max="12" width="7" style="118" customWidth="1"/>
    <col min="13" max="13" width="9" style="118"/>
    <col min="14" max="14" width="7" style="118" customWidth="1"/>
    <col min="15" max="15" width="9" style="118"/>
    <col min="16" max="16" width="7" style="118" customWidth="1"/>
    <col min="17" max="17" width="9" style="118"/>
    <col min="18" max="18" width="7" style="118" customWidth="1"/>
    <col min="19" max="19" width="9" style="118"/>
    <col min="20" max="20" width="7" style="118" customWidth="1"/>
    <col min="21" max="16384" width="9" style="118"/>
  </cols>
  <sheetData>
    <row r="2" spans="1:23" ht="22.5" x14ac:dyDescent="0.15">
      <c r="A2" s="196" t="s">
        <v>229</v>
      </c>
      <c r="B2" s="196"/>
      <c r="C2" s="196"/>
      <c r="D2" s="196"/>
      <c r="E2" s="196"/>
      <c r="F2" s="196"/>
      <c r="G2" s="196"/>
      <c r="H2" s="196"/>
      <c r="I2" s="196"/>
      <c r="J2" s="196"/>
      <c r="K2" s="196"/>
      <c r="L2" s="196"/>
      <c r="M2" s="196"/>
      <c r="N2" s="196"/>
      <c r="O2" s="196"/>
      <c r="P2" s="196"/>
      <c r="Q2" s="196"/>
      <c r="R2" s="196"/>
      <c r="S2" s="196"/>
      <c r="T2" s="196"/>
      <c r="U2" s="196"/>
      <c r="V2" s="196"/>
      <c r="W2" s="196"/>
    </row>
    <row r="3" spans="1:23" x14ac:dyDescent="0.15">
      <c r="W3" s="101" t="s">
        <v>230</v>
      </c>
    </row>
    <row r="4" spans="1:23" x14ac:dyDescent="0.15">
      <c r="A4" s="153" t="s">
        <v>142</v>
      </c>
    </row>
    <row r="5" spans="1:23" x14ac:dyDescent="0.15">
      <c r="A5" s="153" t="s">
        <v>231</v>
      </c>
    </row>
    <row r="6" spans="1:23" x14ac:dyDescent="0.15">
      <c r="A6" s="153" t="s">
        <v>232</v>
      </c>
      <c r="W6" s="152" t="s">
        <v>233</v>
      </c>
    </row>
    <row r="7" spans="1:23" x14ac:dyDescent="0.15">
      <c r="A7" s="219" t="s">
        <v>202</v>
      </c>
      <c r="B7" s="219" t="s">
        <v>203</v>
      </c>
      <c r="C7" s="219" t="s">
        <v>234</v>
      </c>
      <c r="D7" s="221" t="s">
        <v>235</v>
      </c>
      <c r="E7" s="219" t="s">
        <v>207</v>
      </c>
      <c r="F7" s="219"/>
      <c r="G7" s="219"/>
      <c r="H7" s="219"/>
      <c r="I7" s="219"/>
      <c r="J7" s="219"/>
      <c r="K7" s="219"/>
      <c r="L7" s="219"/>
      <c r="M7" s="219"/>
      <c r="N7" s="219" t="s">
        <v>208</v>
      </c>
      <c r="O7" s="219"/>
      <c r="P7" s="219"/>
      <c r="Q7" s="219"/>
      <c r="R7" s="219"/>
      <c r="S7" s="219"/>
      <c r="T7" s="219"/>
      <c r="U7" s="219"/>
      <c r="V7" s="88" t="s">
        <v>209</v>
      </c>
      <c r="W7" s="219" t="s">
        <v>210</v>
      </c>
    </row>
    <row r="8" spans="1:23" x14ac:dyDescent="0.15">
      <c r="A8" s="219"/>
      <c r="B8" s="219"/>
      <c r="C8" s="219"/>
      <c r="D8" s="221"/>
      <c r="E8" s="219" t="s">
        <v>211</v>
      </c>
      <c r="F8" s="219" t="s">
        <v>236</v>
      </c>
      <c r="G8" s="219"/>
      <c r="H8" s="219"/>
      <c r="I8" s="219"/>
      <c r="J8" s="219" t="s">
        <v>237</v>
      </c>
      <c r="K8" s="219"/>
      <c r="L8" s="219"/>
      <c r="M8" s="219"/>
      <c r="N8" s="219" t="s">
        <v>236</v>
      </c>
      <c r="O8" s="219"/>
      <c r="P8" s="219"/>
      <c r="Q8" s="219"/>
      <c r="R8" s="219" t="s">
        <v>237</v>
      </c>
      <c r="S8" s="219"/>
      <c r="T8" s="219"/>
      <c r="U8" s="219"/>
      <c r="V8" s="219" t="s">
        <v>216</v>
      </c>
      <c r="W8" s="219"/>
    </row>
    <row r="9" spans="1:23" x14ac:dyDescent="0.15">
      <c r="A9" s="219"/>
      <c r="B9" s="219"/>
      <c r="C9" s="219"/>
      <c r="D9" s="221"/>
      <c r="E9" s="219"/>
      <c r="F9" s="219" t="s">
        <v>238</v>
      </c>
      <c r="G9" s="219"/>
      <c r="H9" s="219" t="s">
        <v>239</v>
      </c>
      <c r="I9" s="219"/>
      <c r="J9" s="219" t="s">
        <v>240</v>
      </c>
      <c r="K9" s="219"/>
      <c r="L9" s="219" t="s">
        <v>241</v>
      </c>
      <c r="M9" s="219"/>
      <c r="N9" s="219" t="s">
        <v>238</v>
      </c>
      <c r="O9" s="219"/>
      <c r="P9" s="219" t="s">
        <v>239</v>
      </c>
      <c r="Q9" s="219"/>
      <c r="R9" s="219" t="s">
        <v>240</v>
      </c>
      <c r="S9" s="219"/>
      <c r="T9" s="219" t="s">
        <v>241</v>
      </c>
      <c r="U9" s="219"/>
      <c r="V9" s="219"/>
      <c r="W9" s="219"/>
    </row>
    <row r="10" spans="1:23" x14ac:dyDescent="0.15">
      <c r="A10" s="219"/>
      <c r="B10" s="219"/>
      <c r="C10" s="219"/>
      <c r="D10" s="221"/>
      <c r="E10" s="88" t="s">
        <v>216</v>
      </c>
      <c r="F10" s="88" t="s">
        <v>217</v>
      </c>
      <c r="G10" s="88" t="s">
        <v>216</v>
      </c>
      <c r="H10" s="88" t="s">
        <v>217</v>
      </c>
      <c r="I10" s="88" t="s">
        <v>216</v>
      </c>
      <c r="J10" s="88" t="s">
        <v>217</v>
      </c>
      <c r="K10" s="88" t="s">
        <v>216</v>
      </c>
      <c r="L10" s="88" t="s">
        <v>217</v>
      </c>
      <c r="M10" s="88" t="s">
        <v>216</v>
      </c>
      <c r="N10" s="88" t="s">
        <v>217</v>
      </c>
      <c r="O10" s="88" t="s">
        <v>216</v>
      </c>
      <c r="P10" s="88" t="s">
        <v>217</v>
      </c>
      <c r="Q10" s="88" t="s">
        <v>216</v>
      </c>
      <c r="R10" s="88" t="s">
        <v>217</v>
      </c>
      <c r="S10" s="88" t="s">
        <v>216</v>
      </c>
      <c r="T10" s="88" t="s">
        <v>217</v>
      </c>
      <c r="U10" s="88" t="s">
        <v>216</v>
      </c>
      <c r="V10" s="219"/>
      <c r="W10" s="219"/>
    </row>
    <row r="11" spans="1:23" x14ac:dyDescent="0.15">
      <c r="A11" s="92"/>
      <c r="B11" s="88" t="s">
        <v>153</v>
      </c>
      <c r="C11" s="88" t="s">
        <v>154</v>
      </c>
      <c r="D11" s="88" t="s">
        <v>155</v>
      </c>
      <c r="E11" s="88" t="s">
        <v>156</v>
      </c>
      <c r="F11" s="88" t="s">
        <v>157</v>
      </c>
      <c r="G11" s="88" t="s">
        <v>158</v>
      </c>
      <c r="H11" s="88" t="s">
        <v>159</v>
      </c>
      <c r="I11" s="88" t="s">
        <v>160</v>
      </c>
      <c r="J11" s="88" t="s">
        <v>161</v>
      </c>
      <c r="K11" s="88" t="s">
        <v>162</v>
      </c>
      <c r="L11" s="149" t="s">
        <v>163</v>
      </c>
      <c r="M11" s="149" t="s">
        <v>164</v>
      </c>
      <c r="N11" s="149" t="s">
        <v>165</v>
      </c>
      <c r="O11" s="149" t="s">
        <v>166</v>
      </c>
      <c r="P11" s="149" t="s">
        <v>167</v>
      </c>
      <c r="Q11" s="149" t="s">
        <v>218</v>
      </c>
      <c r="R11" s="149" t="s">
        <v>219</v>
      </c>
      <c r="S11" s="149" t="s">
        <v>220</v>
      </c>
      <c r="T11" s="149" t="s">
        <v>221</v>
      </c>
      <c r="U11" s="164" t="s">
        <v>242</v>
      </c>
      <c r="V11" s="164" t="s">
        <v>243</v>
      </c>
      <c r="W11" s="164" t="s">
        <v>244</v>
      </c>
    </row>
    <row r="12" spans="1:23" x14ac:dyDescent="0.15">
      <c r="A12" s="92"/>
      <c r="B12" s="92"/>
      <c r="C12" s="92"/>
      <c r="D12" s="92"/>
      <c r="E12" s="93"/>
      <c r="F12" s="88"/>
      <c r="G12" s="93"/>
      <c r="H12" s="88"/>
      <c r="I12" s="93"/>
      <c r="J12" s="88"/>
      <c r="K12" s="93"/>
      <c r="L12" s="88"/>
      <c r="M12" s="93"/>
      <c r="N12" s="88"/>
      <c r="O12" s="93"/>
      <c r="P12" s="88"/>
      <c r="Q12" s="93"/>
      <c r="R12" s="88"/>
      <c r="S12" s="93"/>
      <c r="T12" s="88"/>
      <c r="U12" s="93"/>
      <c r="V12" s="93"/>
      <c r="W12" s="92"/>
    </row>
    <row r="13" spans="1:23" x14ac:dyDescent="0.15">
      <c r="A13" s="92"/>
      <c r="B13" s="92"/>
      <c r="C13" s="92"/>
      <c r="D13" s="92"/>
      <c r="E13" s="93"/>
      <c r="F13" s="88"/>
      <c r="G13" s="93"/>
      <c r="H13" s="88"/>
      <c r="I13" s="93"/>
      <c r="J13" s="88"/>
      <c r="K13" s="93"/>
      <c r="L13" s="88"/>
      <c r="M13" s="93"/>
      <c r="N13" s="88"/>
      <c r="O13" s="93"/>
      <c r="P13" s="88"/>
      <c r="Q13" s="93"/>
      <c r="R13" s="88"/>
      <c r="S13" s="93"/>
      <c r="T13" s="88"/>
      <c r="U13" s="93"/>
      <c r="V13" s="93"/>
      <c r="W13" s="92"/>
    </row>
    <row r="14" spans="1:23" x14ac:dyDescent="0.15">
      <c r="A14" s="92"/>
      <c r="B14" s="92"/>
      <c r="C14" s="92"/>
      <c r="D14" s="92"/>
      <c r="E14" s="93"/>
      <c r="F14" s="88"/>
      <c r="G14" s="93"/>
      <c r="H14" s="88"/>
      <c r="I14" s="93"/>
      <c r="J14" s="88"/>
      <c r="K14" s="93"/>
      <c r="L14" s="88"/>
      <c r="M14" s="93"/>
      <c r="N14" s="88"/>
      <c r="O14" s="93"/>
      <c r="P14" s="88"/>
      <c r="Q14" s="93"/>
      <c r="R14" s="88"/>
      <c r="S14" s="93"/>
      <c r="T14" s="88"/>
      <c r="U14" s="93"/>
      <c r="V14" s="93"/>
      <c r="W14" s="92"/>
    </row>
    <row r="15" spans="1:23" x14ac:dyDescent="0.15">
      <c r="A15" s="92"/>
      <c r="B15" s="92"/>
      <c r="C15" s="92"/>
      <c r="D15" s="92"/>
      <c r="E15" s="93"/>
      <c r="F15" s="88"/>
      <c r="G15" s="93"/>
      <c r="H15" s="88"/>
      <c r="I15" s="93"/>
      <c r="J15" s="88"/>
      <c r="K15" s="93"/>
      <c r="L15" s="88"/>
      <c r="M15" s="93"/>
      <c r="N15" s="88"/>
      <c r="O15" s="93"/>
      <c r="P15" s="88"/>
      <c r="Q15" s="93"/>
      <c r="R15" s="88"/>
      <c r="S15" s="93"/>
      <c r="T15" s="88"/>
      <c r="U15" s="93"/>
      <c r="V15" s="93"/>
      <c r="W15" s="92"/>
    </row>
    <row r="16" spans="1:23" x14ac:dyDescent="0.15">
      <c r="A16" s="92"/>
      <c r="B16" s="92"/>
      <c r="C16" s="92"/>
      <c r="D16" s="92"/>
      <c r="E16" s="93"/>
      <c r="F16" s="88"/>
      <c r="G16" s="93"/>
      <c r="H16" s="88"/>
      <c r="I16" s="93"/>
      <c r="J16" s="88"/>
      <c r="K16" s="93"/>
      <c r="L16" s="88"/>
      <c r="M16" s="93"/>
      <c r="N16" s="88"/>
      <c r="O16" s="93"/>
      <c r="P16" s="88"/>
      <c r="Q16" s="93"/>
      <c r="R16" s="88"/>
      <c r="S16" s="93"/>
      <c r="T16" s="88"/>
      <c r="U16" s="93"/>
      <c r="V16" s="93"/>
      <c r="W16" s="92"/>
    </row>
    <row r="17" spans="1:23" x14ac:dyDescent="0.15">
      <c r="A17" s="92"/>
      <c r="B17" s="92"/>
      <c r="C17" s="92"/>
      <c r="D17" s="92"/>
      <c r="E17" s="93"/>
      <c r="F17" s="88"/>
      <c r="G17" s="93"/>
      <c r="H17" s="88"/>
      <c r="I17" s="93"/>
      <c r="J17" s="88"/>
      <c r="K17" s="93"/>
      <c r="L17" s="88"/>
      <c r="M17" s="93"/>
      <c r="N17" s="88"/>
      <c r="O17" s="93"/>
      <c r="P17" s="88"/>
      <c r="Q17" s="93"/>
      <c r="R17" s="88"/>
      <c r="S17" s="93"/>
      <c r="T17" s="88"/>
      <c r="U17" s="93"/>
      <c r="V17" s="93"/>
      <c r="W17" s="92"/>
    </row>
    <row r="18" spans="1:23" x14ac:dyDescent="0.15">
      <c r="A18" s="92"/>
      <c r="B18" s="92"/>
      <c r="C18" s="92"/>
      <c r="D18" s="92"/>
      <c r="E18" s="93"/>
      <c r="F18" s="88"/>
      <c r="G18" s="93"/>
      <c r="H18" s="88"/>
      <c r="I18" s="93"/>
      <c r="J18" s="88"/>
      <c r="K18" s="93"/>
      <c r="L18" s="88"/>
      <c r="M18" s="93"/>
      <c r="N18" s="88"/>
      <c r="O18" s="93"/>
      <c r="P18" s="88"/>
      <c r="Q18" s="93"/>
      <c r="R18" s="88"/>
      <c r="S18" s="93"/>
      <c r="T18" s="88"/>
      <c r="U18" s="93"/>
      <c r="V18" s="93"/>
      <c r="W18" s="92"/>
    </row>
    <row r="19" spans="1:23" x14ac:dyDescent="0.15">
      <c r="A19" s="92"/>
      <c r="B19" s="92"/>
      <c r="C19" s="92"/>
      <c r="D19" s="92"/>
      <c r="E19" s="93"/>
      <c r="F19" s="88"/>
      <c r="G19" s="93"/>
      <c r="H19" s="88"/>
      <c r="I19" s="93"/>
      <c r="J19" s="88"/>
      <c r="K19" s="93"/>
      <c r="L19" s="88"/>
      <c r="M19" s="93"/>
      <c r="N19" s="88"/>
      <c r="O19" s="93"/>
      <c r="P19" s="88"/>
      <c r="Q19" s="93"/>
      <c r="R19" s="88"/>
      <c r="S19" s="93"/>
      <c r="T19" s="88"/>
      <c r="U19" s="93"/>
      <c r="V19" s="93"/>
      <c r="W19" s="92"/>
    </row>
    <row r="20" spans="1:23" x14ac:dyDescent="0.15">
      <c r="A20" s="92"/>
      <c r="B20" s="92"/>
      <c r="C20" s="92"/>
      <c r="D20" s="92"/>
      <c r="E20" s="93"/>
      <c r="F20" s="88"/>
      <c r="G20" s="93"/>
      <c r="H20" s="88"/>
      <c r="I20" s="93"/>
      <c r="J20" s="88"/>
      <c r="K20" s="93"/>
      <c r="L20" s="88"/>
      <c r="M20" s="93"/>
      <c r="N20" s="88"/>
      <c r="O20" s="93"/>
      <c r="P20" s="88"/>
      <c r="Q20" s="93"/>
      <c r="R20" s="88"/>
      <c r="S20" s="93"/>
      <c r="T20" s="88"/>
      <c r="U20" s="93"/>
      <c r="V20" s="93"/>
      <c r="W20" s="92"/>
    </row>
    <row r="21" spans="1:23" x14ac:dyDescent="0.15">
      <c r="A21" s="92"/>
      <c r="B21" s="92"/>
      <c r="C21" s="92"/>
      <c r="D21" s="92"/>
      <c r="E21" s="93"/>
      <c r="F21" s="88"/>
      <c r="G21" s="93"/>
      <c r="H21" s="88"/>
      <c r="I21" s="93"/>
      <c r="J21" s="88"/>
      <c r="K21" s="93"/>
      <c r="L21" s="88"/>
      <c r="M21" s="93"/>
      <c r="N21" s="88"/>
      <c r="O21" s="93"/>
      <c r="P21" s="88"/>
      <c r="Q21" s="93"/>
      <c r="R21" s="88"/>
      <c r="S21" s="93"/>
      <c r="T21" s="88"/>
      <c r="U21" s="93"/>
      <c r="V21" s="93"/>
      <c r="W21" s="92"/>
    </row>
    <row r="22" spans="1:23" x14ac:dyDescent="0.15">
      <c r="A22" s="92"/>
      <c r="B22" s="92"/>
      <c r="C22" s="92"/>
      <c r="D22" s="92"/>
      <c r="E22" s="93"/>
      <c r="F22" s="88"/>
      <c r="G22" s="93"/>
      <c r="H22" s="88"/>
      <c r="I22" s="93"/>
      <c r="J22" s="88"/>
      <c r="K22" s="93"/>
      <c r="L22" s="88"/>
      <c r="M22" s="93"/>
      <c r="N22" s="88"/>
      <c r="O22" s="93"/>
      <c r="P22" s="88"/>
      <c r="Q22" s="93"/>
      <c r="R22" s="88"/>
      <c r="S22" s="93"/>
      <c r="T22" s="88"/>
      <c r="U22" s="93"/>
      <c r="V22" s="93"/>
      <c r="W22" s="92"/>
    </row>
    <row r="23" spans="1:23" x14ac:dyDescent="0.15">
      <c r="A23" s="92"/>
      <c r="B23" s="92"/>
      <c r="C23" s="92"/>
      <c r="D23" s="92"/>
      <c r="E23" s="93"/>
      <c r="F23" s="88"/>
      <c r="G23" s="93"/>
      <c r="H23" s="88"/>
      <c r="I23" s="93"/>
      <c r="J23" s="88"/>
      <c r="K23" s="93"/>
      <c r="L23" s="88"/>
      <c r="M23" s="93"/>
      <c r="N23" s="88"/>
      <c r="O23" s="93"/>
      <c r="P23" s="88"/>
      <c r="Q23" s="93"/>
      <c r="R23" s="88"/>
      <c r="S23" s="93"/>
      <c r="T23" s="88"/>
      <c r="U23" s="93"/>
      <c r="V23" s="93"/>
      <c r="W23" s="92"/>
    </row>
    <row r="24" spans="1:23" x14ac:dyDescent="0.15">
      <c r="A24" s="92"/>
      <c r="B24" s="92"/>
      <c r="C24" s="92"/>
      <c r="D24" s="92"/>
      <c r="E24" s="93"/>
      <c r="F24" s="88"/>
      <c r="G24" s="93"/>
      <c r="H24" s="88"/>
      <c r="I24" s="93"/>
      <c r="J24" s="88"/>
      <c r="K24" s="93"/>
      <c r="L24" s="88"/>
      <c r="M24" s="93"/>
      <c r="N24" s="88"/>
      <c r="O24" s="93"/>
      <c r="P24" s="88"/>
      <c r="Q24" s="93"/>
      <c r="R24" s="88"/>
      <c r="S24" s="93"/>
      <c r="T24" s="88"/>
      <c r="U24" s="93"/>
      <c r="V24" s="93"/>
      <c r="W24" s="92"/>
    </row>
    <row r="25" spans="1:23" x14ac:dyDescent="0.15">
      <c r="A25" s="208" t="s">
        <v>107</v>
      </c>
      <c r="B25" s="209"/>
      <c r="C25" s="92"/>
      <c r="D25" s="92"/>
      <c r="E25" s="93"/>
      <c r="F25" s="88"/>
      <c r="G25" s="93"/>
      <c r="H25" s="88"/>
      <c r="I25" s="93"/>
      <c r="J25" s="88"/>
      <c r="K25" s="93"/>
      <c r="L25" s="88"/>
      <c r="M25" s="93"/>
      <c r="N25" s="88"/>
      <c r="O25" s="93"/>
      <c r="P25" s="88"/>
      <c r="Q25" s="93"/>
      <c r="R25" s="88"/>
      <c r="S25" s="93"/>
      <c r="T25" s="88"/>
      <c r="U25" s="93"/>
      <c r="V25" s="93"/>
      <c r="W25" s="92"/>
    </row>
    <row r="26" spans="1:23" ht="69" customHeight="1" x14ac:dyDescent="0.15">
      <c r="A26" s="217" t="s">
        <v>108</v>
      </c>
      <c r="B26" s="222"/>
      <c r="C26" s="222"/>
      <c r="D26" s="222"/>
      <c r="E26" s="222"/>
      <c r="F26" s="222"/>
      <c r="G26" s="222"/>
      <c r="H26" s="222"/>
      <c r="I26" s="222"/>
      <c r="J26" s="222"/>
      <c r="K26" s="222"/>
      <c r="L26" s="222"/>
      <c r="M26" s="222"/>
      <c r="N26" s="222"/>
      <c r="O26" s="222"/>
      <c r="P26" s="222"/>
      <c r="Q26" s="222"/>
      <c r="R26" s="222"/>
      <c r="S26" s="222"/>
      <c r="T26" s="215" t="s">
        <v>245</v>
      </c>
      <c r="U26" s="215"/>
      <c r="V26" s="215"/>
      <c r="W26" s="215"/>
    </row>
    <row r="27" spans="1:23" x14ac:dyDescent="0.15">
      <c r="A27" s="222" t="s">
        <v>246</v>
      </c>
      <c r="B27" s="222"/>
      <c r="C27" s="222"/>
      <c r="D27" s="222"/>
      <c r="E27" s="222"/>
      <c r="F27" s="222"/>
      <c r="G27" s="222"/>
      <c r="H27" s="222"/>
      <c r="I27" s="222"/>
      <c r="J27" s="222"/>
      <c r="K27" s="222"/>
      <c r="L27" s="222"/>
      <c r="M27" s="222"/>
      <c r="N27" s="222"/>
      <c r="O27" s="222"/>
      <c r="P27" s="222"/>
      <c r="Q27" s="222"/>
      <c r="R27" s="222"/>
      <c r="S27" s="222"/>
      <c r="T27" s="215"/>
      <c r="U27" s="215"/>
      <c r="V27" s="215"/>
      <c r="W27" s="215"/>
    </row>
    <row r="28" spans="1:23" x14ac:dyDescent="0.15">
      <c r="A28" s="85"/>
      <c r="B28" s="85"/>
      <c r="C28" s="85"/>
      <c r="D28" s="85"/>
      <c r="E28" s="85"/>
      <c r="F28" s="85"/>
      <c r="G28" s="85"/>
      <c r="H28" s="85"/>
      <c r="I28" s="85"/>
      <c r="J28" s="85"/>
      <c r="K28" s="85"/>
      <c r="L28" s="85"/>
      <c r="M28" s="85"/>
      <c r="N28" s="85"/>
      <c r="O28" s="85"/>
      <c r="P28" s="85"/>
      <c r="Q28" s="85"/>
      <c r="R28" s="85"/>
      <c r="S28" s="85"/>
      <c r="T28" s="85"/>
      <c r="U28" s="85"/>
      <c r="V28" s="85"/>
      <c r="W28" s="85"/>
    </row>
    <row r="29" spans="1:23" x14ac:dyDescent="0.15">
      <c r="A29" s="85"/>
      <c r="B29" s="85"/>
      <c r="C29" s="85"/>
      <c r="D29" s="85"/>
      <c r="E29" s="85"/>
      <c r="F29" s="85"/>
      <c r="G29" s="85"/>
      <c r="H29" s="85"/>
      <c r="I29" s="85"/>
      <c r="J29" s="85"/>
      <c r="K29" s="85"/>
      <c r="L29" s="85"/>
      <c r="M29" s="85"/>
      <c r="N29" s="85"/>
      <c r="O29" s="85"/>
      <c r="P29" s="85"/>
      <c r="Q29" s="85"/>
      <c r="R29" s="85"/>
      <c r="S29" s="85"/>
      <c r="T29" s="85"/>
      <c r="U29" s="85"/>
      <c r="V29" s="85"/>
      <c r="W29" s="85"/>
    </row>
    <row r="30" spans="1:23" x14ac:dyDescent="0.15">
      <c r="A30" s="85"/>
      <c r="B30" s="85"/>
      <c r="C30" s="85"/>
      <c r="D30" s="85"/>
      <c r="E30" s="85"/>
      <c r="F30" s="85"/>
      <c r="G30" s="85"/>
      <c r="H30" s="85"/>
      <c r="I30" s="85"/>
      <c r="J30" s="85"/>
      <c r="K30" s="85"/>
      <c r="L30" s="85"/>
      <c r="M30" s="85"/>
      <c r="N30" s="85"/>
      <c r="O30" s="85"/>
      <c r="P30" s="85"/>
      <c r="Q30" s="85"/>
      <c r="R30" s="85"/>
      <c r="S30" s="85"/>
      <c r="T30" s="85"/>
      <c r="U30" s="85"/>
      <c r="V30" s="85"/>
      <c r="W30" s="85"/>
    </row>
    <row r="31" spans="1:23" x14ac:dyDescent="0.15">
      <c r="A31" s="85"/>
      <c r="B31" s="85"/>
      <c r="C31" s="85"/>
      <c r="D31" s="85"/>
      <c r="E31" s="85"/>
      <c r="F31" s="85"/>
      <c r="G31" s="85"/>
      <c r="H31" s="85"/>
      <c r="I31" s="85"/>
      <c r="J31" s="85"/>
      <c r="K31" s="85"/>
      <c r="L31" s="85"/>
      <c r="M31" s="85"/>
      <c r="N31" s="85"/>
      <c r="O31" s="85"/>
      <c r="P31" s="85"/>
      <c r="Q31" s="85"/>
      <c r="R31" s="85"/>
      <c r="S31" s="85"/>
      <c r="T31" s="85"/>
      <c r="U31" s="85"/>
      <c r="V31" s="85"/>
      <c r="W31" s="85"/>
    </row>
    <row r="32" spans="1:23" x14ac:dyDescent="0.15">
      <c r="A32" s="85"/>
      <c r="B32" s="85"/>
      <c r="C32" s="85"/>
      <c r="D32" s="85"/>
      <c r="E32" s="85"/>
      <c r="F32" s="85"/>
      <c r="G32" s="85"/>
      <c r="H32" s="85"/>
      <c r="I32" s="85"/>
      <c r="J32" s="85"/>
      <c r="K32" s="85"/>
      <c r="L32" s="85"/>
      <c r="M32" s="85"/>
      <c r="N32" s="85"/>
      <c r="O32" s="85"/>
      <c r="P32" s="85"/>
      <c r="Q32" s="85"/>
      <c r="R32" s="85"/>
      <c r="S32" s="85"/>
      <c r="T32" s="85"/>
      <c r="U32" s="85"/>
      <c r="V32" s="85"/>
      <c r="W32" s="85"/>
    </row>
    <row r="33" spans="1:23" x14ac:dyDescent="0.15">
      <c r="A33" s="85"/>
      <c r="B33" s="85"/>
      <c r="C33" s="85"/>
      <c r="D33" s="85"/>
      <c r="E33" s="85"/>
      <c r="F33" s="85"/>
      <c r="G33" s="85"/>
      <c r="H33" s="85"/>
      <c r="I33" s="85"/>
      <c r="J33" s="85"/>
      <c r="K33" s="85"/>
      <c r="L33" s="85"/>
      <c r="M33" s="85"/>
      <c r="N33" s="85"/>
      <c r="O33" s="85"/>
      <c r="P33" s="85"/>
      <c r="Q33" s="85"/>
      <c r="R33" s="85"/>
      <c r="S33" s="85"/>
      <c r="T33" s="85"/>
      <c r="U33" s="85"/>
      <c r="V33" s="85"/>
      <c r="W33" s="85"/>
    </row>
    <row r="34" spans="1:23" x14ac:dyDescent="0.15">
      <c r="A34" s="85"/>
      <c r="B34" s="85"/>
      <c r="C34" s="85"/>
      <c r="D34" s="85"/>
      <c r="E34" s="85"/>
      <c r="F34" s="85"/>
      <c r="G34" s="85"/>
      <c r="H34" s="85"/>
      <c r="I34" s="85"/>
      <c r="J34" s="85"/>
      <c r="K34" s="85"/>
      <c r="L34" s="85"/>
      <c r="M34" s="85"/>
      <c r="N34" s="85"/>
      <c r="O34" s="85"/>
      <c r="P34" s="85"/>
      <c r="Q34" s="85"/>
      <c r="R34" s="85"/>
      <c r="S34" s="85"/>
      <c r="T34" s="85"/>
      <c r="U34" s="85"/>
      <c r="V34" s="85"/>
      <c r="W34" s="85"/>
    </row>
    <row r="35" spans="1:23" x14ac:dyDescent="0.15">
      <c r="A35" s="85"/>
      <c r="B35" s="85"/>
      <c r="C35" s="85"/>
      <c r="D35" s="85"/>
      <c r="E35" s="85"/>
      <c r="F35" s="85"/>
      <c r="G35" s="85"/>
      <c r="H35" s="85"/>
      <c r="I35" s="85"/>
      <c r="J35" s="85"/>
      <c r="K35" s="85"/>
      <c r="L35" s="85"/>
      <c r="M35" s="85"/>
      <c r="N35" s="85"/>
      <c r="O35" s="85"/>
      <c r="P35" s="85"/>
      <c r="Q35" s="85"/>
      <c r="R35" s="85"/>
      <c r="S35" s="85"/>
      <c r="T35" s="85"/>
      <c r="U35" s="85"/>
      <c r="V35" s="85"/>
      <c r="W35" s="85"/>
    </row>
    <row r="36" spans="1:23" x14ac:dyDescent="0.15">
      <c r="A36" s="85"/>
      <c r="B36" s="85"/>
      <c r="C36" s="85"/>
      <c r="D36" s="85"/>
      <c r="E36" s="85"/>
      <c r="F36" s="85"/>
      <c r="G36" s="85"/>
      <c r="H36" s="85"/>
      <c r="I36" s="85"/>
      <c r="J36" s="85"/>
      <c r="K36" s="85"/>
      <c r="L36" s="85"/>
      <c r="M36" s="85"/>
      <c r="N36" s="85"/>
      <c r="O36" s="85"/>
      <c r="P36" s="85"/>
      <c r="Q36" s="85"/>
      <c r="R36" s="85"/>
      <c r="S36" s="85"/>
      <c r="T36" s="85"/>
      <c r="U36" s="85"/>
      <c r="V36" s="85"/>
      <c r="W36" s="85"/>
    </row>
    <row r="37" spans="1:23" x14ac:dyDescent="0.15">
      <c r="A37" s="85"/>
      <c r="B37" s="85"/>
      <c r="C37" s="85"/>
      <c r="D37" s="85"/>
      <c r="E37" s="85"/>
      <c r="F37" s="85"/>
      <c r="G37" s="85"/>
      <c r="H37" s="85"/>
      <c r="I37" s="85"/>
      <c r="J37" s="85"/>
      <c r="K37" s="85"/>
      <c r="L37" s="85"/>
      <c r="M37" s="85"/>
      <c r="N37" s="85"/>
      <c r="O37" s="85"/>
      <c r="P37" s="85"/>
      <c r="Q37" s="85"/>
      <c r="R37" s="85"/>
      <c r="S37" s="85"/>
      <c r="T37" s="85"/>
      <c r="U37" s="85"/>
      <c r="V37" s="85"/>
      <c r="W37" s="85"/>
    </row>
    <row r="38" spans="1:23" x14ac:dyDescent="0.15">
      <c r="A38" s="85"/>
      <c r="B38" s="85"/>
      <c r="C38" s="85"/>
      <c r="D38" s="85"/>
      <c r="E38" s="85"/>
      <c r="F38" s="85"/>
      <c r="G38" s="85"/>
      <c r="H38" s="85"/>
      <c r="I38" s="85"/>
      <c r="J38" s="85"/>
      <c r="K38" s="85"/>
      <c r="L38" s="85"/>
      <c r="M38" s="85"/>
      <c r="N38" s="85"/>
      <c r="O38" s="85"/>
      <c r="P38" s="85"/>
      <c r="Q38" s="85"/>
      <c r="R38" s="85"/>
      <c r="S38" s="85"/>
      <c r="T38" s="85"/>
      <c r="U38" s="85"/>
      <c r="V38" s="85"/>
      <c r="W38" s="85"/>
    </row>
    <row r="39" spans="1:23" x14ac:dyDescent="0.15">
      <c r="A39" s="85"/>
      <c r="B39" s="85"/>
      <c r="C39" s="85"/>
      <c r="D39" s="85"/>
      <c r="E39" s="85"/>
      <c r="F39" s="85"/>
      <c r="G39" s="85"/>
      <c r="H39" s="85"/>
      <c r="I39" s="85"/>
      <c r="J39" s="85"/>
      <c r="K39" s="85"/>
      <c r="L39" s="85"/>
      <c r="M39" s="85"/>
      <c r="N39" s="85"/>
      <c r="O39" s="85"/>
      <c r="P39" s="85"/>
      <c r="Q39" s="85"/>
      <c r="R39" s="85"/>
      <c r="S39" s="85"/>
      <c r="T39" s="85"/>
      <c r="U39" s="85"/>
      <c r="V39" s="85"/>
      <c r="W39" s="85"/>
    </row>
    <row r="40" spans="1:23" x14ac:dyDescent="0.15">
      <c r="A40" s="85"/>
      <c r="B40" s="85"/>
      <c r="C40" s="85"/>
      <c r="D40" s="85"/>
      <c r="E40" s="85"/>
      <c r="F40" s="85"/>
      <c r="G40" s="85"/>
      <c r="H40" s="85"/>
      <c r="I40" s="85"/>
      <c r="J40" s="85"/>
      <c r="K40" s="85"/>
      <c r="L40" s="85"/>
      <c r="M40" s="85"/>
      <c r="N40" s="85"/>
      <c r="O40" s="85"/>
      <c r="P40" s="85"/>
      <c r="Q40" s="85"/>
      <c r="R40" s="85"/>
      <c r="S40" s="85"/>
      <c r="T40" s="85"/>
      <c r="U40" s="85"/>
      <c r="V40" s="85"/>
      <c r="W40" s="85"/>
    </row>
    <row r="41" spans="1:23" x14ac:dyDescent="0.15">
      <c r="A41" s="85"/>
      <c r="B41" s="85"/>
      <c r="C41" s="85"/>
      <c r="D41" s="85"/>
      <c r="E41" s="85"/>
      <c r="F41" s="85"/>
      <c r="G41" s="85"/>
      <c r="H41" s="85"/>
      <c r="I41" s="85"/>
      <c r="J41" s="85"/>
      <c r="K41" s="85"/>
      <c r="L41" s="85"/>
      <c r="M41" s="85"/>
      <c r="N41" s="85"/>
      <c r="O41" s="85"/>
      <c r="P41" s="85"/>
      <c r="Q41" s="85"/>
      <c r="R41" s="85"/>
      <c r="S41" s="85"/>
      <c r="T41" s="85"/>
      <c r="U41" s="85"/>
      <c r="V41" s="85"/>
      <c r="W41" s="85"/>
    </row>
  </sheetData>
  <mergeCells count="26">
    <mergeCell ref="A2:W2"/>
    <mergeCell ref="E7:M7"/>
    <mergeCell ref="N7:U7"/>
    <mergeCell ref="F8:I8"/>
    <mergeCell ref="J8:M8"/>
    <mergeCell ref="N8:Q8"/>
    <mergeCell ref="R8:U8"/>
    <mergeCell ref="V8:V10"/>
    <mergeCell ref="W7:W10"/>
    <mergeCell ref="T9:U9"/>
    <mergeCell ref="A25:B25"/>
    <mergeCell ref="A26:S26"/>
    <mergeCell ref="T26:W27"/>
    <mergeCell ref="F9:G9"/>
    <mergeCell ref="H9:I9"/>
    <mergeCell ref="J9:K9"/>
    <mergeCell ref="L9:M9"/>
    <mergeCell ref="N9:O9"/>
    <mergeCell ref="A27:S27"/>
    <mergeCell ref="A7:A10"/>
    <mergeCell ref="B7:B10"/>
    <mergeCell ref="C7:C10"/>
    <mergeCell ref="D7:D10"/>
    <mergeCell ref="E8:E9"/>
    <mergeCell ref="P9:Q9"/>
    <mergeCell ref="R9:S9"/>
  </mergeCells>
  <phoneticPr fontId="61" type="noConversion"/>
  <pageMargins left="3.8888888888888903E-2" right="3.8888888888888903E-2" top="1" bottom="1" header="0.5" footer="0.5"/>
  <pageSetup paperSize="9"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P19"/>
  <sheetViews>
    <sheetView view="pageBreakPreview" zoomScaleNormal="100" workbookViewId="0">
      <selection activeCell="A2" sqref="A2:AI2"/>
    </sheetView>
  </sheetViews>
  <sheetFormatPr defaultColWidth="9" defaultRowHeight="15" x14ac:dyDescent="0.15"/>
  <cols>
    <col min="1" max="1" width="4.75" style="118" customWidth="1"/>
    <col min="2" max="2" width="11.875" style="118" customWidth="1"/>
    <col min="3" max="3" width="9.625" style="118" customWidth="1"/>
    <col min="4" max="4" width="10.25" style="118" customWidth="1"/>
    <col min="5" max="9" width="10.75" style="118" customWidth="1"/>
    <col min="10" max="10" width="9" style="118"/>
    <col min="11" max="15" width="10.75" style="118" customWidth="1"/>
    <col min="16" max="16" width="14" style="118" customWidth="1"/>
    <col min="17" max="16384" width="9" style="118"/>
  </cols>
  <sheetData>
    <row r="2" spans="1:16" ht="22.5" x14ac:dyDescent="0.15">
      <c r="A2" s="211" t="s">
        <v>15</v>
      </c>
      <c r="B2" s="196"/>
      <c r="C2" s="196"/>
      <c r="D2" s="196"/>
      <c r="E2" s="196"/>
      <c r="F2" s="196"/>
      <c r="G2" s="196"/>
      <c r="H2" s="196"/>
      <c r="I2" s="196"/>
      <c r="J2" s="196"/>
      <c r="K2" s="196"/>
      <c r="L2" s="196"/>
      <c r="M2" s="196"/>
      <c r="N2" s="196"/>
      <c r="O2" s="196"/>
      <c r="P2" s="196"/>
    </row>
    <row r="3" spans="1:16" x14ac:dyDescent="0.15">
      <c r="A3" s="85"/>
      <c r="B3" s="85"/>
      <c r="C3" s="85"/>
      <c r="D3" s="85"/>
      <c r="E3" s="85"/>
      <c r="F3" s="85"/>
      <c r="G3" s="85"/>
      <c r="H3" s="85"/>
      <c r="I3" s="85"/>
      <c r="J3" s="85"/>
      <c r="K3" s="85"/>
      <c r="L3" s="85"/>
      <c r="M3" s="85"/>
      <c r="N3" s="85"/>
      <c r="O3" s="85"/>
      <c r="P3" s="155" t="s">
        <v>247</v>
      </c>
    </row>
    <row r="4" spans="1:16" x14ac:dyDescent="0.15">
      <c r="A4" s="163" t="s">
        <v>142</v>
      </c>
      <c r="B4" s="85"/>
      <c r="C4" s="85"/>
      <c r="D4" s="85"/>
      <c r="E4" s="85"/>
      <c r="F4" s="85"/>
      <c r="G4" s="85"/>
      <c r="H4" s="85"/>
      <c r="I4" s="85"/>
      <c r="J4" s="85"/>
      <c r="K4" s="85"/>
      <c r="L4" s="85"/>
      <c r="M4" s="85"/>
      <c r="N4" s="85"/>
      <c r="O4" s="85"/>
      <c r="P4" s="85"/>
    </row>
    <row r="5" spans="1:16" x14ac:dyDescent="0.15">
      <c r="A5" s="163" t="s">
        <v>248</v>
      </c>
      <c r="B5" s="85"/>
      <c r="C5" s="85"/>
      <c r="D5" s="85"/>
      <c r="E5" s="85"/>
      <c r="F5" s="85"/>
      <c r="G5" s="85"/>
      <c r="H5" s="85"/>
      <c r="I5" s="85"/>
      <c r="J5" s="85"/>
      <c r="K5" s="85"/>
      <c r="L5" s="85"/>
      <c r="M5" s="85"/>
      <c r="N5" s="85"/>
      <c r="O5" s="85"/>
      <c r="P5" s="85"/>
    </row>
    <row r="6" spans="1:16" x14ac:dyDescent="0.15">
      <c r="A6" s="163" t="s">
        <v>249</v>
      </c>
      <c r="B6" s="85"/>
      <c r="C6" s="85"/>
      <c r="D6" s="85"/>
      <c r="E6" s="85"/>
      <c r="F6" s="85"/>
      <c r="G6" s="85"/>
      <c r="H6" s="85"/>
      <c r="I6" s="85"/>
      <c r="J6" s="85"/>
      <c r="K6" s="85"/>
      <c r="L6" s="85"/>
      <c r="M6" s="85"/>
      <c r="N6" s="85"/>
      <c r="O6" s="85"/>
      <c r="P6" s="155" t="s">
        <v>84</v>
      </c>
    </row>
    <row r="7" spans="1:16" x14ac:dyDescent="0.15">
      <c r="A7" s="220" t="s">
        <v>85</v>
      </c>
      <c r="B7" s="220" t="s">
        <v>86</v>
      </c>
      <c r="C7" s="220" t="s">
        <v>87</v>
      </c>
      <c r="D7" s="220" t="s">
        <v>88</v>
      </c>
      <c r="E7" s="220" t="s">
        <v>250</v>
      </c>
      <c r="F7" s="221"/>
      <c r="G7" s="220" t="s">
        <v>89</v>
      </c>
      <c r="H7" s="221"/>
      <c r="I7" s="221"/>
      <c r="J7" s="220" t="s">
        <v>251</v>
      </c>
      <c r="K7" s="220" t="s">
        <v>252</v>
      </c>
      <c r="L7" s="220" t="s">
        <v>253</v>
      </c>
      <c r="M7" s="220" t="s">
        <v>90</v>
      </c>
      <c r="N7" s="221"/>
      <c r="O7" s="220" t="s">
        <v>91</v>
      </c>
      <c r="P7" s="220" t="s">
        <v>92</v>
      </c>
    </row>
    <row r="8" spans="1:16" x14ac:dyDescent="0.15">
      <c r="A8" s="221"/>
      <c r="B8" s="221"/>
      <c r="C8" s="221"/>
      <c r="D8" s="221"/>
      <c r="E8" s="221"/>
      <c r="F8" s="221"/>
      <c r="G8" s="220" t="s">
        <v>93</v>
      </c>
      <c r="H8" s="220" t="s">
        <v>94</v>
      </c>
      <c r="I8" s="221"/>
      <c r="J8" s="221"/>
      <c r="K8" s="221"/>
      <c r="L8" s="221"/>
      <c r="M8" s="220" t="s">
        <v>254</v>
      </c>
      <c r="N8" s="220" t="s">
        <v>255</v>
      </c>
      <c r="O8" s="221"/>
      <c r="P8" s="221"/>
    </row>
    <row r="9" spans="1:16" x14ac:dyDescent="0.15">
      <c r="A9" s="221"/>
      <c r="B9" s="221"/>
      <c r="C9" s="221"/>
      <c r="D9" s="221"/>
      <c r="E9" s="90" t="s">
        <v>256</v>
      </c>
      <c r="F9" s="90" t="s">
        <v>257</v>
      </c>
      <c r="G9" s="221"/>
      <c r="H9" s="90" t="s">
        <v>95</v>
      </c>
      <c r="I9" s="90" t="s">
        <v>96</v>
      </c>
      <c r="J9" s="221"/>
      <c r="K9" s="221"/>
      <c r="L9" s="221"/>
      <c r="M9" s="221"/>
      <c r="N9" s="221"/>
      <c r="O9" s="221"/>
      <c r="P9" s="221"/>
    </row>
    <row r="10" spans="1:16" x14ac:dyDescent="0.15">
      <c r="A10" s="92"/>
      <c r="B10" s="89" t="s">
        <v>153</v>
      </c>
      <c r="C10" s="89" t="s">
        <v>154</v>
      </c>
      <c r="D10" s="89" t="s">
        <v>155</v>
      </c>
      <c r="E10" s="89" t="s">
        <v>156</v>
      </c>
      <c r="F10" s="89" t="s">
        <v>157</v>
      </c>
      <c r="G10" s="89" t="s">
        <v>158</v>
      </c>
      <c r="H10" s="89" t="s">
        <v>159</v>
      </c>
      <c r="I10" s="89" t="s">
        <v>160</v>
      </c>
      <c r="J10" s="89" t="s">
        <v>161</v>
      </c>
      <c r="K10" s="89" t="s">
        <v>162</v>
      </c>
      <c r="L10" s="164" t="s">
        <v>163</v>
      </c>
      <c r="M10" s="164" t="s">
        <v>164</v>
      </c>
      <c r="N10" s="164" t="s">
        <v>165</v>
      </c>
      <c r="O10" s="164" t="s">
        <v>166</v>
      </c>
      <c r="P10" s="164" t="s">
        <v>167</v>
      </c>
    </row>
    <row r="11" spans="1:16" x14ac:dyDescent="0.15">
      <c r="A11" s="92"/>
      <c r="B11" s="92"/>
      <c r="C11" s="158"/>
      <c r="D11" s="92"/>
      <c r="E11" s="93"/>
      <c r="F11" s="93"/>
      <c r="G11" s="93"/>
      <c r="H11" s="93"/>
      <c r="I11" s="93"/>
      <c r="J11" s="92"/>
      <c r="K11" s="93"/>
      <c r="L11" s="93"/>
      <c r="M11" s="93"/>
      <c r="N11" s="93"/>
      <c r="O11" s="93"/>
      <c r="P11" s="92"/>
    </row>
    <row r="12" spans="1:16" x14ac:dyDescent="0.15">
      <c r="A12" s="92"/>
      <c r="B12" s="92"/>
      <c r="C12" s="158"/>
      <c r="D12" s="92"/>
      <c r="E12" s="93"/>
      <c r="F12" s="93"/>
      <c r="G12" s="93"/>
      <c r="H12" s="93"/>
      <c r="I12" s="93"/>
      <c r="J12" s="92"/>
      <c r="K12" s="93"/>
      <c r="L12" s="93"/>
      <c r="M12" s="93"/>
      <c r="N12" s="93"/>
      <c r="O12" s="93"/>
      <c r="P12" s="92"/>
    </row>
    <row r="13" spans="1:16" x14ac:dyDescent="0.15">
      <c r="A13" s="92"/>
      <c r="B13" s="92"/>
      <c r="C13" s="158"/>
      <c r="D13" s="92"/>
      <c r="E13" s="93"/>
      <c r="F13" s="93"/>
      <c r="G13" s="93"/>
      <c r="H13" s="93"/>
      <c r="I13" s="93"/>
      <c r="J13" s="92"/>
      <c r="K13" s="93"/>
      <c r="L13" s="93"/>
      <c r="M13" s="93"/>
      <c r="N13" s="93"/>
      <c r="O13" s="93"/>
      <c r="P13" s="92"/>
    </row>
    <row r="14" spans="1:16" x14ac:dyDescent="0.15">
      <c r="A14" s="92"/>
      <c r="B14" s="92"/>
      <c r="C14" s="158"/>
      <c r="D14" s="92"/>
      <c r="E14" s="93"/>
      <c r="F14" s="93"/>
      <c r="G14" s="93"/>
      <c r="H14" s="93"/>
      <c r="I14" s="93"/>
      <c r="J14" s="92"/>
      <c r="K14" s="93"/>
      <c r="L14" s="93"/>
      <c r="M14" s="93"/>
      <c r="N14" s="93"/>
      <c r="O14" s="93"/>
      <c r="P14" s="92"/>
    </row>
    <row r="15" spans="1:16" x14ac:dyDescent="0.15">
      <c r="A15" s="92"/>
      <c r="B15" s="92"/>
      <c r="C15" s="158"/>
      <c r="D15" s="92"/>
      <c r="E15" s="93"/>
      <c r="F15" s="93"/>
      <c r="G15" s="93"/>
      <c r="H15" s="93"/>
      <c r="I15" s="93"/>
      <c r="J15" s="92"/>
      <c r="K15" s="93"/>
      <c r="L15" s="93"/>
      <c r="M15" s="93"/>
      <c r="N15" s="93"/>
      <c r="O15" s="93"/>
      <c r="P15" s="92"/>
    </row>
    <row r="16" spans="1:16" x14ac:dyDescent="0.15">
      <c r="A16" s="92"/>
      <c r="B16" s="92"/>
      <c r="C16" s="158"/>
      <c r="D16" s="92"/>
      <c r="E16" s="93"/>
      <c r="F16" s="93"/>
      <c r="G16" s="93"/>
      <c r="H16" s="93"/>
      <c r="I16" s="93"/>
      <c r="J16" s="92"/>
      <c r="K16" s="93"/>
      <c r="L16" s="93"/>
      <c r="M16" s="93"/>
      <c r="N16" s="93"/>
      <c r="O16" s="93"/>
      <c r="P16" s="92"/>
    </row>
    <row r="17" spans="1:16" x14ac:dyDescent="0.15">
      <c r="A17" s="208" t="s">
        <v>107</v>
      </c>
      <c r="B17" s="209"/>
      <c r="C17" s="158"/>
      <c r="D17" s="92"/>
      <c r="E17" s="93"/>
      <c r="F17" s="93"/>
      <c r="G17" s="93"/>
      <c r="H17" s="93"/>
      <c r="I17" s="93"/>
      <c r="J17" s="92"/>
      <c r="K17" s="93"/>
      <c r="L17" s="93"/>
      <c r="M17" s="93"/>
      <c r="N17" s="93"/>
      <c r="O17" s="93"/>
      <c r="P17" s="92"/>
    </row>
    <row r="18" spans="1:16" ht="71.099999999999994" customHeight="1" x14ac:dyDescent="0.15">
      <c r="A18" s="217" t="s">
        <v>108</v>
      </c>
      <c r="B18" s="222"/>
      <c r="C18" s="222"/>
      <c r="D18" s="222"/>
      <c r="E18" s="222"/>
      <c r="F18" s="222"/>
      <c r="G18" s="222"/>
      <c r="H18" s="222"/>
      <c r="I18" s="222"/>
      <c r="J18" s="222"/>
      <c r="K18" s="222"/>
      <c r="L18" s="222"/>
      <c r="M18" s="214" t="s">
        <v>258</v>
      </c>
      <c r="N18" s="215"/>
      <c r="O18" s="215"/>
      <c r="P18" s="215"/>
    </row>
    <row r="19" spans="1:16" x14ac:dyDescent="0.15">
      <c r="A19" s="217" t="s">
        <v>259</v>
      </c>
      <c r="B19" s="222"/>
      <c r="C19" s="222"/>
      <c r="D19" s="222"/>
      <c r="E19" s="222"/>
      <c r="F19" s="222"/>
      <c r="G19" s="222"/>
      <c r="H19" s="222"/>
      <c r="I19" s="222"/>
      <c r="J19" s="222"/>
      <c r="K19" s="222"/>
      <c r="L19" s="222"/>
      <c r="M19" s="215"/>
      <c r="N19" s="215"/>
      <c r="O19" s="215"/>
      <c r="P19" s="215"/>
    </row>
  </sheetData>
  <mergeCells count="21">
    <mergeCell ref="A2:P2"/>
    <mergeCell ref="G7:I7"/>
    <mergeCell ref="M7:N7"/>
    <mergeCell ref="H8:I8"/>
    <mergeCell ref="A17:B17"/>
    <mergeCell ref="M8:M9"/>
    <mergeCell ref="N8:N9"/>
    <mergeCell ref="O7:O9"/>
    <mergeCell ref="P7:P9"/>
    <mergeCell ref="M18:P19"/>
    <mergeCell ref="A18:L18"/>
    <mergeCell ref="A19:L19"/>
    <mergeCell ref="A7:A9"/>
    <mergeCell ref="B7:B9"/>
    <mergeCell ref="C7:C9"/>
    <mergeCell ref="D7:D9"/>
    <mergeCell ref="G8:G9"/>
    <mergeCell ref="J7:J9"/>
    <mergeCell ref="K7:K9"/>
    <mergeCell ref="L7:L9"/>
    <mergeCell ref="E7:F8"/>
  </mergeCells>
  <phoneticPr fontId="61" type="noConversion"/>
  <pageMargins left="7.8472222222222193E-2" right="7.8472222222222193E-2" top="0.74791666666666701" bottom="0.66874999999999996" header="0.5" footer="0.5"/>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vt:i4>
      </vt:variant>
    </vt:vector>
  </HeadingPairs>
  <TitlesOfParts>
    <vt:vector size="51" baseType="lpstr">
      <vt:lpstr>目录</vt:lpstr>
      <vt:lpstr>清产核资汇总表</vt:lpstr>
      <vt:lpstr>货币资金</vt:lpstr>
      <vt:lpstr>短期投资</vt:lpstr>
      <vt:lpstr>应收款项</vt:lpstr>
      <vt:lpstr>库存物资</vt:lpstr>
      <vt:lpstr>牲畜（禽）资产</vt:lpstr>
      <vt:lpstr>林木资产</vt:lpstr>
      <vt:lpstr>长期投资</vt:lpstr>
      <vt:lpstr>固定资产-1</vt:lpstr>
      <vt:lpstr>固定资产-2</vt:lpstr>
      <vt:lpstr>在建工程-1</vt:lpstr>
      <vt:lpstr>在建工程-2</vt:lpstr>
      <vt:lpstr>无形资产</vt:lpstr>
      <vt:lpstr>短期借款</vt:lpstr>
      <vt:lpstr>应付款项</vt:lpstr>
      <vt:lpstr>长期借款</vt:lpstr>
      <vt:lpstr>应付工资</vt:lpstr>
      <vt:lpstr>应付福利费</vt:lpstr>
      <vt:lpstr>专项应付款</vt:lpstr>
      <vt:lpstr>所有者权益</vt:lpstr>
      <vt:lpstr>资产负债清查表（经营主体）</vt:lpstr>
      <vt:lpstr>资产负债清查表（国有资产）</vt:lpstr>
      <vt:lpstr>项目资产确认明细表</vt:lpstr>
      <vt:lpstr>项目资产清单</vt:lpstr>
      <vt:lpstr>项目经营主体基本信息</vt:lpstr>
      <vt:lpstr>项目基本情况公示表</vt:lpstr>
      <vt:lpstr>资产基本情况公示表</vt:lpstr>
      <vt:lpstr>项目分红公示（资产收益情况）</vt:lpstr>
      <vt:lpstr>项目分红公示（群众收益情况）</vt:lpstr>
      <vt:lpstr>项目固定资产管理台账</vt:lpstr>
      <vt:lpstr>项目存货管理台账</vt:lpstr>
      <vt:lpstr>项目牲畜（禽）资产管理台账</vt:lpstr>
      <vt:lpstr>扶贫项目资产明细表</vt:lpstr>
      <vt:lpstr>扶贫产业项目资产汇总明细表</vt:lpstr>
      <vt:lpstr>资产负债表</vt:lpstr>
      <vt:lpstr>利润表</vt:lpstr>
      <vt:lpstr>扶贫产业项目资产汇总明细表!Print_Area</vt:lpstr>
      <vt:lpstr>扶贫项目资产明细表!Print_Area</vt:lpstr>
      <vt:lpstr>'固定资产-1'!Print_Area</vt:lpstr>
      <vt:lpstr>库存物资!Print_Area</vt:lpstr>
      <vt:lpstr>利润表!Print_Area</vt:lpstr>
      <vt:lpstr>项目固定资产管理台账!Print_Area</vt:lpstr>
      <vt:lpstr>'项目牲畜（禽）资产管理台账'!Print_Area</vt:lpstr>
      <vt:lpstr>项目资产清单!Print_Area</vt:lpstr>
      <vt:lpstr>项目资产确认明细表!Print_Area</vt:lpstr>
      <vt:lpstr>应付款项!Print_Area</vt:lpstr>
      <vt:lpstr>应收款项!Print_Area</vt:lpstr>
      <vt:lpstr>资产负债表!Print_Area</vt:lpstr>
      <vt:lpstr>'资产负债清查表（国有资产）'!Print_Area</vt:lpstr>
      <vt:lpstr>'资产负债清查表（经营主体）'!Print_Area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book</dc:creator>
  <cp:lastModifiedBy>lenovo</cp:lastModifiedBy>
  <dcterms:created xsi:type="dcterms:W3CDTF">2023-06-17T03:32:00Z</dcterms:created>
  <dcterms:modified xsi:type="dcterms:W3CDTF">2023-11-17T02:58:03Z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26072DEFCA4F4CE0BD813BCC22837278_13</vt:lpwstr>
  </property>
  <property fmtid="{D5CDD505-2E9C-101B-9397-08002B2CF9AE}" pid="3" name="KSOProductBuildVer">
    <vt:lpwstr>2052-12.1.0.15374</vt:lpwstr>
  </property>
</Properties>
</file>