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核-巴宜区八一镇果树种植经济林木种植项目-32\"/>
    </mc:Choice>
  </mc:AlternateContent>
  <xr:revisionPtr revIDLastSave="0" documentId="13_ncr:1_{60B07B4F-3338-4CBB-8785-E6AD43078AF2}" xr6:coauthVersionLast="47" xr6:coauthVersionMax="47" xr10:uidLastSave="{00000000-0000-0000-0000-000000000000}"/>
  <bookViews>
    <workbookView xWindow="-120" yWindow="-120" windowWidth="29040" windowHeight="15720" tabRatio="924" firstSheet="1"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'项目牲畜（禽）资产管理台账'!$A$1:$W$34</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35" l="1"/>
  <c r="P8" i="35"/>
  <c r="U8" i="35"/>
  <c r="V8" i="35"/>
  <c r="AA8" i="35"/>
  <c r="AB8" i="35"/>
  <c r="J8" i="35"/>
  <c r="L8" i="35" s="1"/>
  <c r="K8" i="35" s="1"/>
  <c r="H8" i="35"/>
  <c r="Q7" i="34"/>
  <c r="T7" i="34"/>
  <c r="U7" i="34"/>
  <c r="O7" i="34"/>
  <c r="M7" i="34"/>
  <c r="L7" i="34"/>
  <c r="I7" i="34"/>
  <c r="I8" i="35" l="1"/>
  <c r="O7" i="28"/>
  <c r="S7" i="34" s="1"/>
  <c r="G7" i="28"/>
  <c r="C7" i="28"/>
  <c r="B7" i="28"/>
  <c r="S6" i="31" l="1"/>
  <c r="P6" i="31" s="1"/>
  <c r="V6" i="34" l="1"/>
  <c r="P6" i="34"/>
  <c r="Q6" i="31"/>
  <c r="G6" i="31"/>
  <c r="C6" i="28"/>
  <c r="H5" i="27"/>
  <c r="J7" i="25"/>
  <c r="L6" i="24"/>
  <c r="G6" i="28" l="1"/>
  <c r="M6" i="34" l="1"/>
  <c r="O6" i="34" l="1"/>
  <c r="I6" i="31"/>
  <c r="D5" i="27"/>
  <c r="B4" i="27"/>
  <c r="G6" i="34" s="1"/>
  <c r="B5" i="26"/>
  <c r="AA7" i="35" l="1"/>
  <c r="U7" i="35"/>
  <c r="O7" i="35"/>
  <c r="H7" i="35"/>
  <c r="U6" i="34" l="1"/>
  <c r="T6" i="34"/>
  <c r="I6" i="34"/>
  <c r="O6" i="31" l="1"/>
  <c r="Q6" i="34" s="1"/>
  <c r="K6" i="31"/>
  <c r="J6" i="31"/>
  <c r="M6" i="31" l="1"/>
  <c r="K6" i="34"/>
  <c r="K35" i="31"/>
  <c r="F6" i="31"/>
  <c r="E6" i="31"/>
  <c r="C6" i="31"/>
  <c r="B6" i="31"/>
  <c r="O6" i="28"/>
  <c r="S6" i="34" s="1"/>
  <c r="B6" i="28"/>
  <c r="B5" i="27"/>
  <c r="L4" i="27"/>
  <c r="J4" i="27"/>
  <c r="F4" i="27"/>
  <c r="G7" i="35" s="1"/>
  <c r="L7" i="25"/>
  <c r="H6" i="34" s="1"/>
  <c r="K7" i="25"/>
  <c r="P7" i="35" l="1"/>
  <c r="J7" i="35"/>
  <c r="AB7" i="35"/>
  <c r="V7" i="35"/>
  <c r="L6" i="34"/>
  <c r="M35" i="31"/>
  <c r="A4" i="9"/>
  <c r="U3" i="31"/>
  <c r="G3" i="31"/>
  <c r="S3" i="33"/>
  <c r="G3" i="33"/>
  <c r="A3" i="33"/>
  <c r="A3" i="31"/>
  <c r="A6" i="6"/>
  <c r="A5" i="6"/>
  <c r="A4" i="6"/>
  <c r="A6" i="5"/>
  <c r="A5" i="5"/>
  <c r="A4" i="5"/>
  <c r="J26" i="5"/>
  <c r="I26" i="5"/>
  <c r="S15" i="5"/>
  <c r="F14" i="5"/>
  <c r="S14" i="5" s="1"/>
  <c r="F13" i="5"/>
  <c r="S13" i="5" s="1"/>
  <c r="F12" i="5"/>
  <c r="S12" i="5" s="1"/>
  <c r="V12" i="6"/>
  <c r="M11" i="9"/>
  <c r="I7" i="35" l="1"/>
  <c r="L7" i="35"/>
  <c r="K7" i="35" s="1"/>
  <c r="S26" i="5"/>
  <c r="F26" i="5"/>
  <c r="S11" i="9"/>
  <c r="E41" i="21" l="1"/>
  <c r="C41" i="21"/>
  <c r="E36" i="21"/>
  <c r="E35" i="21" s="1"/>
  <c r="C36" i="21"/>
  <c r="C35" i="2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2" i="23"/>
  <c r="F38" i="23"/>
  <c r="C38" i="23"/>
  <c r="C34" i="23"/>
  <c r="C33" i="23"/>
  <c r="C32" i="23"/>
  <c r="F30" i="23"/>
  <c r="F33" i="23" s="1"/>
  <c r="C20" i="23"/>
  <c r="F17" i="23"/>
  <c r="C17" i="23"/>
  <c r="C19" i="23" s="1"/>
  <c r="F13" i="23"/>
  <c r="F21" i="23" s="1"/>
  <c r="F34" i="23" s="1"/>
  <c r="F11" i="23"/>
  <c r="C11" i="23"/>
  <c r="C13" i="23" s="1"/>
  <c r="C7" i="23"/>
  <c r="F5" i="27"/>
  <c r="A3" i="24"/>
  <c r="A3" i="25" s="1"/>
  <c r="A3" i="26" s="1"/>
  <c r="D47" i="22"/>
  <c r="C47" i="22"/>
  <c r="H46" i="22"/>
  <c r="G46" i="22"/>
  <c r="H34" i="22"/>
  <c r="G34" i="22"/>
  <c r="D25" i="22"/>
  <c r="C25" i="22"/>
  <c r="H22" i="22"/>
  <c r="H35" i="22" s="1"/>
  <c r="H48" i="22" s="1"/>
  <c r="G22" i="22"/>
  <c r="G35" i="22" s="1"/>
  <c r="G48" i="22" s="1"/>
  <c r="A5" i="22"/>
  <c r="A4" i="23" s="1"/>
  <c r="A4" i="21" s="1"/>
  <c r="A4" i="22"/>
  <c r="A3" i="23" s="1"/>
  <c r="A3" i="21" s="1"/>
  <c r="C46" i="20"/>
  <c r="D46" i="20" s="1"/>
  <c r="D47" i="20" s="1"/>
  <c r="G45" i="20"/>
  <c r="I24" i="20" s="1"/>
  <c r="C39" i="20"/>
  <c r="D35" i="20"/>
  <c r="H34" i="20"/>
  <c r="G34" i="20"/>
  <c r="K23" i="20"/>
  <c r="I23" i="20"/>
  <c r="K22" i="20"/>
  <c r="I22" i="20"/>
  <c r="J22" i="20" s="1"/>
  <c r="H22" i="20"/>
  <c r="H35" i="20" s="1"/>
  <c r="G22" i="20"/>
  <c r="G35" i="20" s="1"/>
  <c r="K20" i="20"/>
  <c r="J20" i="20" s="1"/>
  <c r="I20" i="20"/>
  <c r="K19" i="20"/>
  <c r="I19" i="20"/>
  <c r="K18" i="20"/>
  <c r="J18" i="20" s="1"/>
  <c r="I18" i="20"/>
  <c r="K17" i="20"/>
  <c r="I17" i="20"/>
  <c r="J17" i="20" s="1"/>
  <c r="I16" i="20"/>
  <c r="K14" i="20"/>
  <c r="I14" i="20"/>
  <c r="K13" i="20"/>
  <c r="C12" i="20"/>
  <c r="C14" i="20" s="1"/>
  <c r="I10" i="20" s="1"/>
  <c r="C8" i="20"/>
  <c r="I9" i="20" s="1"/>
  <c r="A5" i="20"/>
  <c r="A4" i="20"/>
  <c r="F17" i="19"/>
  <c r="F16" i="19"/>
  <c r="F15" i="19"/>
  <c r="F14" i="19"/>
  <c r="C13" i="19"/>
  <c r="F13" i="19" s="1"/>
  <c r="F12" i="19"/>
  <c r="F11" i="19"/>
  <c r="C10" i="19"/>
  <c r="F10" i="19" s="1"/>
  <c r="A6" i="19"/>
  <c r="A5" i="19"/>
  <c r="H48" i="14"/>
  <c r="G48" i="14"/>
  <c r="F48" i="14"/>
  <c r="E48" i="14"/>
  <c r="D46" i="14"/>
  <c r="I46" i="14" s="1"/>
  <c r="D45" i="14"/>
  <c r="I45" i="14" s="1"/>
  <c r="D44" i="14"/>
  <c r="I44" i="14" s="1"/>
  <c r="D43" i="14"/>
  <c r="I43" i="14" s="1"/>
  <c r="D42" i="14"/>
  <c r="I42" i="14" s="1"/>
  <c r="D41" i="14"/>
  <c r="I41" i="14" s="1"/>
  <c r="D40" i="14"/>
  <c r="I40" i="14" s="1"/>
  <c r="D39" i="14"/>
  <c r="I39" i="14" s="1"/>
  <c r="D38" i="14"/>
  <c r="I38" i="14" s="1"/>
  <c r="I37" i="14"/>
  <c r="D37" i="14"/>
  <c r="D36" i="14"/>
  <c r="I36" i="14" s="1"/>
  <c r="D35" i="14"/>
  <c r="I35" i="14" s="1"/>
  <c r="D34" i="14"/>
  <c r="I34" i="14" s="1"/>
  <c r="D33" i="14"/>
  <c r="I33" i="14" s="1"/>
  <c r="D32" i="14"/>
  <c r="I32" i="14" s="1"/>
  <c r="D31" i="14"/>
  <c r="I31" i="14" s="1"/>
  <c r="D30" i="14"/>
  <c r="I30" i="14" s="1"/>
  <c r="D29" i="14"/>
  <c r="I29" i="14" s="1"/>
  <c r="D28" i="14"/>
  <c r="I28" i="14" s="1"/>
  <c r="D27" i="14"/>
  <c r="I27" i="14" s="1"/>
  <c r="D26" i="14"/>
  <c r="I26" i="14" s="1"/>
  <c r="D25" i="14"/>
  <c r="I25" i="14" s="1"/>
  <c r="D24" i="14"/>
  <c r="I24" i="14" s="1"/>
  <c r="I23" i="14"/>
  <c r="D23" i="14"/>
  <c r="D22" i="14"/>
  <c r="I22" i="14" s="1"/>
  <c r="D21" i="14"/>
  <c r="I21" i="14" s="1"/>
  <c r="D20" i="14"/>
  <c r="I20" i="14" s="1"/>
  <c r="D19" i="14"/>
  <c r="I19" i="14" s="1"/>
  <c r="D18" i="14"/>
  <c r="I18" i="14" s="1"/>
  <c r="D17" i="14"/>
  <c r="I17" i="14" s="1"/>
  <c r="D16" i="14"/>
  <c r="I16" i="14" s="1"/>
  <c r="D15" i="14"/>
  <c r="I15" i="14" s="1"/>
  <c r="D14" i="14"/>
  <c r="I14" i="14" s="1"/>
  <c r="D13" i="14"/>
  <c r="I13" i="14" s="1"/>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H27" i="4"/>
  <c r="N27" i="4" s="1"/>
  <c r="O26" i="4"/>
  <c r="H26" i="4"/>
  <c r="N26" i="4" s="1"/>
  <c r="O25" i="4"/>
  <c r="N25" i="4"/>
  <c r="H25" i="4"/>
  <c r="O24" i="4"/>
  <c r="H24" i="4"/>
  <c r="N24" i="4" s="1"/>
  <c r="O23" i="4"/>
  <c r="N23" i="4"/>
  <c r="H23" i="4"/>
  <c r="O22" i="4"/>
  <c r="N22" i="4"/>
  <c r="O21" i="4"/>
  <c r="N21" i="4"/>
  <c r="O20" i="4"/>
  <c r="N20" i="4"/>
  <c r="O19" i="4"/>
  <c r="H19" i="4"/>
  <c r="N19" i="4" s="1"/>
  <c r="O18" i="4"/>
  <c r="H18" i="4"/>
  <c r="N18" i="4" s="1"/>
  <c r="O17" i="4"/>
  <c r="H17" i="4"/>
  <c r="N17" i="4" s="1"/>
  <c r="O16" i="4"/>
  <c r="H16" i="4"/>
  <c r="N16" i="4" s="1"/>
  <c r="O15" i="4"/>
  <c r="H15" i="4"/>
  <c r="N15" i="4" s="1"/>
  <c r="O14" i="4"/>
  <c r="N14" i="4"/>
  <c r="O13" i="4"/>
  <c r="N13" i="4"/>
  <c r="O12" i="4"/>
  <c r="H12" i="4"/>
  <c r="N12" i="4" s="1"/>
  <c r="O11" i="4"/>
  <c r="N11" i="4"/>
  <c r="H11" i="4"/>
  <c r="A6" i="4"/>
  <c r="A5" i="4"/>
  <c r="F23" i="3"/>
  <c r="C18" i="20" s="1"/>
  <c r="C20" i="20" s="1"/>
  <c r="I11" i="20" s="1"/>
  <c r="I22" i="3"/>
  <c r="I21" i="3"/>
  <c r="I20" i="3"/>
  <c r="I19" i="3"/>
  <c r="I18" i="3"/>
  <c r="F17" i="3"/>
  <c r="F26" i="3" s="1"/>
  <c r="I16" i="3"/>
  <c r="I15" i="3"/>
  <c r="I14" i="3"/>
  <c r="I13" i="3"/>
  <c r="I12" i="3"/>
  <c r="I11" i="3"/>
  <c r="I10" i="3"/>
  <c r="A6" i="3"/>
  <c r="A5" i="3"/>
  <c r="A6" i="2"/>
  <c r="A5" i="2"/>
  <c r="G20" i="37"/>
  <c r="A17" i="37"/>
  <c r="A16" i="37"/>
  <c r="G9" i="37"/>
  <c r="D8" i="20" s="1"/>
  <c r="H27" i="15" l="1"/>
  <c r="I23" i="3"/>
  <c r="D18" i="20" s="1"/>
  <c r="D20" i="20" s="1"/>
  <c r="K11" i="20" s="1"/>
  <c r="J11" i="20" s="1"/>
  <c r="I48" i="14"/>
  <c r="C48" i="22"/>
  <c r="C46" i="23"/>
  <c r="M27" i="15"/>
  <c r="O32" i="4"/>
  <c r="D21" i="20" s="1"/>
  <c r="K12" i="20" s="1"/>
  <c r="J12" i="20" s="1"/>
  <c r="J23" i="20"/>
  <c r="D48" i="22"/>
  <c r="H52" i="22" s="1"/>
  <c r="C24" i="23"/>
  <c r="H45" i="20"/>
  <c r="H46" i="20" s="1"/>
  <c r="H48" i="20" s="1"/>
  <c r="K16" i="20"/>
  <c r="C18" i="19"/>
  <c r="F18" i="19" s="1"/>
  <c r="I17" i="3"/>
  <c r="D12" i="20" s="1"/>
  <c r="D14" i="20" s="1"/>
  <c r="K10" i="20" s="1"/>
  <c r="J10" i="20" s="1"/>
  <c r="F45" i="23"/>
  <c r="F47" i="23" s="1"/>
  <c r="H32" i="4"/>
  <c r="J14" i="20"/>
  <c r="C48" i="21"/>
  <c r="N32" i="4"/>
  <c r="K9" i="20"/>
  <c r="J9" i="20" s="1"/>
  <c r="E48" i="21"/>
  <c r="H50" i="22"/>
  <c r="J19" i="20"/>
  <c r="J16" i="20" s="1"/>
  <c r="I15" i="20"/>
  <c r="C25" i="20"/>
  <c r="D48" i="14"/>
  <c r="N18" i="8"/>
  <c r="N19" i="8" s="1"/>
  <c r="N20" i="8" s="1"/>
  <c r="I21" i="20"/>
  <c r="K15" i="20"/>
  <c r="G46" i="20"/>
  <c r="G48" i="20" s="1"/>
  <c r="C47" i="20"/>
  <c r="C48" i="20" s="1"/>
  <c r="H50" i="20" s="1"/>
  <c r="I13" i="20"/>
  <c r="I26" i="3" l="1"/>
  <c r="K24" i="20"/>
  <c r="C47" i="23"/>
  <c r="F51" i="23" s="1"/>
  <c r="D25" i="20"/>
  <c r="D48" i="20" s="1"/>
  <c r="H52" i="20" s="1"/>
  <c r="K8" i="20"/>
  <c r="J15" i="20"/>
  <c r="J13" i="20"/>
  <c r="J8" i="20" s="1"/>
  <c r="I8" i="20"/>
  <c r="K21" i="20" l="1"/>
  <c r="J24" i="20"/>
  <c r="J21" i="20" s="1"/>
</calcChain>
</file>

<file path=xl/sharedStrings.xml><?xml version="1.0" encoding="utf-8"?>
<sst xmlns="http://schemas.openxmlformats.org/spreadsheetml/2006/main" count="2165" uniqueCount="937">
  <si>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</si>
  <si>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</si>
  <si>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</si>
  <si>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</si>
  <si>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</si>
  <si>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</si>
  <si>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</si>
  <si>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</si>
  <si>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</si>
  <si>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</si>
  <si>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</si>
  <si>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</si>
  <si>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</si>
  <si>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</si>
  <si>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</si>
  <si>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</si>
  <si>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</si>
  <si>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</si>
  <si>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</si>
  <si>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</si>
  <si>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</si>
  <si>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</si>
  <si>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</si>
  <si>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</si>
  <si>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</si>
  <si>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</si>
  <si>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</si>
  <si>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</si>
  <si>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</si>
  <si>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</si>
  <si>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</si>
  <si>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</si>
  <si>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</si>
  <si>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</si>
  <si>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</si>
  <si>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</si>
  <si>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</si>
  <si>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</si>
  <si>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</si>
  <si>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</si>
  <si>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</si>
  <si>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</si>
  <si>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</si>
  <si>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</si>
  <si>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</si>
  <si>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</si>
  <si>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</si>
  <si>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</si>
  <si>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</si>
  <si>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</si>
  <si>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</si>
  <si>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</si>
  <si>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</si>
  <si>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</si>
  <si>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</si>
  <si>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</si>
  <si>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</si>
  <si>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</si>
  <si>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</si>
  <si>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</si>
  <si>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</si>
  <si>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</si>
  <si>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</si>
  <si>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</si>
  <si>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</si>
  <si>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</si>
  <si>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</si>
  <si>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</si>
  <si>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</si>
  <si>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</si>
  <si>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</si>
  <si>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</si>
  <si>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</si>
  <si>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</si>
  <si>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</si>
  <si>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</si>
  <si>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</si>
  <si>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</si>
  <si>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</si>
  <si>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</si>
  <si>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</si>
  <si>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</si>
  <si>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</si>
  <si>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</si>
  <si>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</si>
  <si>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</si>
  <si>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</si>
  <si>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</si>
  <si>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</si>
  <si>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</si>
  <si>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</si>
  <si>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</si>
  <si>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</si>
  <si>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</si>
  <si>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</si>
  <si>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</si>
  <si>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</si>
  <si>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</si>
  <si>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</si>
  <si>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</si>
  <si>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</si>
  <si>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</si>
  <si>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</si>
  <si>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</si>
  <si>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</si>
  <si>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</si>
  <si>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</si>
  <si>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</si>
  <si>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</si>
  <si>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</si>
  <si>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</si>
  <si>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</si>
  <si>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</si>
  <si>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</si>
  <si>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</si>
  <si>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</si>
  <si>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</si>
  <si>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</si>
  <si>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</si>
  <si>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</si>
  <si>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</si>
  <si>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</si>
  <si>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</si>
  <si>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</si>
  <si>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</si>
  <si>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</si>
  <si>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</si>
  <si>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</si>
  <si>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</si>
  <si>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</si>
  <si>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</si>
  <si>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</si>
  <si>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</si>
  <si>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</si>
  <si>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</si>
  <si>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</si>
  <si>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</si>
  <si>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</si>
  <si>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</si>
  <si>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</si>
  <si>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</si>
  <si>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</si>
  <si>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</si>
  <si>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</si>
  <si>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</si>
  <si>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</si>
  <si>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</si>
  <si>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</si>
  <si>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</si>
  <si>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</si>
  <si>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</si>
  <si>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</si>
  <si>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</si>
  <si>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</si>
  <si>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</si>
  <si>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</si>
  <si>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</si>
  <si>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</si>
  <si>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</si>
  <si>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</si>
  <si>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</si>
  <si>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</si>
  <si>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</si>
  <si>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</si>
  <si>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</si>
  <si>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</si>
  <si>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</si>
  <si>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</si>
  <si>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</si>
  <si>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</si>
  <si>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</si>
  <si>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</si>
  <si>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</si>
  <si>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</si>
  <si>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</si>
  <si>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</si>
  <si>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</si>
  <si>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</si>
  <si>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</si>
  <si>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</si>
  <si>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</si>
  <si>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</si>
  <si>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</si>
  <si>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</si>
  <si>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</si>
  <si>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</si>
  <si>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</si>
  <si>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</si>
  <si>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</si>
  <si>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</si>
  <si>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</si>
  <si>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</si>
  <si>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</si>
  <si>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</si>
  <si>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</si>
  <si>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</si>
  <si>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</si>
  <si>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</si>
  <si>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</si>
  <si>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</si>
  <si>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</si>
  <si>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</si>
  <si>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</si>
  <si>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</si>
  <si>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</si>
  <si>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</si>
  <si>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</si>
  <si>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</si>
  <si>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</si>
  <si>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</si>
  <si>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</si>
  <si>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</si>
  <si>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</si>
  <si>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</si>
  <si>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</si>
  <si>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</si>
  <si>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</si>
  <si>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</si>
  <si>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</si>
  <si>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</si>
  <si>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</si>
  <si>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</si>
  <si>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</si>
  <si>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</si>
  <si>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</si>
  <si>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</si>
  <si>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</si>
  <si>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</si>
  <si>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</si>
  <si>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</si>
  <si>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</si>
  <si>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</si>
  <si>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</si>
  <si>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</si>
  <si>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</si>
  <si>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</si>
  <si>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</si>
  <si>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</si>
  <si>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</si>
  <si>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</si>
  <si>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</si>
  <si>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</si>
  <si>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</si>
  <si>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</si>
  <si>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</si>
  <si>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</si>
  <si>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</si>
  <si>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</si>
  <si>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</si>
  <si>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</si>
  <si>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</si>
  <si>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</si>
  <si>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</si>
  <si>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</si>
  <si>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</si>
  <si>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</si>
  <si>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</si>
  <si>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</si>
  <si>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</si>
  <si>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</si>
  <si>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</si>
  <si>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</si>
  <si>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</si>
  <si>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</si>
  <si>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</si>
  <si>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</si>
  <si>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</si>
  <si>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</si>
  <si>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</si>
  <si>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</si>
  <si>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</si>
  <si>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</si>
  <si>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</si>
  <si>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</si>
  <si>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</si>
  <si>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</si>
  <si>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</si>
  <si>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</si>
  <si>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</si>
  <si>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</si>
  <si>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</si>
  <si>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</si>
  <si>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</si>
  <si>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</si>
  <si>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</si>
  <si>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</si>
  <si>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</si>
  <si>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</si>
  <si>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</si>
  <si>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</si>
  <si>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</si>
  <si>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</si>
  <si>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</si>
  <si>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</si>
  <si>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</si>
  <si>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</si>
  <si>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</si>
  <si>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</si>
  <si>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</si>
  <si>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</si>
  <si>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</si>
  <si>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</si>
  <si>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</si>
  <si>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</si>
  <si>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</si>
  <si>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</si>
  <si>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</si>
  <si>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</si>
  <si>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</si>
  <si>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</si>
  <si>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</si>
  <si>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</si>
  <si>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</si>
  <si>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</si>
  <si>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</si>
  <si>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</si>
  <si>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</si>
  <si>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</si>
  <si>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</si>
  <si>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</si>
  <si>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</si>
  <si>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</si>
  <si>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</si>
  <si>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</si>
  <si>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</si>
  <si>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</si>
  <si>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</si>
  <si>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</si>
  <si>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</si>
  <si>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</si>
  <si>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</si>
  <si>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</si>
  <si>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</si>
  <si>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</si>
  <si>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</si>
  <si>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</si>
  <si>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</si>
  <si>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</si>
  <si>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</si>
  <si>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</si>
  <si>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</si>
  <si>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</si>
  <si>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</si>
  <si>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</si>
  <si>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</si>
  <si>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</si>
  <si>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</si>
  <si>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</si>
  <si>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</si>
  <si>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</si>
  <si>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</si>
  <si>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</si>
  <si>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</si>
  <si>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</si>
  <si>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</si>
  <si>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</si>
  <si>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</si>
  <si>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</si>
  <si>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</si>
  <si>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</si>
  <si>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</si>
  <si>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</si>
  <si>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</si>
  <si>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</si>
  <si>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</si>
  <si>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</si>
  <si>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</si>
  <si>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</si>
  <si>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</si>
  <si>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</si>
  <si>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</si>
  <si>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</si>
  <si>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</si>
  <si>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</si>
  <si>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</si>
  <si>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</si>
  <si>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</si>
  <si>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</si>
  <si>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</si>
  <si>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</si>
  <si>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</si>
  <si>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</si>
  <si>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</si>
  <si>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</si>
  <si>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</si>
  <si>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</si>
  <si>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</si>
  <si>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</si>
  <si>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</si>
  <si>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</si>
  <si>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</si>
  <si>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</si>
  <si>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</si>
  <si>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</si>
  <si>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</si>
  <si>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</si>
  <si>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</si>
  <si>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</si>
  <si>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</si>
  <si>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</si>
  <si>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</si>
  <si>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</si>
  <si>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</si>
  <si>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</si>
  <si>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</si>
  <si>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</si>
  <si>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</si>
  <si>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</si>
  <si>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</si>
  <si>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</si>
  <si>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</si>
  <si>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</si>
  <si>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</si>
  <si>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</si>
  <si>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</si>
  <si>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</si>
  <si>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</si>
  <si>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</si>
  <si>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</si>
  <si>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</si>
  <si>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</si>
  <si>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</si>
  <si>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</si>
  <si>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</si>
  <si>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</si>
  <si>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</si>
  <si>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</si>
  <si>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</si>
  <si>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</si>
  <si>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</si>
  <si>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</si>
  <si>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</si>
  <si>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</si>
  <si>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</si>
  <si>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</si>
  <si>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</si>
  <si>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</si>
  <si>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</si>
  <si>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</si>
  <si>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</si>
  <si>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</si>
  <si>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</si>
  <si>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</si>
  <si>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</si>
  <si>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</si>
  <si>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</si>
  <si>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</si>
  <si>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</si>
  <si>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</si>
  <si>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</si>
  <si>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</si>
  <si>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</si>
  <si>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</si>
  <si>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</si>
  <si>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</si>
  <si>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</si>
  <si>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</si>
  <si>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</si>
  <si>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</si>
  <si>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</si>
  <si>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</si>
  <si>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</si>
  <si>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</si>
  <si>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</si>
  <si>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</si>
  <si>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</si>
  <si>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</si>
  <si>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</si>
  <si>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</si>
  <si>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</si>
  <si>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</si>
  <si>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</si>
  <si>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</si>
  <si>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</si>
  <si>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</si>
  <si>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</si>
  <si>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</si>
  <si>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</si>
  <si>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</si>
  <si>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</si>
  <si>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</si>
  <si>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</si>
  <si>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</si>
  <si>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</si>
  <si>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</si>
  <si>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</si>
  <si>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</si>
  <si>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</si>
  <si>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</si>
  <si>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</si>
  <si>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</si>
  <si>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</si>
  <si>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</si>
  <si>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</si>
  <si>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</si>
  <si>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</si>
  <si>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</si>
  <si>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</si>
  <si>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</si>
  <si>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</si>
  <si>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</si>
  <si>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</si>
  <si>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</si>
  <si>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</si>
  <si>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</si>
  <si>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</si>
  <si>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</si>
  <si>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</si>
  <si>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</si>
  <si>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</si>
  <si>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</si>
  <si>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</si>
  <si>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</si>
  <si>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</si>
  <si>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</si>
  <si>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</si>
  <si>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</si>
  <si>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</si>
  <si>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</si>
  <si>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</si>
  <si>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</si>
  <si>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</si>
  <si>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</si>
  <si>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</si>
  <si>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</si>
  <si>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</si>
  <si>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</si>
  <si>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</si>
  <si>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</si>
  <si>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</si>
  <si>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</si>
  <si>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</si>
  <si>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</si>
  <si>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</si>
  <si>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</si>
  <si>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</si>
  <si>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</si>
  <si>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</si>
  <si>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</si>
  <si>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</si>
  <si>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</si>
  <si>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</si>
  <si>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</si>
  <si>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</si>
  <si>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</si>
  <si>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</si>
  <si>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</si>
  <si>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</si>
  <si>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</si>
  <si>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</si>
  <si>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</si>
  <si>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</si>
  <si>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</si>
  <si>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</si>
  <si>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</si>
  <si>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</si>
  <si>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</si>
  <si>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</si>
  <si>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</si>
  <si>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</si>
  <si>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</si>
  <si>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</si>
  <si>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</si>
  <si>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</si>
  <si>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</si>
  <si>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</si>
  <si>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</si>
  <si>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</si>
  <si>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</si>
  <si>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</si>
  <si>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</si>
  <si>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</si>
  <si>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</si>
  <si>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</si>
  <si>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</si>
  <si>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</si>
  <si>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</si>
  <si>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</si>
  <si>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</si>
  <si>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</si>
  <si>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</si>
  <si>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</si>
  <si>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</si>
  <si>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</si>
  <si>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</si>
  <si>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</si>
  <si>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</si>
  <si>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</si>
  <si>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</si>
  <si>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</si>
  <si>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</si>
  <si>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</si>
  <si>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</si>
  <si>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</si>
  <si>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</si>
  <si>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</si>
  <si>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</si>
  <si>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</si>
  <si>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</si>
  <si>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</si>
  <si>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</si>
  <si>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</si>
  <si>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</si>
  <si>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新建</t>
  </si>
  <si>
    <t>政策性
资金</t>
  </si>
  <si>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</si>
  <si>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</si>
  <si>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</si>
  <si>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</si>
  <si>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</si>
  <si>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</si>
  <si>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</si>
  <si>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</si>
  <si>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</si>
  <si>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</si>
  <si>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</si>
  <si>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</si>
  <si>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</si>
  <si>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</si>
  <si>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</si>
  <si>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</si>
  <si>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</si>
  <si>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</si>
  <si>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</si>
  <si>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</si>
  <si>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</si>
  <si>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</si>
  <si>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</si>
  <si>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</si>
  <si>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</si>
  <si>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</si>
  <si>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</si>
  <si>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</si>
  <si>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</si>
  <si>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</si>
  <si>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</si>
  <si>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</si>
  <si>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</si>
  <si>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</si>
  <si>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</si>
  <si>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</si>
  <si>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</si>
  <si>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</si>
  <si>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</si>
  <si>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</si>
  <si>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</si>
  <si>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</si>
  <si>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</si>
  <si>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</si>
  <si>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</si>
  <si>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</si>
  <si>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</si>
  <si>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</si>
  <si>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</si>
  <si>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</si>
  <si>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</si>
  <si>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</si>
  <si>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</si>
  <si>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</si>
  <si>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</si>
  <si>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</si>
  <si>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</si>
  <si>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</si>
  <si>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</si>
  <si>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</si>
  <si>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</si>
  <si>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</si>
  <si>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</si>
  <si>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</si>
  <si>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</si>
  <si>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</si>
  <si>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</si>
  <si>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</si>
  <si>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</si>
  <si>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</si>
  <si>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</si>
  <si>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</si>
  <si>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</si>
  <si>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</si>
  <si>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</si>
  <si>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</si>
  <si>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</si>
  <si>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</si>
  <si>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</si>
  <si>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</si>
  <si>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</si>
  <si>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</si>
  <si>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</si>
  <si>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</si>
  <si>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</si>
  <si>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</si>
  <si>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</si>
  <si>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</si>
  <si>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</si>
  <si>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</si>
  <si>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</si>
  <si>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</si>
  <si>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</si>
  <si>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</si>
  <si>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</si>
  <si>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</si>
  <si>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</si>
  <si>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</si>
  <si>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</si>
  <si>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</si>
  <si>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</si>
  <si>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</si>
  <si>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</si>
  <si>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</si>
  <si>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</si>
  <si>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</si>
  <si>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</si>
  <si>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</si>
  <si>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</si>
  <si>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</si>
  <si>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</si>
  <si>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</si>
  <si>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</si>
  <si>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</si>
  <si>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</si>
  <si>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</si>
  <si>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</si>
  <si>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</si>
  <si>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</si>
  <si>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</si>
  <si>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</si>
  <si>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</si>
  <si>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</si>
  <si>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</si>
  <si>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</si>
  <si>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</si>
  <si>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</si>
  <si>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</si>
  <si>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</si>
  <si>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</si>
  <si>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</si>
  <si>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</si>
  <si>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</si>
  <si>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</si>
  <si>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</si>
  <si>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</si>
  <si>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</si>
  <si>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</si>
  <si>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</si>
  <si>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</si>
  <si>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</si>
  <si>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</si>
  <si>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</si>
  <si>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</si>
  <si>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</si>
  <si>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</si>
  <si>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</si>
  <si>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</si>
  <si>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</si>
  <si>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</si>
  <si>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</si>
  <si>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</si>
  <si>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</si>
  <si>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</si>
  <si>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</si>
  <si>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</si>
  <si>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</si>
  <si>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</si>
  <si>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</si>
  <si>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</si>
  <si>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</si>
  <si>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</si>
  <si>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</si>
  <si>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</si>
  <si>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</si>
  <si>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</si>
  <si>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</si>
  <si>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</si>
  <si>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</si>
  <si>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</si>
  <si>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</si>
  <si>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</si>
  <si>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</si>
  <si>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</si>
  <si>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</si>
  <si>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</si>
  <si>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</si>
  <si>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</si>
  <si>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</si>
  <si>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</si>
  <si>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</si>
  <si>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</si>
  <si>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</si>
  <si>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</si>
  <si>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</si>
  <si>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</si>
  <si>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</si>
  <si>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</si>
  <si>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</si>
  <si>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</si>
  <si>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</si>
  <si>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</si>
  <si>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</si>
  <si>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</si>
  <si>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</si>
  <si>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</si>
  <si>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</si>
  <si>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</si>
  <si>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</si>
  <si>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</si>
  <si>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</si>
  <si>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</si>
  <si>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</si>
  <si>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</si>
  <si>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</si>
  <si>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</si>
  <si>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</si>
  <si>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</si>
  <si>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</si>
  <si>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</si>
  <si>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</si>
  <si>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</si>
  <si>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</si>
  <si>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</si>
  <si>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</si>
  <si>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</si>
  <si>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</si>
  <si>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</si>
  <si>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</si>
  <si>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</si>
  <si>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</si>
  <si>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</si>
  <si>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</si>
  <si>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</si>
  <si>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</si>
  <si>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</si>
  <si>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</si>
  <si>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</si>
  <si>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</si>
  <si>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</si>
  <si>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</si>
  <si>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</si>
  <si>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</si>
  <si>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</si>
  <si>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</si>
  <si>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</si>
  <si>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</si>
  <si>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</si>
  <si>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</si>
  <si>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</si>
  <si>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</si>
  <si>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</si>
  <si>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</si>
  <si>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</si>
  <si>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</si>
  <si>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</si>
  <si>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</si>
  <si>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</si>
  <si>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</si>
  <si>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</si>
  <si>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</si>
  <si>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</si>
  <si>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</si>
  <si>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</si>
  <si>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</si>
  <si>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</si>
  <si>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</si>
  <si>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</si>
  <si>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</si>
  <si>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</si>
  <si>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</si>
  <si>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</si>
  <si>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</si>
  <si>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</si>
  <si>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</si>
  <si>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</si>
  <si>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</si>
  <si>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</si>
  <si>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</si>
  <si>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</si>
  <si>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</si>
  <si>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</si>
  <si>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</si>
  <si>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单位：元</t>
    <phoneticPr fontId="59" type="noConversion"/>
  </si>
  <si>
    <t>政策性资金</t>
    <phoneticPr fontId="59" type="noConversion"/>
  </si>
  <si>
    <t>单位：元</t>
    <phoneticPr fontId="59" type="noConversion"/>
  </si>
  <si>
    <t>填表人：</t>
    <phoneticPr fontId="59" type="noConversion"/>
  </si>
  <si>
    <t>单位：元</t>
    <phoneticPr fontId="59" type="noConversion"/>
  </si>
  <si>
    <t>新建</t>
    <phoneticPr fontId="59" type="noConversion"/>
  </si>
  <si>
    <t>固定资产</t>
  </si>
  <si>
    <t>经营主体负责人：</t>
    <phoneticPr fontId="59" type="noConversion"/>
  </si>
  <si>
    <t>经营性</t>
    <phoneticPr fontId="59" type="noConversion"/>
  </si>
  <si>
    <t>是</t>
    <phoneticPr fontId="59" type="noConversion"/>
  </si>
  <si>
    <r>
      <rPr>
        <sz val="10"/>
        <color theme="1"/>
        <rFont val="Times New Roman"/>
        <family val="1"/>
      </rPr>
      <t>2016</t>
    </r>
    <r>
      <rPr>
        <sz val="10"/>
        <color theme="1"/>
        <rFont val="宋体"/>
        <family val="3"/>
        <charset val="134"/>
      </rPr>
      <t>年</t>
    </r>
    <phoneticPr fontId="59" type="noConversion"/>
  </si>
  <si>
    <r>
      <t xml:space="preserve">        填报单位：</t>
    </r>
    <r>
      <rPr>
        <b/>
        <u/>
        <sz val="18"/>
        <color theme="1"/>
        <rFont val="宋体"/>
        <family val="3"/>
        <charset val="134"/>
        <scheme val="minor"/>
      </rPr>
      <t xml:space="preserve"> 林芝市巴宜区百巴镇人民政府</t>
    </r>
    <phoneticPr fontId="59" type="noConversion"/>
  </si>
  <si>
    <r>
      <t xml:space="preserve">        联系电话：</t>
    </r>
    <r>
      <rPr>
        <b/>
        <u/>
        <sz val="18"/>
        <color theme="1"/>
        <rFont val="宋体"/>
        <family val="3"/>
        <charset val="134"/>
        <scheme val="minor"/>
      </rPr>
      <t xml:space="preserve">                        </t>
    </r>
    <phoneticPr fontId="59" type="noConversion"/>
  </si>
  <si>
    <r>
      <t xml:space="preserve">        监管部门：</t>
    </r>
    <r>
      <rPr>
        <b/>
        <u/>
        <sz val="18"/>
        <color theme="1"/>
        <rFont val="宋体"/>
        <family val="3"/>
        <charset val="134"/>
        <scheme val="minor"/>
      </rPr>
      <t xml:space="preserve">                  </t>
    </r>
    <phoneticPr fontId="59" type="noConversion"/>
  </si>
  <si>
    <t xml:space="preserve">        填表时间：      2023 年    11  月   30   日</t>
    <phoneticPr fontId="59" type="noConversion"/>
  </si>
  <si>
    <t>村民委员会</t>
    <phoneticPr fontId="59" type="noConversion"/>
  </si>
  <si>
    <t>在用</t>
    <phoneticPr fontId="59" type="noConversion"/>
  </si>
  <si>
    <t>巴宜区八一镇果树种植经济林木种植项目清产核资汇总表</t>
    <phoneticPr fontId="59" type="noConversion"/>
  </si>
  <si>
    <r>
      <t xml:space="preserve">        项目名称：</t>
    </r>
    <r>
      <rPr>
        <b/>
        <u/>
        <sz val="18"/>
        <color theme="1"/>
        <rFont val="宋体"/>
        <family val="3"/>
        <charset val="134"/>
        <scheme val="minor"/>
      </rPr>
      <t xml:space="preserve">巴宜区八一镇果树种植经济林木种植项目                    </t>
    </r>
    <phoneticPr fontId="59" type="noConversion"/>
  </si>
  <si>
    <t>巴宜区八一镇果树种植经济林木种植项目</t>
  </si>
  <si>
    <t>巴宜区八一镇果树种植经济林木种植项目资产确认明细表</t>
    <phoneticPr fontId="59" type="noConversion"/>
  </si>
  <si>
    <t>巴宜区八一镇果树种植经济林木种植项目资产清单</t>
    <phoneticPr fontId="59" type="noConversion"/>
  </si>
  <si>
    <t>巴宜区八一镇果树种植经济林木种植项目经营主体基本信息表</t>
    <phoneticPr fontId="59" type="noConversion"/>
  </si>
  <si>
    <t>巴宜区八一镇果树种植经济林木种植项目基本情况公示表</t>
    <phoneticPr fontId="59" type="noConversion"/>
  </si>
  <si>
    <t>巴宜区八一镇果树种植经济林木种植项目资产基本情况公示表</t>
    <phoneticPr fontId="59" type="noConversion"/>
  </si>
  <si>
    <t>巴宜区八一镇果树种植经济林木种植项目固定资产管理台账</t>
    <phoneticPr fontId="59" type="noConversion"/>
  </si>
  <si>
    <t>巴宜区八一镇果树种植经济林木种植项目资产管理台账</t>
    <phoneticPr fontId="59" type="noConversion"/>
  </si>
  <si>
    <t>巴宜区八一镇果树种植经济林木种植项目资产明细表</t>
    <phoneticPr fontId="59" type="noConversion"/>
  </si>
  <si>
    <t>巴宜区八一镇果树种植经济林木种植项目资产汇总明细表</t>
    <phoneticPr fontId="59" type="noConversion"/>
  </si>
  <si>
    <t>八一镇</t>
    <phoneticPr fontId="59" type="noConversion"/>
  </si>
  <si>
    <t>巴吉村</t>
    <phoneticPr fontId="59" type="noConversion"/>
  </si>
  <si>
    <t>填报单位：林芝市巴宜区八一镇人民政府</t>
    <phoneticPr fontId="59" type="noConversion"/>
  </si>
  <si>
    <r>
      <t>2016</t>
    </r>
    <r>
      <rPr>
        <sz val="11"/>
        <color theme="1"/>
        <rFont val="宋体"/>
        <family val="3"/>
        <charset val="134"/>
      </rPr>
      <t>年</t>
    </r>
    <phoneticPr fontId="59" type="noConversion"/>
  </si>
  <si>
    <t>打水井1眼，购买不锈钢高压水泵1台，购买有机肥20吨，购买网纹管PVC软管1070m，购买苹果树苗1000株</t>
  </si>
  <si>
    <t>林芝市巴宜区扶贫开发领导小组办公室</t>
    <phoneticPr fontId="59" type="noConversion"/>
  </si>
  <si>
    <t>林芝市巴宜区八一镇人民政府</t>
    <phoneticPr fontId="59" type="noConversion"/>
  </si>
  <si>
    <t>水井</t>
    <phoneticPr fontId="59" type="noConversion"/>
  </si>
  <si>
    <t>苹果树</t>
    <phoneticPr fontId="59" type="noConversion"/>
  </si>
  <si>
    <t>巴宜区八一镇巴吉村委员会</t>
    <phoneticPr fontId="59" type="noConversion"/>
  </si>
  <si>
    <t>54540402ME3641509X</t>
    <phoneticPr fontId="59" type="noConversion"/>
  </si>
  <si>
    <t>林芝市巴宜区八一镇巴吉村</t>
    <phoneticPr fontId="59" type="noConversion"/>
  </si>
  <si>
    <t>巴吉村玉米自然村全体村民</t>
    <phoneticPr fontId="59" type="noConversion"/>
  </si>
  <si>
    <t>眼</t>
    <phoneticPr fontId="59" type="noConversion"/>
  </si>
  <si>
    <t>株</t>
    <phoneticPr fontId="59" type="noConversion"/>
  </si>
  <si>
    <t>1384株存活，其余死亡</t>
    <phoneticPr fontId="59" type="noConversion"/>
  </si>
  <si>
    <t>生物性资产</t>
    <phoneticPr fontId="59" type="noConversion"/>
  </si>
  <si>
    <t>植物</t>
    <phoneticPr fontId="59" type="noConversion"/>
  </si>
  <si>
    <t>建筑物</t>
    <phoneticPr fontId="59" type="noConversion"/>
  </si>
  <si>
    <r>
      <t>2022</t>
    </r>
    <r>
      <rPr>
        <sz val="10"/>
        <color theme="1"/>
        <rFont val="宋体"/>
        <family val="3"/>
        <charset val="134"/>
      </rPr>
      <t>年分红</t>
    </r>
    <r>
      <rPr>
        <sz val="10"/>
        <color theme="1"/>
        <rFont val="Times New Roman"/>
        <family val="1"/>
      </rPr>
      <t>99,992</t>
    </r>
    <r>
      <rPr>
        <sz val="10"/>
        <color theme="1"/>
        <rFont val="宋体"/>
        <family val="3"/>
        <charset val="134"/>
      </rPr>
      <t>元</t>
    </r>
    <phoneticPr fontId="59" type="noConversion"/>
  </si>
  <si>
    <r>
      <rPr>
        <sz val="10"/>
        <color theme="1"/>
        <rFont val="Times New Roman"/>
        <family val="1"/>
      </rPr>
      <t>2016</t>
    </r>
    <r>
      <rPr>
        <sz val="10"/>
        <color theme="1"/>
        <rFont val="宋体"/>
        <family val="3"/>
        <charset val="134"/>
      </rPr>
      <t>年</t>
    </r>
    <phoneticPr fontId="59" type="noConversion"/>
  </si>
  <si>
    <t>巴吉</t>
    <phoneticPr fontId="59" type="noConversion"/>
  </si>
  <si>
    <t>八一</t>
    <phoneticPr fontId="59" type="noConversion"/>
  </si>
  <si>
    <t>部分</t>
  </si>
  <si>
    <r>
      <t xml:space="preserve">        经营主体负责人：</t>
    </r>
    <r>
      <rPr>
        <b/>
        <u/>
        <sz val="18"/>
        <color theme="1"/>
        <rFont val="宋体"/>
        <family val="3"/>
        <charset val="134"/>
        <scheme val="minor"/>
      </rPr>
      <t xml:space="preserve">       米玛        </t>
    </r>
    <r>
      <rPr>
        <b/>
        <u/>
        <sz val="18"/>
        <color theme="0"/>
        <rFont val="宋体"/>
        <family val="3"/>
        <charset val="134"/>
        <scheme val="minor"/>
      </rPr>
      <t>1</t>
    </r>
    <r>
      <rPr>
        <b/>
        <u/>
        <sz val="18"/>
        <color theme="1"/>
        <rFont val="宋体"/>
        <family val="3"/>
        <charset val="134"/>
        <scheme val="minor"/>
      </rPr>
      <t xml:space="preserve">              </t>
    </r>
    <phoneticPr fontId="59" type="noConversion"/>
  </si>
  <si>
    <t>经营主体负责人：米玛</t>
    <phoneticPr fontId="59" type="noConversion"/>
  </si>
  <si>
    <t>米玛</t>
    <phoneticPr fontId="59" type="noConversion"/>
  </si>
  <si>
    <t>米玛</t>
    <phoneticPr fontId="59" type="noConversion"/>
  </si>
  <si>
    <t>米玛</t>
    <phoneticPr fontId="59" type="noConversion"/>
  </si>
  <si>
    <t>巴宜区八一镇巴吉村委员会、米玛</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</si>
</sst>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
      <b/>
      <u/>
      <sz val="18"/>
      <color theme="0"/>
      <name val="宋体"/>
      <family val="3"/>
      <charset val="134"/>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90">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0" fontId="29" fillId="0" borderId="18" xfId="0" applyFont="1" applyBorder="1" applyAlignment="1">
      <alignmen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63" fillId="0" borderId="8" xfId="0" applyFont="1" applyBorder="1" applyAlignment="1">
      <alignment horizontal="left" vertical="center" wrapText="1"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59" fillId="0" borderId="19" xfId="0" applyFont="1" applyBorder="1" applyAlignment="1">
      <alignment horizontal="center"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179" fontId="61" fillId="0" borderId="8" xfId="0" applyNumberFormat="1" applyFont="1" applyBorder="1" applyAlignment="1">
      <alignment horizontal="right" vertical="center"/>
    </xf>
    <xf numFmtId="43" fontId="59" fillId="0" borderId="8" xfId="0" applyNumberFormat="1" applyFont="1" applyBorder="1" applyAlignment="1">
      <alignment horizontal="right" vertical="center" shrinkToFit="1"/>
    </xf>
    <xf numFmtId="43" fontId="61" fillId="0" borderId="8" xfId="1" applyFont="1" applyBorder="1" applyAlignment="1">
      <alignment vertical="center" wrapText="1"/>
    </xf>
    <xf numFmtId="0" fontId="33" fillId="0" borderId="18" xfId="0" applyFont="1" applyBorder="1" applyAlignment="1">
      <alignment horizontal="center"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Border="1" applyAlignment="1">
      <alignment horizontal="center"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43" fontId="61" fillId="0" borderId="8" xfId="1" applyFont="1" applyBorder="1" applyAlignment="1">
      <alignment horizontal="center" vertical="center" wrapText="1"/>
    </xf>
    <xf numFmtId="179" fontId="64" fillId="0" borderId="8" xfId="0" applyNumberFormat="1" applyFont="1" applyBorder="1" applyAlignment="1">
      <alignment vertical="center" wrapText="1"/>
    </xf>
    <xf numFmtId="0" fontId="66" fillId="0" borderId="8" xfId="0" applyFont="1" applyBorder="1" applyAlignment="1">
      <alignment vertical="center" wrapText="1"/>
    </xf>
    <xf numFmtId="0" fontId="38" fillId="0" borderId="20" xfId="0" applyFont="1" applyBorder="1" applyAlignment="1">
      <alignment vertical="center" wrapText="1"/>
    </xf>
    <xf numFmtId="179" fontId="35" fillId="0" borderId="20" xfId="0" applyNumberFormat="1" applyFont="1" applyBorder="1">
      <alignment vertical="center"/>
    </xf>
    <xf numFmtId="0" fontId="31" fillId="0" borderId="18" xfId="0" applyFont="1" applyBorder="1" applyAlignment="1">
      <alignment horizontal="center" vertical="center" wrapText="1"/>
    </xf>
    <xf numFmtId="43" fontId="61" fillId="0" borderId="18" xfId="1" applyFont="1" applyBorder="1" applyAlignment="1">
      <alignment horizontal="center" vertical="center" wrapText="1"/>
    </xf>
    <xf numFmtId="179" fontId="33" fillId="0" borderId="8" xfId="0" applyNumberFormat="1" applyFont="1" applyBorder="1" applyAlignment="1">
      <alignment vertical="center" wrapText="1"/>
    </xf>
    <xf numFmtId="0" fontId="27" fillId="0" borderId="8" xfId="0" applyFont="1" applyBorder="1" applyAlignment="1">
      <alignment horizontal="left" vertical="center" wrapText="1"/>
    </xf>
    <xf numFmtId="0" fontId="33" fillId="0" borderId="18" xfId="0" applyFont="1" applyBorder="1" applyAlignment="1">
      <alignment horizontal="center" vertical="center"/>
    </xf>
    <xf numFmtId="180" fontId="33" fillId="0" borderId="18" xfId="0" applyNumberFormat="1" applyFont="1" applyBorder="1">
      <alignment vertical="center"/>
    </xf>
    <xf numFmtId="0" fontId="33" fillId="0" borderId="18" xfId="0" applyFont="1" applyBorder="1">
      <alignment vertical="center"/>
    </xf>
    <xf numFmtId="179" fontId="61" fillId="0" borderId="18" xfId="0" applyNumberFormat="1" applyFont="1" applyBorder="1" applyAlignment="1">
      <alignment horizontal="right" vertical="center" wrapText="1"/>
    </xf>
    <xf numFmtId="179" fontId="59" fillId="0" borderId="18" xfId="0" applyNumberFormat="1" applyFont="1" applyBorder="1" applyAlignment="1">
      <alignment horizontal="right" vertical="center" wrapText="1"/>
    </xf>
    <xf numFmtId="179" fontId="33" fillId="0" borderId="18" xfId="0" applyNumberFormat="1" applyFont="1" applyBorder="1">
      <alignment vertical="center"/>
    </xf>
    <xf numFmtId="43" fontId="61" fillId="0" borderId="18" xfId="1"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lignment vertical="center"/>
    </xf>
    <xf numFmtId="0" fontId="31" fillId="0" borderId="18" xfId="0" applyFont="1" applyBorder="1">
      <alignment vertical="center"/>
    </xf>
    <xf numFmtId="0" fontId="31" fillId="0" borderId="18" xfId="0" applyFont="1" applyBorder="1" applyAlignment="1">
      <alignment horizontal="center" vertical="center"/>
    </xf>
    <xf numFmtId="0" fontId="59" fillId="0" borderId="8" xfId="0" applyFont="1" applyBorder="1" applyAlignment="1">
      <alignment horizontal="center" vertical="center" wrapText="1" shrinkToFit="1"/>
    </xf>
    <xf numFmtId="43" fontId="59" fillId="0" borderId="8" xfId="0" applyNumberFormat="1" applyFont="1" applyBorder="1" applyAlignment="1">
      <alignment horizontal="right" vertical="center"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45"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5" fillId="0" borderId="11" xfId="0" applyFont="1" applyBorder="1" applyAlignment="1">
      <alignment horizontal="left" vertical="center"/>
    </xf>
    <xf numFmtId="0" fontId="35" fillId="0" borderId="8" xfId="0" applyFont="1" applyBorder="1" applyAlignment="1">
      <alignment horizontal="center" vertical="center"/>
    </xf>
    <xf numFmtId="0" fontId="30" fillId="0" borderId="0" xfId="0" applyFont="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5" fillId="0" borderId="8" xfId="0" applyFont="1" applyBorder="1" applyAlignment="1">
      <alignment horizontal="left" vertical="top"/>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5"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0" fillId="0" borderId="0" xfId="0" applyFont="1" applyAlignment="1">
      <alignment horizontal="center" vertical="center" wrapText="1"/>
    </xf>
    <xf numFmtId="0" fontId="29" fillId="0" borderId="25" xfId="0" applyFont="1" applyBorder="1" applyAlignment="1">
      <alignment horizontal="center" vertical="center" wrapText="1"/>
    </xf>
    <xf numFmtId="0" fontId="36" fillId="0" borderId="0" xfId="0" applyFont="1" applyAlignment="1">
      <alignment horizontal="center" vertical="center" wrapText="1"/>
    </xf>
    <xf numFmtId="0" fontId="48" fillId="0" borderId="8" xfId="0" applyFont="1" applyBorder="1" applyAlignment="1">
      <alignment horizontal="left" vertical="top"/>
    </xf>
    <xf numFmtId="0" fontId="48" fillId="0" borderId="8" xfId="0" applyFont="1" applyBorder="1" applyAlignment="1">
      <alignment horizontal="left" vertical="center"/>
    </xf>
    <xf numFmtId="0" fontId="33" fillId="0" borderId="8" xfId="0" applyFont="1" applyBorder="1" applyAlignment="1">
      <alignment horizontal="center" vertical="center" wrapText="1"/>
    </xf>
    <xf numFmtId="0" fontId="32" fillId="0" borderId="0" xfId="0" applyFont="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179" fontId="33" fillId="0" borderId="18"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0" fontId="32" fillId="0" borderId="0" xfId="0" applyFont="1" applyAlignment="1">
      <alignment horizontal="center" vertical="distributed"/>
    </xf>
    <xf numFmtId="43" fontId="61" fillId="0" borderId="18" xfId="1" applyFont="1" applyBorder="1" applyAlignment="1">
      <alignment horizontal="center" vertical="center" shrinkToFit="1"/>
    </xf>
    <xf numFmtId="43" fontId="61" fillId="0" borderId="20" xfId="1" applyFont="1" applyBorder="1" applyAlignment="1">
      <alignment horizontal="center" vertical="center" shrinkToFi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0" fontId="34" fillId="0" borderId="0" xfId="0" applyFont="1" applyAlignment="1">
      <alignment horizontal="center" vertical="center"/>
    </xf>
    <xf numFmtId="0" fontId="33" fillId="0" borderId="11" xfId="0" applyFont="1" applyBorder="1" applyAlignment="1">
      <alignment horizontal="center" vertical="center" wrapText="1"/>
    </xf>
    <xf numFmtId="0" fontId="33" fillId="0" borderId="13" xfId="0" applyFont="1"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31" fillId="0" borderId="18" xfId="0" applyFont="1" applyBorder="1" applyAlignment="1">
      <alignment horizontal="center" vertical="center" wrapText="1"/>
    </xf>
    <xf numFmtId="0" fontId="31" fillId="0" borderId="20" xfId="0" applyFont="1" applyBorder="1" applyAlignment="1">
      <alignment horizontal="center" vertical="center" wrapText="1"/>
    </xf>
    <xf numFmtId="43" fontId="61" fillId="0" borderId="18" xfId="1" applyFont="1" applyBorder="1" applyAlignment="1">
      <alignment horizontal="center" vertical="center" wrapText="1"/>
    </xf>
    <xf numFmtId="43" fontId="61" fillId="0" borderId="20" xfId="1" applyFont="1" applyBorder="1" applyAlignment="1">
      <alignment horizontal="center" vertical="center" wrapText="1"/>
    </xf>
    <xf numFmtId="179" fontId="64" fillId="0" borderId="18"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6" customWidth="1"/>
    <col min="26" max="26" width="13.25" style="136" customWidth="1"/>
    <col min="27" max="27" width="14.5" style="136" customWidth="1"/>
    <col min="28" max="16384" width="9" style="105"/>
  </cols>
  <sheetData>
    <row r="2" spans="1:24" ht="27" customHeight="1" x14ac:dyDescent="0.15">
      <c r="A2" s="333" t="s">
        <v>238</v>
      </c>
      <c r="B2" s="295"/>
      <c r="C2" s="295"/>
      <c r="D2" s="295"/>
      <c r="E2" s="295"/>
      <c r="F2" s="295"/>
      <c r="G2" s="295"/>
      <c r="H2" s="295"/>
      <c r="I2" s="295"/>
      <c r="J2" s="295"/>
      <c r="K2" s="295"/>
      <c r="L2" s="295"/>
      <c r="M2" s="295"/>
      <c r="N2" s="295"/>
      <c r="O2" s="295"/>
      <c r="P2" s="295"/>
      <c r="Q2" s="295"/>
      <c r="R2" s="295"/>
      <c r="S2" s="295"/>
      <c r="T2" s="295"/>
      <c r="U2" s="295"/>
      <c r="V2" s="295"/>
    </row>
    <row r="3" spans="1:24" x14ac:dyDescent="0.15">
      <c r="V3" s="92"/>
      <c r="W3" s="92" t="s">
        <v>239</v>
      </c>
    </row>
    <row r="4" spans="1:24" x14ac:dyDescent="0.15">
      <c r="A4" s="131" t="s">
        <v>134</v>
      </c>
    </row>
    <row r="5" spans="1:24" x14ac:dyDescent="0.15">
      <c r="A5" s="131" t="str">
        <f>货币资金!A5</f>
        <v>填报单位：林芝市巴宜区八一镇人民政府</v>
      </c>
    </row>
    <row r="6" spans="1:24" x14ac:dyDescent="0.15">
      <c r="A6" s="131" t="str">
        <f>货币资金!A6</f>
        <v>项目名称：百巴镇苹果种植项目</v>
      </c>
      <c r="V6" s="130"/>
      <c r="W6" s="133" t="s">
        <v>240</v>
      </c>
    </row>
    <row r="7" spans="1:24" x14ac:dyDescent="0.15">
      <c r="A7" s="322" t="s">
        <v>192</v>
      </c>
      <c r="B7" s="322" t="s">
        <v>241</v>
      </c>
      <c r="C7" s="322" t="s">
        <v>242</v>
      </c>
      <c r="D7" s="322" t="s">
        <v>243</v>
      </c>
      <c r="E7" s="322" t="s">
        <v>244</v>
      </c>
      <c r="F7" s="322" t="s">
        <v>245</v>
      </c>
      <c r="G7" s="322" t="s">
        <v>246</v>
      </c>
      <c r="H7" s="322"/>
      <c r="I7" s="322"/>
      <c r="J7" s="322"/>
      <c r="K7" s="322"/>
      <c r="L7" s="322"/>
      <c r="M7" s="330" t="s">
        <v>195</v>
      </c>
      <c r="N7" s="334"/>
      <c r="O7" s="334"/>
      <c r="P7" s="331"/>
      <c r="Q7" s="322" t="s">
        <v>196</v>
      </c>
      <c r="R7" s="322"/>
      <c r="S7" s="322"/>
      <c r="T7" s="322"/>
      <c r="U7" s="330" t="s">
        <v>197</v>
      </c>
      <c r="V7" s="331"/>
      <c r="W7" s="329" t="s">
        <v>56</v>
      </c>
    </row>
    <row r="8" spans="1:24" x14ac:dyDescent="0.15">
      <c r="A8" s="322"/>
      <c r="B8" s="322"/>
      <c r="C8" s="322"/>
      <c r="D8" s="322"/>
      <c r="E8" s="322"/>
      <c r="F8" s="322"/>
      <c r="G8" s="322" t="s">
        <v>247</v>
      </c>
      <c r="H8" s="322"/>
      <c r="I8" s="322"/>
      <c r="J8" s="322" t="s">
        <v>248</v>
      </c>
      <c r="K8" s="322" t="s">
        <v>249</v>
      </c>
      <c r="L8" s="322" t="s">
        <v>250</v>
      </c>
      <c r="M8" s="322" t="s">
        <v>251</v>
      </c>
      <c r="N8" s="322" t="s">
        <v>252</v>
      </c>
      <c r="O8" s="322" t="s">
        <v>253</v>
      </c>
      <c r="P8" s="322" t="s">
        <v>254</v>
      </c>
      <c r="Q8" s="330" t="s">
        <v>141</v>
      </c>
      <c r="R8" s="331"/>
      <c r="S8" s="330" t="s">
        <v>142</v>
      </c>
      <c r="T8" s="331"/>
      <c r="U8" s="322" t="s">
        <v>251</v>
      </c>
      <c r="V8" s="322" t="s">
        <v>200</v>
      </c>
      <c r="W8" s="329"/>
    </row>
    <row r="9" spans="1:24" ht="24" x14ac:dyDescent="0.15">
      <c r="A9" s="322"/>
      <c r="B9" s="322"/>
      <c r="C9" s="322"/>
      <c r="D9" s="322"/>
      <c r="E9" s="322"/>
      <c r="F9" s="322"/>
      <c r="G9" s="86" t="s">
        <v>255</v>
      </c>
      <c r="H9" s="86" t="s">
        <v>256</v>
      </c>
      <c r="I9" s="86" t="s">
        <v>257</v>
      </c>
      <c r="J9" s="322"/>
      <c r="K9" s="322"/>
      <c r="L9" s="322"/>
      <c r="M9" s="322"/>
      <c r="N9" s="322"/>
      <c r="O9" s="322"/>
      <c r="P9" s="322"/>
      <c r="Q9" s="86" t="s">
        <v>251</v>
      </c>
      <c r="R9" s="86" t="s">
        <v>200</v>
      </c>
      <c r="S9" s="86" t="s">
        <v>251</v>
      </c>
      <c r="T9" s="86" t="s">
        <v>200</v>
      </c>
      <c r="U9" s="322"/>
      <c r="V9" s="322"/>
      <c r="W9" s="329"/>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c r="U10" s="128" t="s">
        <v>221</v>
      </c>
      <c r="V10" s="128" t="s">
        <v>222</v>
      </c>
      <c r="W10" s="128" t="s">
        <v>223</v>
      </c>
    </row>
    <row r="11" spans="1:24" x14ac:dyDescent="0.15">
      <c r="A11" s="147"/>
      <c r="B11" s="87"/>
      <c r="C11" s="147"/>
      <c r="D11" s="106"/>
      <c r="E11" s="89"/>
      <c r="F11" s="87"/>
      <c r="G11" s="87"/>
      <c r="H11" s="87"/>
      <c r="I11" s="87"/>
      <c r="J11" s="89"/>
      <c r="K11" s="89"/>
      <c r="L11" s="89"/>
      <c r="M11" s="89"/>
      <c r="N11" s="88"/>
      <c r="O11" s="88"/>
      <c r="P11" s="88"/>
      <c r="Q11" s="89"/>
      <c r="R11" s="88"/>
      <c r="S11" s="89"/>
      <c r="T11" s="88"/>
      <c r="U11" s="89"/>
      <c r="V11" s="88"/>
      <c r="W11" s="120"/>
      <c r="X11" s="137"/>
    </row>
    <row r="12" spans="1:24" x14ac:dyDescent="0.15">
      <c r="A12" s="147"/>
      <c r="B12" s="87"/>
      <c r="C12" s="147"/>
      <c r="D12" s="106"/>
      <c r="E12" s="89"/>
      <c r="F12" s="147"/>
      <c r="G12" s="87"/>
      <c r="H12" s="87"/>
      <c r="I12" s="87"/>
      <c r="J12" s="89"/>
      <c r="K12" s="89"/>
      <c r="L12" s="89"/>
      <c r="M12" s="89"/>
      <c r="N12" s="88"/>
      <c r="O12" s="88"/>
      <c r="P12" s="88"/>
      <c r="Q12" s="89"/>
      <c r="R12" s="88"/>
      <c r="S12" s="89"/>
      <c r="T12" s="88"/>
      <c r="U12" s="89"/>
      <c r="V12" s="88"/>
      <c r="W12" s="120"/>
      <c r="X12" s="137"/>
    </row>
    <row r="13" spans="1:24" x14ac:dyDescent="0.15">
      <c r="A13" s="147"/>
      <c r="B13" s="87"/>
      <c r="C13" s="147"/>
      <c r="D13" s="106"/>
      <c r="E13" s="89"/>
      <c r="F13" s="147"/>
      <c r="G13" s="87"/>
      <c r="H13" s="87"/>
      <c r="I13" s="87"/>
      <c r="J13" s="89"/>
      <c r="K13" s="89"/>
      <c r="L13" s="89"/>
      <c r="M13" s="89"/>
      <c r="N13" s="88"/>
      <c r="O13" s="88"/>
      <c r="P13" s="88"/>
      <c r="Q13" s="89"/>
      <c r="R13" s="88"/>
      <c r="S13" s="89"/>
      <c r="T13" s="88"/>
      <c r="U13" s="89"/>
      <c r="V13" s="88"/>
      <c r="W13" s="120"/>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20"/>
    </row>
    <row r="15" spans="1:24" ht="64.150000000000006" customHeight="1" x14ac:dyDescent="0.15">
      <c r="A15" s="317"/>
      <c r="B15" s="332"/>
      <c r="C15" s="332"/>
      <c r="D15" s="332"/>
      <c r="E15" s="332"/>
      <c r="F15" s="332"/>
      <c r="G15" s="332"/>
      <c r="H15" s="332"/>
      <c r="I15" s="332"/>
      <c r="J15" s="332"/>
      <c r="K15" s="332"/>
      <c r="L15" s="332"/>
      <c r="M15" s="332"/>
      <c r="N15" s="332"/>
      <c r="O15" s="332"/>
      <c r="P15" s="332"/>
      <c r="Q15" s="332"/>
      <c r="R15" s="332"/>
      <c r="S15" s="332"/>
      <c r="T15" s="315" t="s">
        <v>851</v>
      </c>
      <c r="U15" s="316"/>
      <c r="V15" s="316"/>
      <c r="W15" s="316"/>
    </row>
    <row r="16" spans="1:24" x14ac:dyDescent="0.15">
      <c r="A16" s="318" t="s">
        <v>852</v>
      </c>
      <c r="B16" s="323"/>
      <c r="C16" s="323"/>
      <c r="D16" s="323"/>
      <c r="E16" s="323"/>
      <c r="F16" s="323"/>
      <c r="G16" s="323"/>
      <c r="H16" s="323"/>
      <c r="I16" s="323"/>
      <c r="J16" s="323"/>
      <c r="K16" s="323"/>
      <c r="L16" s="323"/>
      <c r="M16" s="323"/>
      <c r="N16" s="323"/>
      <c r="O16" s="323"/>
      <c r="P16" s="323"/>
      <c r="Q16" s="323"/>
      <c r="R16" s="323"/>
      <c r="S16" s="323"/>
      <c r="T16" s="316"/>
      <c r="U16" s="316"/>
      <c r="V16" s="316"/>
      <c r="W16" s="316"/>
    </row>
    <row r="17" spans="1:22" x14ac:dyDescent="0.15">
      <c r="A17" s="85"/>
      <c r="B17" s="85"/>
      <c r="C17" s="85"/>
      <c r="D17" s="85"/>
      <c r="E17" s="85"/>
      <c r="F17" s="85"/>
      <c r="G17" s="85"/>
      <c r="H17" s="85"/>
      <c r="I17" s="85"/>
      <c r="J17" s="85"/>
      <c r="K17" s="85"/>
      <c r="L17" s="85"/>
      <c r="M17" s="85"/>
      <c r="N17" s="138"/>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8">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8">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8"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8"/>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8"/>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8"/>
      <c r="O23" s="85"/>
      <c r="P23" s="85"/>
      <c r="Q23" s="85"/>
      <c r="R23" s="85"/>
      <c r="S23" s="85"/>
      <c r="T23" s="85"/>
      <c r="U23" s="85"/>
      <c r="V23" s="85"/>
    </row>
    <row r="24" spans="1:22" x14ac:dyDescent="0.15">
      <c r="N24" s="136"/>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35" t="s">
        <v>259</v>
      </c>
      <c r="B2" s="333"/>
      <c r="C2" s="333"/>
      <c r="D2" s="333"/>
      <c r="E2" s="333"/>
      <c r="F2" s="333"/>
      <c r="G2" s="333"/>
      <c r="H2" s="333"/>
      <c r="I2" s="333"/>
      <c r="J2" s="333"/>
      <c r="K2" s="333"/>
      <c r="L2" s="333"/>
      <c r="M2" s="333"/>
      <c r="N2" s="333"/>
      <c r="O2" s="333"/>
      <c r="P2" s="333"/>
      <c r="Q2" s="333"/>
      <c r="R2" s="333"/>
      <c r="S2" s="333"/>
      <c r="T2" s="333"/>
    </row>
    <row r="3" spans="1:27" ht="13.5" customHeight="1" x14ac:dyDescent="0.15">
      <c r="A3" s="135"/>
      <c r="B3" s="135"/>
      <c r="C3" s="135"/>
      <c r="D3" s="135"/>
      <c r="E3" s="135"/>
      <c r="F3" s="135"/>
      <c r="G3" s="135"/>
      <c r="H3" s="135"/>
      <c r="I3" s="135"/>
      <c r="J3" s="135"/>
      <c r="K3" s="135"/>
      <c r="L3" s="135"/>
      <c r="M3" s="135"/>
      <c r="N3" s="135"/>
      <c r="O3" s="135"/>
      <c r="P3" s="135"/>
      <c r="Q3" s="135"/>
      <c r="R3" s="135"/>
      <c r="S3" s="135"/>
      <c r="T3" s="92" t="s">
        <v>260</v>
      </c>
    </row>
    <row r="4" spans="1:27" x14ac:dyDescent="0.15">
      <c r="A4" s="131" t="str">
        <f>货币资金!A4</f>
        <v>清查基准日：2023年8月31日</v>
      </c>
    </row>
    <row r="5" spans="1:27" x14ac:dyDescent="0.15">
      <c r="A5" s="131" t="str">
        <f>货币资金!A5</f>
        <v>填报单位：林芝市巴宜区八一镇人民政府</v>
      </c>
    </row>
    <row r="6" spans="1:27" x14ac:dyDescent="0.15">
      <c r="A6" s="131" t="str">
        <f>货币资金!A6</f>
        <v>项目名称：百巴镇苹果种植项目</v>
      </c>
      <c r="T6" s="133" t="s">
        <v>856</v>
      </c>
    </row>
    <row r="7" spans="1:27" x14ac:dyDescent="0.15">
      <c r="A7" s="322" t="s">
        <v>192</v>
      </c>
      <c r="B7" s="322" t="s">
        <v>241</v>
      </c>
      <c r="C7" s="322" t="s">
        <v>242</v>
      </c>
      <c r="D7" s="322" t="s">
        <v>243</v>
      </c>
      <c r="E7" s="322" t="s">
        <v>244</v>
      </c>
      <c r="F7" s="322" t="s">
        <v>245</v>
      </c>
      <c r="G7" s="320" t="s">
        <v>246</v>
      </c>
      <c r="H7" s="320"/>
      <c r="I7" s="320"/>
      <c r="J7" s="320" t="s">
        <v>195</v>
      </c>
      <c r="K7" s="320"/>
      <c r="L7" s="320"/>
      <c r="M7" s="320"/>
      <c r="N7" s="322" t="s">
        <v>196</v>
      </c>
      <c r="O7" s="322"/>
      <c r="P7" s="322"/>
      <c r="Q7" s="322"/>
      <c r="R7" s="322" t="s">
        <v>197</v>
      </c>
      <c r="S7" s="322"/>
      <c r="T7" s="320" t="s">
        <v>198</v>
      </c>
    </row>
    <row r="8" spans="1:27" x14ac:dyDescent="0.15">
      <c r="A8" s="322"/>
      <c r="B8" s="322"/>
      <c r="C8" s="322"/>
      <c r="D8" s="322"/>
      <c r="E8" s="322"/>
      <c r="F8" s="322"/>
      <c r="G8" s="322" t="s">
        <v>248</v>
      </c>
      <c r="H8" s="322" t="s">
        <v>249</v>
      </c>
      <c r="I8" s="322" t="s">
        <v>250</v>
      </c>
      <c r="J8" s="322" t="s">
        <v>251</v>
      </c>
      <c r="K8" s="321" t="s">
        <v>840</v>
      </c>
      <c r="L8" s="322" t="s">
        <v>253</v>
      </c>
      <c r="M8" s="322" t="s">
        <v>254</v>
      </c>
      <c r="N8" s="330" t="s">
        <v>141</v>
      </c>
      <c r="O8" s="331"/>
      <c r="P8" s="330" t="s">
        <v>142</v>
      </c>
      <c r="Q8" s="331"/>
      <c r="R8" s="322" t="s">
        <v>251</v>
      </c>
      <c r="S8" s="322" t="s">
        <v>200</v>
      </c>
      <c r="T8" s="320"/>
    </row>
    <row r="9" spans="1:27" ht="24" x14ac:dyDescent="0.15">
      <c r="A9" s="322"/>
      <c r="B9" s="322"/>
      <c r="C9" s="322"/>
      <c r="D9" s="322"/>
      <c r="E9" s="322"/>
      <c r="F9" s="322"/>
      <c r="G9" s="322"/>
      <c r="H9" s="322"/>
      <c r="I9" s="322"/>
      <c r="J9" s="322"/>
      <c r="K9" s="322"/>
      <c r="L9" s="322"/>
      <c r="M9" s="322"/>
      <c r="N9" s="86" t="s">
        <v>251</v>
      </c>
      <c r="O9" s="86" t="s">
        <v>200</v>
      </c>
      <c r="P9" s="86" t="s">
        <v>251</v>
      </c>
      <c r="Q9" s="86" t="s">
        <v>200</v>
      </c>
      <c r="R9" s="322"/>
      <c r="S9" s="322"/>
      <c r="T9" s="320"/>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row>
    <row r="11" spans="1:27" ht="37.5" x14ac:dyDescent="0.15">
      <c r="A11" s="87">
        <v>1</v>
      </c>
      <c r="B11" s="91" t="s">
        <v>846</v>
      </c>
      <c r="C11" s="91" t="s">
        <v>847</v>
      </c>
      <c r="D11" s="220">
        <v>43645</v>
      </c>
      <c r="E11" s="91" t="s">
        <v>841</v>
      </c>
      <c r="F11" s="107" t="s">
        <v>855</v>
      </c>
      <c r="G11" s="90" t="s">
        <v>848</v>
      </c>
      <c r="H11" s="89"/>
      <c r="I11" s="89"/>
      <c r="J11" s="89" t="s">
        <v>850</v>
      </c>
      <c r="K11" s="88">
        <v>20000</v>
      </c>
      <c r="L11" s="88">
        <v>0</v>
      </c>
      <c r="M11" s="88">
        <f>K11-L11</f>
        <v>20000</v>
      </c>
      <c r="N11" s="89"/>
      <c r="O11" s="88"/>
      <c r="P11" s="89" t="s">
        <v>849</v>
      </c>
      <c r="Q11" s="88">
        <v>6687.5</v>
      </c>
      <c r="R11" s="89">
        <v>532.5</v>
      </c>
      <c r="S11" s="88">
        <f>K11-Q11</f>
        <v>13312.5</v>
      </c>
      <c r="T11" s="217"/>
      <c r="U11" s="218"/>
      <c r="V11" s="138"/>
      <c r="X11" s="137"/>
      <c r="Y11" s="136"/>
      <c r="Z11" s="136"/>
      <c r="AA11" s="136"/>
    </row>
    <row r="12" spans="1:27" x14ac:dyDescent="0.15">
      <c r="A12" s="147"/>
      <c r="B12" s="87"/>
      <c r="C12" s="147"/>
      <c r="D12" s="106"/>
      <c r="E12" s="90"/>
      <c r="F12" s="147"/>
      <c r="G12" s="89"/>
      <c r="H12" s="89"/>
      <c r="I12" s="89"/>
      <c r="J12" s="87"/>
      <c r="K12" s="88"/>
      <c r="L12" s="88"/>
      <c r="M12" s="88"/>
      <c r="N12" s="89"/>
      <c r="O12" s="88"/>
      <c r="P12" s="89"/>
      <c r="Q12" s="88"/>
      <c r="R12" s="89"/>
      <c r="S12" s="88"/>
      <c r="T12" s="87"/>
    </row>
    <row r="13" spans="1:27" x14ac:dyDescent="0.15">
      <c r="A13" s="147"/>
      <c r="B13" s="87"/>
      <c r="C13" s="147"/>
      <c r="D13" s="106"/>
      <c r="E13" s="90"/>
      <c r="F13" s="147"/>
      <c r="G13" s="89"/>
      <c r="H13" s="89"/>
      <c r="I13" s="89"/>
      <c r="J13" s="87"/>
      <c r="K13" s="88"/>
      <c r="L13" s="88"/>
      <c r="M13" s="88"/>
      <c r="N13" s="89"/>
      <c r="O13" s="88"/>
      <c r="P13" s="89"/>
      <c r="Q13" s="88"/>
      <c r="R13" s="89"/>
      <c r="S13" s="88"/>
      <c r="T13" s="87"/>
    </row>
    <row r="14" spans="1:27" hidden="1" x14ac:dyDescent="0.15">
      <c r="A14" s="147"/>
      <c r="B14" s="87"/>
      <c r="C14" s="147"/>
      <c r="D14" s="106"/>
      <c r="E14" s="90"/>
      <c r="F14" s="147"/>
      <c r="G14" s="89"/>
      <c r="H14" s="89"/>
      <c r="I14" s="89"/>
      <c r="J14" s="87"/>
      <c r="K14" s="88"/>
      <c r="L14" s="88"/>
      <c r="M14" s="88"/>
      <c r="N14" s="89"/>
      <c r="O14" s="88"/>
      <c r="P14" s="89"/>
      <c r="Q14" s="88"/>
      <c r="R14" s="89"/>
      <c r="S14" s="88"/>
      <c r="T14" s="87"/>
    </row>
    <row r="15" spans="1:27" hidden="1" x14ac:dyDescent="0.15">
      <c r="A15" s="147"/>
      <c r="B15" s="87"/>
      <c r="C15" s="147"/>
      <c r="D15" s="106"/>
      <c r="E15" s="90"/>
      <c r="F15" s="147"/>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7"/>
      <c r="B21" s="87"/>
      <c r="C21" s="147"/>
      <c r="D21" s="106"/>
      <c r="E21" s="90"/>
      <c r="F21" s="147"/>
      <c r="G21" s="89"/>
      <c r="H21" s="89"/>
      <c r="I21" s="89"/>
      <c r="J21" s="89"/>
      <c r="K21" s="88"/>
      <c r="L21" s="88"/>
      <c r="M21" s="88"/>
      <c r="N21" s="89"/>
      <c r="O21" s="88"/>
      <c r="P21" s="89"/>
      <c r="Q21" s="88"/>
      <c r="R21" s="89"/>
      <c r="S21" s="88"/>
      <c r="T21" s="87"/>
    </row>
    <row r="22" spans="1:20" hidden="1" x14ac:dyDescent="0.15">
      <c r="A22" s="147"/>
      <c r="B22" s="87"/>
      <c r="C22" s="147"/>
      <c r="D22" s="106"/>
      <c r="E22" s="90"/>
      <c r="F22" s="147"/>
      <c r="G22" s="89"/>
      <c r="H22" s="89"/>
      <c r="I22" s="89"/>
      <c r="J22" s="89"/>
      <c r="K22" s="88"/>
      <c r="L22" s="88"/>
      <c r="M22" s="88"/>
      <c r="N22" s="89"/>
      <c r="O22" s="88"/>
      <c r="P22" s="89"/>
      <c r="Q22" s="88"/>
      <c r="R22" s="89"/>
      <c r="S22" s="88"/>
      <c r="T22" s="87"/>
    </row>
    <row r="23" spans="1:20" hidden="1" x14ac:dyDescent="0.15">
      <c r="A23" s="147"/>
      <c r="B23" s="87"/>
      <c r="C23" s="147"/>
      <c r="D23" s="106"/>
      <c r="E23" s="90"/>
      <c r="F23" s="147"/>
      <c r="G23" s="89"/>
      <c r="H23" s="89"/>
      <c r="I23" s="89"/>
      <c r="J23" s="89"/>
      <c r="K23" s="88"/>
      <c r="L23" s="88"/>
      <c r="M23" s="88"/>
      <c r="N23" s="89"/>
      <c r="O23" s="88"/>
      <c r="P23" s="89"/>
      <c r="Q23" s="88"/>
      <c r="R23" s="89"/>
      <c r="S23" s="88"/>
      <c r="T23" s="87"/>
    </row>
    <row r="24" spans="1:20" hidden="1" x14ac:dyDescent="0.15">
      <c r="A24" s="147"/>
      <c r="B24" s="87"/>
      <c r="C24" s="147"/>
      <c r="D24" s="106"/>
      <c r="E24" s="90"/>
      <c r="F24" s="147"/>
      <c r="G24" s="89"/>
      <c r="H24" s="89"/>
      <c r="I24" s="89"/>
      <c r="J24" s="89"/>
      <c r="K24" s="88"/>
      <c r="L24" s="88"/>
      <c r="M24" s="88"/>
      <c r="N24" s="89"/>
      <c r="O24" s="88"/>
      <c r="P24" s="89"/>
      <c r="Q24" s="88"/>
      <c r="R24" s="89"/>
      <c r="S24" s="88"/>
      <c r="T24" s="87"/>
    </row>
    <row r="25" spans="1:20" hidden="1" x14ac:dyDescent="0.15">
      <c r="A25" s="147"/>
      <c r="B25" s="87"/>
      <c r="C25" s="147"/>
      <c r="D25" s="106"/>
      <c r="E25" s="90"/>
      <c r="F25" s="147"/>
      <c r="G25" s="89"/>
      <c r="H25" s="89"/>
      <c r="I25" s="89"/>
      <c r="J25" s="89"/>
      <c r="K25" s="88"/>
      <c r="L25" s="88"/>
      <c r="M25" s="88"/>
      <c r="N25" s="89"/>
      <c r="O25" s="88"/>
      <c r="P25" s="89"/>
      <c r="Q25" s="88"/>
      <c r="R25" s="89"/>
      <c r="S25" s="88"/>
      <c r="T25" s="87"/>
    </row>
    <row r="26" spans="1:20" hidden="1" x14ac:dyDescent="0.15">
      <c r="A26" s="147"/>
      <c r="B26" s="87"/>
      <c r="C26" s="147"/>
      <c r="D26" s="106"/>
      <c r="E26" s="90"/>
      <c r="F26" s="147"/>
      <c r="G26" s="89"/>
      <c r="H26" s="89"/>
      <c r="I26" s="89"/>
      <c r="J26" s="89"/>
      <c r="K26" s="88"/>
      <c r="L26" s="88"/>
      <c r="M26" s="88"/>
      <c r="N26" s="89"/>
      <c r="O26" s="88"/>
      <c r="P26" s="89"/>
      <c r="Q26" s="88"/>
      <c r="R26" s="89"/>
      <c r="S26" s="88"/>
      <c r="T26" s="87"/>
    </row>
    <row r="27" spans="1:20" hidden="1" x14ac:dyDescent="0.15">
      <c r="A27" s="147"/>
      <c r="B27" s="87"/>
      <c r="C27" s="147"/>
      <c r="D27" s="106"/>
      <c r="E27" s="90"/>
      <c r="F27" s="147"/>
      <c r="G27" s="89"/>
      <c r="H27" s="89"/>
      <c r="I27" s="89"/>
      <c r="J27" s="89"/>
      <c r="K27" s="88"/>
      <c r="L27" s="88"/>
      <c r="M27" s="88"/>
      <c r="N27" s="89"/>
      <c r="O27" s="88"/>
      <c r="P27" s="89"/>
      <c r="Q27" s="88"/>
      <c r="R27" s="89"/>
      <c r="S27" s="88"/>
      <c r="T27" s="87"/>
    </row>
    <row r="28" spans="1:20" hidden="1" x14ac:dyDescent="0.15">
      <c r="A28" s="147"/>
      <c r="B28" s="87"/>
      <c r="C28" s="147"/>
      <c r="D28" s="106"/>
      <c r="E28" s="90"/>
      <c r="F28" s="147"/>
      <c r="G28" s="89"/>
      <c r="H28" s="89"/>
      <c r="I28" s="89"/>
      <c r="J28" s="89"/>
      <c r="K28" s="88"/>
      <c r="L28" s="88"/>
      <c r="M28" s="88"/>
      <c r="N28" s="89"/>
      <c r="O28" s="88"/>
      <c r="P28" s="89"/>
      <c r="Q28" s="88"/>
      <c r="R28" s="89"/>
      <c r="S28" s="88"/>
      <c r="T28" s="87"/>
    </row>
    <row r="29" spans="1:20" hidden="1" x14ac:dyDescent="0.15">
      <c r="A29" s="147"/>
      <c r="B29" s="87"/>
      <c r="C29" s="147"/>
      <c r="D29" s="106"/>
      <c r="E29" s="90"/>
      <c r="F29" s="147"/>
      <c r="G29" s="89"/>
      <c r="H29" s="89"/>
      <c r="I29" s="89"/>
      <c r="J29" s="89"/>
      <c r="K29" s="88"/>
      <c r="L29" s="88"/>
      <c r="M29" s="88"/>
      <c r="N29" s="89"/>
      <c r="O29" s="88"/>
      <c r="P29" s="89"/>
      <c r="Q29" s="88"/>
      <c r="R29" s="89"/>
      <c r="S29" s="88"/>
      <c r="T29" s="87"/>
    </row>
    <row r="30" spans="1:20" hidden="1" x14ac:dyDescent="0.15">
      <c r="A30" s="147"/>
      <c r="B30" s="87"/>
      <c r="C30" s="147"/>
      <c r="D30" s="106"/>
      <c r="E30" s="90"/>
      <c r="F30" s="147"/>
      <c r="G30" s="89"/>
      <c r="H30" s="89"/>
      <c r="I30" s="89"/>
      <c r="J30" s="89"/>
      <c r="K30" s="88"/>
      <c r="L30" s="88"/>
      <c r="M30" s="88"/>
      <c r="N30" s="89"/>
      <c r="O30" s="88"/>
      <c r="P30" s="89"/>
      <c r="Q30" s="88"/>
      <c r="R30" s="89"/>
      <c r="S30" s="88"/>
      <c r="T30" s="87"/>
    </row>
    <row r="31" spans="1:20" hidden="1" x14ac:dyDescent="0.15">
      <c r="A31" s="147"/>
      <c r="B31" s="87"/>
      <c r="C31" s="147"/>
      <c r="D31" s="106"/>
      <c r="E31" s="90"/>
      <c r="F31" s="147"/>
      <c r="G31" s="89"/>
      <c r="H31" s="89"/>
      <c r="I31" s="89"/>
      <c r="J31" s="89"/>
      <c r="K31" s="88"/>
      <c r="L31" s="88"/>
      <c r="M31" s="88"/>
      <c r="N31" s="89"/>
      <c r="O31" s="88"/>
      <c r="P31" s="89"/>
      <c r="Q31" s="88"/>
      <c r="R31" s="89"/>
      <c r="S31" s="88"/>
      <c r="T31" s="87"/>
    </row>
    <row r="32" spans="1:20" hidden="1" x14ac:dyDescent="0.15">
      <c r="A32" s="147"/>
      <c r="B32" s="87"/>
      <c r="C32" s="147"/>
      <c r="D32" s="106"/>
      <c r="E32" s="90"/>
      <c r="F32" s="147"/>
      <c r="G32" s="89"/>
      <c r="H32" s="89"/>
      <c r="I32" s="89"/>
      <c r="J32" s="89"/>
      <c r="K32" s="88"/>
      <c r="L32" s="88"/>
      <c r="M32" s="88"/>
      <c r="N32" s="89"/>
      <c r="O32" s="88"/>
      <c r="P32" s="89"/>
      <c r="Q32" s="88"/>
      <c r="R32" s="89"/>
      <c r="S32" s="88"/>
      <c r="T32" s="87"/>
    </row>
    <row r="33" spans="1:20" hidden="1" x14ac:dyDescent="0.15">
      <c r="A33" s="147"/>
      <c r="B33" s="87"/>
      <c r="C33" s="147"/>
      <c r="D33" s="106"/>
      <c r="E33" s="90"/>
      <c r="F33" s="147"/>
      <c r="G33" s="89"/>
      <c r="H33" s="89"/>
      <c r="I33" s="89"/>
      <c r="J33" s="89"/>
      <c r="K33" s="88"/>
      <c r="L33" s="88"/>
      <c r="M33" s="88"/>
      <c r="N33" s="89"/>
      <c r="O33" s="88"/>
      <c r="P33" s="89"/>
      <c r="Q33" s="88"/>
      <c r="R33" s="89"/>
      <c r="S33" s="88"/>
      <c r="T33" s="87"/>
    </row>
    <row r="34" spans="1:20" hidden="1" x14ac:dyDescent="0.15">
      <c r="A34" s="147"/>
      <c r="B34" s="87"/>
      <c r="C34" s="147"/>
      <c r="D34" s="106"/>
      <c r="E34" s="90"/>
      <c r="F34" s="147"/>
      <c r="G34" s="89"/>
      <c r="H34" s="89"/>
      <c r="I34" s="89"/>
      <c r="J34" s="89"/>
      <c r="K34" s="88"/>
      <c r="L34" s="88"/>
      <c r="M34" s="88"/>
      <c r="N34" s="89"/>
      <c r="O34" s="88"/>
      <c r="P34" s="89"/>
      <c r="Q34" s="88"/>
      <c r="R34" s="89"/>
      <c r="S34" s="88"/>
      <c r="T34" s="87"/>
    </row>
    <row r="35" spans="1:20" hidden="1" x14ac:dyDescent="0.15">
      <c r="A35" s="147"/>
      <c r="B35" s="87"/>
      <c r="C35" s="147"/>
      <c r="D35" s="106"/>
      <c r="E35" s="90"/>
      <c r="F35" s="147"/>
      <c r="G35" s="89"/>
      <c r="H35" s="89"/>
      <c r="I35" s="89"/>
      <c r="J35" s="89"/>
      <c r="K35" s="88"/>
      <c r="L35" s="88"/>
      <c r="M35" s="88"/>
      <c r="N35" s="89"/>
      <c r="O35" s="88"/>
      <c r="P35" s="89"/>
      <c r="Q35" s="88"/>
      <c r="R35" s="89"/>
      <c r="S35" s="88"/>
      <c r="T35" s="87"/>
    </row>
    <row r="36" spans="1:20" hidden="1" x14ac:dyDescent="0.15">
      <c r="A36" s="147"/>
      <c r="B36" s="87"/>
      <c r="C36" s="147"/>
      <c r="D36" s="106"/>
      <c r="E36" s="90"/>
      <c r="F36" s="147"/>
      <c r="G36" s="89"/>
      <c r="H36" s="89"/>
      <c r="I36" s="89"/>
      <c r="J36" s="89"/>
      <c r="K36" s="88"/>
      <c r="L36" s="88"/>
      <c r="M36" s="88"/>
      <c r="N36" s="89"/>
      <c r="O36" s="88"/>
      <c r="P36" s="89"/>
      <c r="Q36" s="88"/>
      <c r="R36" s="89"/>
      <c r="S36" s="88"/>
      <c r="T36" s="87"/>
    </row>
    <row r="37" spans="1:20" hidden="1" x14ac:dyDescent="0.15">
      <c r="A37" s="147"/>
      <c r="B37" s="87"/>
      <c r="C37" s="147"/>
      <c r="D37" s="106"/>
      <c r="E37" s="90"/>
      <c r="F37" s="147"/>
      <c r="G37" s="89"/>
      <c r="H37" s="89"/>
      <c r="I37" s="89"/>
      <c r="J37" s="89"/>
      <c r="K37" s="88"/>
      <c r="L37" s="88"/>
      <c r="M37" s="88"/>
      <c r="N37" s="89"/>
      <c r="O37" s="88"/>
      <c r="P37" s="89"/>
      <c r="Q37" s="88"/>
      <c r="R37" s="89"/>
      <c r="S37" s="88"/>
      <c r="T37" s="87"/>
    </row>
    <row r="38" spans="1:20" hidden="1" x14ac:dyDescent="0.15">
      <c r="A38" s="147"/>
      <c r="B38" s="87"/>
      <c r="C38" s="147"/>
      <c r="D38" s="106"/>
      <c r="E38" s="90"/>
      <c r="F38" s="147"/>
      <c r="G38" s="89"/>
      <c r="H38" s="89"/>
      <c r="I38" s="89"/>
      <c r="J38" s="89"/>
      <c r="K38" s="88"/>
      <c r="L38" s="88"/>
      <c r="M38" s="88"/>
      <c r="N38" s="89"/>
      <c r="O38" s="88"/>
      <c r="P38" s="89"/>
      <c r="Q38" s="88"/>
      <c r="R38" s="89"/>
      <c r="S38" s="88"/>
      <c r="T38" s="87"/>
    </row>
    <row r="39" spans="1:20" hidden="1" x14ac:dyDescent="0.15">
      <c r="A39" s="147"/>
      <c r="B39" s="87"/>
      <c r="C39" s="147"/>
      <c r="D39" s="106"/>
      <c r="E39" s="90"/>
      <c r="F39" s="147"/>
      <c r="G39" s="89"/>
      <c r="H39" s="89"/>
      <c r="I39" s="89"/>
      <c r="J39" s="89"/>
      <c r="K39" s="88"/>
      <c r="L39" s="88"/>
      <c r="M39" s="88"/>
      <c r="N39" s="89"/>
      <c r="O39" s="88"/>
      <c r="P39" s="89"/>
      <c r="Q39" s="88"/>
      <c r="R39" s="89"/>
      <c r="S39" s="88"/>
      <c r="T39" s="87"/>
    </row>
    <row r="40" spans="1:20" hidden="1" x14ac:dyDescent="0.15">
      <c r="A40" s="147"/>
      <c r="B40" s="87"/>
      <c r="C40" s="147"/>
      <c r="D40" s="106"/>
      <c r="E40" s="90"/>
      <c r="F40" s="147"/>
      <c r="G40" s="89"/>
      <c r="H40" s="89"/>
      <c r="I40" s="89"/>
      <c r="J40" s="89"/>
      <c r="K40" s="88"/>
      <c r="L40" s="88"/>
      <c r="M40" s="88"/>
      <c r="N40" s="89"/>
      <c r="O40" s="88"/>
      <c r="P40" s="89"/>
      <c r="Q40" s="88"/>
      <c r="R40" s="89"/>
      <c r="S40" s="88"/>
      <c r="T40" s="87"/>
    </row>
    <row r="41" spans="1:20" hidden="1" x14ac:dyDescent="0.15">
      <c r="A41" s="147"/>
      <c r="B41" s="87"/>
      <c r="C41" s="147"/>
      <c r="D41" s="106"/>
      <c r="E41" s="90"/>
      <c r="F41" s="147"/>
      <c r="G41" s="89"/>
      <c r="H41" s="89"/>
      <c r="I41" s="89"/>
      <c r="J41" s="89"/>
      <c r="K41" s="88"/>
      <c r="L41" s="88"/>
      <c r="M41" s="88"/>
      <c r="N41" s="89"/>
      <c r="O41" s="88"/>
      <c r="P41" s="89"/>
      <c r="Q41" s="88"/>
      <c r="R41" s="89"/>
      <c r="S41" s="88"/>
      <c r="T41" s="87"/>
    </row>
    <row r="42" spans="1:20" hidden="1" x14ac:dyDescent="0.15">
      <c r="A42" s="147"/>
      <c r="B42" s="87"/>
      <c r="C42" s="147"/>
      <c r="D42" s="106"/>
      <c r="E42" s="90"/>
      <c r="F42" s="147"/>
      <c r="G42" s="89"/>
      <c r="H42" s="89"/>
      <c r="I42" s="89"/>
      <c r="J42" s="89"/>
      <c r="K42" s="88"/>
      <c r="L42" s="88"/>
      <c r="M42" s="88"/>
      <c r="N42" s="89"/>
      <c r="O42" s="88"/>
      <c r="P42" s="89"/>
      <c r="Q42" s="88"/>
      <c r="R42" s="89"/>
      <c r="S42" s="88"/>
      <c r="T42" s="87"/>
    </row>
    <row r="43" spans="1:20" hidden="1" x14ac:dyDescent="0.15">
      <c r="A43" s="147"/>
      <c r="B43" s="87"/>
      <c r="C43" s="147"/>
      <c r="D43" s="106"/>
      <c r="E43" s="90"/>
      <c r="F43" s="147"/>
      <c r="G43" s="89"/>
      <c r="H43" s="89"/>
      <c r="I43" s="89"/>
      <c r="J43" s="89"/>
      <c r="K43" s="88"/>
      <c r="L43" s="88"/>
      <c r="M43" s="88"/>
      <c r="N43" s="89"/>
      <c r="O43" s="88"/>
      <c r="P43" s="89"/>
      <c r="Q43" s="88"/>
      <c r="R43" s="89"/>
      <c r="S43" s="88"/>
      <c r="T43" s="87"/>
    </row>
    <row r="44" spans="1:20" hidden="1" x14ac:dyDescent="0.15">
      <c r="A44" s="147"/>
      <c r="B44" s="87"/>
      <c r="C44" s="147"/>
      <c r="D44" s="106"/>
      <c r="E44" s="90"/>
      <c r="F44" s="87"/>
      <c r="G44" s="89"/>
      <c r="H44" s="89"/>
      <c r="I44" s="89"/>
      <c r="J44" s="89"/>
      <c r="K44" s="88"/>
      <c r="L44" s="88"/>
      <c r="M44" s="88"/>
      <c r="N44" s="89"/>
      <c r="O44" s="88"/>
      <c r="P44" s="89"/>
      <c r="Q44" s="88"/>
      <c r="R44" s="89"/>
      <c r="S44" s="88"/>
      <c r="T44" s="87"/>
    </row>
    <row r="45" spans="1:20" hidden="1" x14ac:dyDescent="0.15">
      <c r="A45" s="147"/>
      <c r="B45" s="87"/>
      <c r="C45" s="147"/>
      <c r="D45" s="106"/>
      <c r="E45" s="90"/>
      <c r="F45" s="87"/>
      <c r="G45" s="89"/>
      <c r="H45" s="89"/>
      <c r="I45" s="89"/>
      <c r="J45" s="89"/>
      <c r="K45" s="88"/>
      <c r="L45" s="88"/>
      <c r="M45" s="88"/>
      <c r="N45" s="89"/>
      <c r="O45" s="88"/>
      <c r="P45" s="89"/>
      <c r="Q45" s="88"/>
      <c r="R45" s="89"/>
      <c r="S45" s="88"/>
      <c r="T45" s="87"/>
    </row>
    <row r="46" spans="1:20" hidden="1" x14ac:dyDescent="0.15">
      <c r="A46" s="147"/>
      <c r="B46" s="87"/>
      <c r="C46" s="147"/>
      <c r="D46" s="106"/>
      <c r="E46" s="90"/>
      <c r="F46" s="147"/>
      <c r="G46" s="89"/>
      <c r="H46" s="89"/>
      <c r="I46" s="89"/>
      <c r="J46" s="89"/>
      <c r="K46" s="88"/>
      <c r="L46" s="88"/>
      <c r="M46" s="88"/>
      <c r="N46" s="89"/>
      <c r="O46" s="88"/>
      <c r="P46" s="89"/>
      <c r="Q46" s="88"/>
      <c r="R46" s="89"/>
      <c r="S46" s="88"/>
      <c r="T46" s="87"/>
    </row>
    <row r="47" spans="1:20" x14ac:dyDescent="0.15">
      <c r="A47" s="147"/>
      <c r="B47" s="87"/>
      <c r="C47" s="147"/>
      <c r="D47" s="106"/>
      <c r="E47" s="90"/>
      <c r="F47" s="147"/>
      <c r="G47" s="89"/>
      <c r="H47" s="89"/>
      <c r="I47" s="89"/>
      <c r="J47" s="89"/>
      <c r="K47" s="88"/>
      <c r="L47" s="88"/>
      <c r="M47" s="88"/>
      <c r="N47" s="89"/>
      <c r="O47" s="88"/>
      <c r="P47" s="89"/>
      <c r="Q47" s="88"/>
      <c r="R47" s="89"/>
      <c r="S47" s="88"/>
      <c r="T47" s="87"/>
    </row>
    <row r="48" spans="1:20" x14ac:dyDescent="0.15">
      <c r="A48" s="147"/>
      <c r="B48" s="87"/>
      <c r="C48" s="147"/>
      <c r="D48" s="106"/>
      <c r="E48" s="90"/>
      <c r="F48" s="147"/>
      <c r="G48" s="89"/>
      <c r="H48" s="89"/>
      <c r="I48" s="89"/>
      <c r="J48" s="89"/>
      <c r="K48" s="88"/>
      <c r="L48" s="88"/>
      <c r="M48" s="88"/>
      <c r="N48" s="89"/>
      <c r="O48" s="88"/>
      <c r="P48" s="89"/>
      <c r="Q48" s="88"/>
      <c r="R48" s="89"/>
      <c r="S48" s="88"/>
      <c r="T48" s="87"/>
    </row>
    <row r="49" spans="1:20" x14ac:dyDescent="0.15">
      <c r="A49" s="147"/>
      <c r="B49" s="87"/>
      <c r="C49" s="147"/>
      <c r="D49" s="106"/>
      <c r="E49" s="90"/>
      <c r="F49" s="147"/>
      <c r="G49" s="89"/>
      <c r="H49" s="89"/>
      <c r="I49" s="89"/>
      <c r="J49" s="89"/>
      <c r="K49" s="88"/>
      <c r="L49" s="88"/>
      <c r="M49" s="88"/>
      <c r="N49" s="89"/>
      <c r="O49" s="88"/>
      <c r="P49" s="89"/>
      <c r="Q49" s="88"/>
      <c r="R49" s="89"/>
      <c r="S49" s="88"/>
      <c r="T49" s="87"/>
    </row>
    <row r="50" spans="1:20" x14ac:dyDescent="0.15">
      <c r="A50" s="147"/>
      <c r="B50" s="87"/>
      <c r="C50" s="147"/>
      <c r="D50" s="106"/>
      <c r="E50" s="90"/>
      <c r="F50" s="147"/>
      <c r="G50" s="89"/>
      <c r="H50" s="89"/>
      <c r="I50" s="89"/>
      <c r="J50" s="89"/>
      <c r="K50" s="88"/>
      <c r="L50" s="88"/>
      <c r="M50" s="88"/>
      <c r="N50" s="89"/>
      <c r="O50" s="88"/>
      <c r="P50" s="89"/>
      <c r="Q50" s="88"/>
      <c r="R50" s="89"/>
      <c r="S50" s="88"/>
      <c r="T50" s="87"/>
    </row>
    <row r="51" spans="1:20" x14ac:dyDescent="0.15">
      <c r="A51" s="147"/>
      <c r="B51" s="87"/>
      <c r="C51" s="147"/>
      <c r="D51" s="106"/>
      <c r="E51" s="90"/>
      <c r="F51" s="147"/>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4"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18" t="s">
        <v>853</v>
      </c>
      <c r="B54" s="318"/>
      <c r="C54" s="318"/>
      <c r="D54" s="318"/>
      <c r="E54" s="318"/>
      <c r="F54" s="318"/>
      <c r="G54" s="318"/>
      <c r="H54" s="318"/>
      <c r="I54" s="318"/>
      <c r="J54" s="318"/>
      <c r="K54" s="318"/>
      <c r="L54" s="318"/>
      <c r="M54" s="318"/>
      <c r="N54" s="318"/>
      <c r="O54" s="318"/>
      <c r="P54" s="318"/>
      <c r="Q54" s="315" t="s">
        <v>854</v>
      </c>
      <c r="R54" s="316"/>
      <c r="S54" s="316"/>
      <c r="T54" s="316"/>
    </row>
    <row r="55" spans="1:20" x14ac:dyDescent="0.15">
      <c r="A55" s="318" t="s">
        <v>881</v>
      </c>
      <c r="B55" s="318"/>
      <c r="C55" s="318"/>
      <c r="D55" s="318"/>
      <c r="E55" s="318"/>
      <c r="F55" s="318"/>
      <c r="G55" s="318"/>
      <c r="H55" s="318"/>
      <c r="I55" s="318"/>
      <c r="J55" s="318"/>
      <c r="K55" s="318"/>
      <c r="L55" s="318"/>
      <c r="M55" s="318"/>
      <c r="N55" s="318"/>
      <c r="O55" s="318"/>
      <c r="P55" s="318"/>
      <c r="Q55" s="316"/>
      <c r="R55" s="316"/>
      <c r="S55" s="316"/>
      <c r="T55" s="316"/>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9" t="s">
        <v>21</v>
      </c>
      <c r="B2" s="339"/>
      <c r="C2" s="339"/>
      <c r="D2" s="339"/>
      <c r="E2" s="339"/>
      <c r="F2" s="339"/>
      <c r="G2" s="339"/>
      <c r="H2" s="339"/>
      <c r="I2" s="339"/>
      <c r="J2" s="339"/>
      <c r="K2" s="339"/>
      <c r="L2" s="339"/>
      <c r="M2" s="339"/>
      <c r="N2" s="339"/>
    </row>
    <row r="3" spans="1:14" x14ac:dyDescent="0.15">
      <c r="N3" s="132" t="s">
        <v>262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8" t="s">
        <v>77</v>
      </c>
      <c r="B7" s="338" t="s">
        <v>263</v>
      </c>
      <c r="C7" s="338" t="s">
        <v>264</v>
      </c>
      <c r="D7" s="338" t="s">
        <v>265</v>
      </c>
      <c r="E7" s="338" t="s">
        <v>266</v>
      </c>
      <c r="F7" s="338" t="s">
        <v>267</v>
      </c>
      <c r="G7" s="338" t="s">
        <v>268</v>
      </c>
      <c r="H7" s="338" t="s">
        <v>269</v>
      </c>
      <c r="I7" s="338"/>
      <c r="J7" s="338" t="s">
        <v>81</v>
      </c>
      <c r="K7" s="338"/>
      <c r="L7" s="338" t="s">
        <v>83</v>
      </c>
      <c r="M7" s="338"/>
      <c r="N7" s="338" t="s">
        <v>84</v>
      </c>
    </row>
    <row r="8" spans="1:14" x14ac:dyDescent="0.15">
      <c r="A8" s="338"/>
      <c r="B8" s="338"/>
      <c r="C8" s="338"/>
      <c r="D8" s="338"/>
      <c r="E8" s="338"/>
      <c r="F8" s="338"/>
      <c r="G8" s="338"/>
      <c r="H8" s="99" t="s">
        <v>270</v>
      </c>
      <c r="I8" s="99" t="s">
        <v>144</v>
      </c>
      <c r="J8" s="99" t="s">
        <v>270</v>
      </c>
      <c r="K8" s="99" t="s">
        <v>271</v>
      </c>
      <c r="L8" s="99" t="s">
        <v>270</v>
      </c>
      <c r="M8" s="99" t="s">
        <v>271</v>
      </c>
      <c r="N8" s="338"/>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40" t="s">
        <v>261</v>
      </c>
      <c r="B19" s="341"/>
      <c r="C19" s="100"/>
      <c r="D19" s="100"/>
      <c r="E19" s="101"/>
      <c r="F19" s="101"/>
      <c r="G19" s="100"/>
      <c r="H19" s="100"/>
      <c r="I19" s="102"/>
      <c r="J19" s="100"/>
      <c r="K19" s="102"/>
      <c r="L19" s="100"/>
      <c r="M19" s="102"/>
      <c r="N19" s="100"/>
    </row>
    <row r="20" spans="1:14" ht="79.900000000000006" customHeight="1" x14ac:dyDescent="0.15">
      <c r="A20" s="337" t="s">
        <v>100</v>
      </c>
      <c r="B20" s="337"/>
      <c r="C20" s="337"/>
      <c r="D20" s="337"/>
      <c r="E20" s="337"/>
      <c r="F20" s="337"/>
      <c r="G20" s="337"/>
      <c r="H20" s="337"/>
      <c r="I20" s="337"/>
      <c r="J20" s="337"/>
      <c r="K20" s="336" t="s">
        <v>236</v>
      </c>
      <c r="L20" s="336"/>
      <c r="M20" s="336"/>
      <c r="N20" s="336"/>
    </row>
    <row r="21" spans="1:14" x14ac:dyDescent="0.15">
      <c r="A21" s="337" t="s">
        <v>237</v>
      </c>
      <c r="B21" s="337"/>
      <c r="C21" s="337"/>
      <c r="D21" s="337"/>
      <c r="E21" s="337"/>
      <c r="F21" s="337"/>
      <c r="G21" s="337"/>
      <c r="H21" s="337"/>
      <c r="I21" s="337"/>
      <c r="J21" s="337"/>
      <c r="K21" s="336"/>
      <c r="L21" s="336"/>
      <c r="M21" s="336"/>
      <c r="N21" s="336"/>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9" t="s">
        <v>23</v>
      </c>
      <c r="B2" s="339"/>
      <c r="C2" s="339"/>
      <c r="D2" s="339"/>
      <c r="E2" s="339"/>
      <c r="F2" s="339"/>
      <c r="G2" s="339"/>
      <c r="H2" s="339"/>
      <c r="I2" s="339"/>
      <c r="J2" s="339"/>
      <c r="K2" s="339"/>
      <c r="L2" s="339"/>
      <c r="M2" s="339"/>
      <c r="N2" s="339"/>
    </row>
    <row r="3" spans="1:14" x14ac:dyDescent="0.15">
      <c r="N3" s="132" t="s">
        <v>272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8" t="s">
        <v>77</v>
      </c>
      <c r="B7" s="338" t="s">
        <v>263</v>
      </c>
      <c r="C7" s="338" t="s">
        <v>264</v>
      </c>
      <c r="D7" s="338" t="s">
        <v>265</v>
      </c>
      <c r="E7" s="338" t="s">
        <v>266</v>
      </c>
      <c r="F7" s="338" t="s">
        <v>267</v>
      </c>
      <c r="G7" s="338" t="s">
        <v>268</v>
      </c>
      <c r="H7" s="338" t="s">
        <v>269</v>
      </c>
      <c r="I7" s="338"/>
      <c r="J7" s="338" t="s">
        <v>81</v>
      </c>
      <c r="K7" s="338"/>
      <c r="L7" s="338" t="s">
        <v>83</v>
      </c>
      <c r="M7" s="338"/>
      <c r="N7" s="338" t="s">
        <v>84</v>
      </c>
    </row>
    <row r="8" spans="1:14" x14ac:dyDescent="0.15">
      <c r="A8" s="338"/>
      <c r="B8" s="338"/>
      <c r="C8" s="338"/>
      <c r="D8" s="338"/>
      <c r="E8" s="338"/>
      <c r="F8" s="338"/>
      <c r="G8" s="338"/>
      <c r="H8" s="99" t="s">
        <v>270</v>
      </c>
      <c r="I8" s="99" t="s">
        <v>144</v>
      </c>
      <c r="J8" s="99" t="s">
        <v>270</v>
      </c>
      <c r="K8" s="99" t="s">
        <v>271</v>
      </c>
      <c r="L8" s="99" t="s">
        <v>270</v>
      </c>
      <c r="M8" s="99" t="s">
        <v>271</v>
      </c>
      <c r="N8" s="338"/>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40" t="s">
        <v>261</v>
      </c>
      <c r="B19" s="341"/>
      <c r="C19" s="100"/>
      <c r="D19" s="100"/>
      <c r="E19" s="101"/>
      <c r="F19" s="101"/>
      <c r="G19" s="100"/>
      <c r="H19" s="100"/>
      <c r="I19" s="102"/>
      <c r="J19" s="100"/>
      <c r="K19" s="102"/>
      <c r="L19" s="100"/>
      <c r="M19" s="102"/>
      <c r="N19" s="100"/>
    </row>
    <row r="20" spans="1:14" ht="79.900000000000006" customHeight="1" x14ac:dyDescent="0.15">
      <c r="A20" s="337" t="s">
        <v>100</v>
      </c>
      <c r="B20" s="337"/>
      <c r="C20" s="337"/>
      <c r="D20" s="337"/>
      <c r="E20" s="337"/>
      <c r="F20" s="337"/>
      <c r="G20" s="337"/>
      <c r="H20" s="337"/>
      <c r="I20" s="337"/>
      <c r="J20" s="337"/>
      <c r="K20" s="336" t="s">
        <v>236</v>
      </c>
      <c r="L20" s="336"/>
      <c r="M20" s="336"/>
      <c r="N20" s="336"/>
    </row>
    <row r="21" spans="1:14" x14ac:dyDescent="0.15">
      <c r="A21" s="337" t="s">
        <v>237</v>
      </c>
      <c r="B21" s="337"/>
      <c r="C21" s="337"/>
      <c r="D21" s="337"/>
      <c r="E21" s="337"/>
      <c r="F21" s="337"/>
      <c r="G21" s="337"/>
      <c r="H21" s="337"/>
      <c r="I21" s="337"/>
      <c r="J21" s="337"/>
      <c r="K21" s="336"/>
      <c r="L21" s="336"/>
      <c r="M21" s="336"/>
      <c r="N21" s="336"/>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35" t="s">
        <v>25</v>
      </c>
      <c r="B2" s="295"/>
      <c r="C2" s="295"/>
      <c r="D2" s="295"/>
      <c r="E2" s="295"/>
      <c r="F2" s="295"/>
      <c r="G2" s="295"/>
      <c r="H2" s="295"/>
      <c r="I2" s="295"/>
      <c r="J2" s="295"/>
      <c r="K2" s="295"/>
      <c r="L2" s="295"/>
      <c r="M2" s="295"/>
      <c r="N2" s="295"/>
      <c r="O2" s="295"/>
      <c r="P2" s="295"/>
      <c r="Q2" s="295"/>
    </row>
    <row r="3" spans="1:18" ht="15" x14ac:dyDescent="0.15">
      <c r="A3" s="105"/>
      <c r="B3" s="105"/>
      <c r="C3" s="105"/>
      <c r="D3" s="105"/>
      <c r="E3" s="105"/>
      <c r="F3" s="105"/>
      <c r="G3" s="105"/>
      <c r="H3" s="105"/>
      <c r="I3" s="105"/>
      <c r="J3" s="105"/>
      <c r="K3" s="105"/>
      <c r="L3" s="105"/>
      <c r="M3" s="105"/>
      <c r="N3" s="105"/>
      <c r="O3" s="105"/>
      <c r="P3" s="105"/>
      <c r="Q3" s="105"/>
      <c r="R3" s="132" t="s">
        <v>24</v>
      </c>
    </row>
    <row r="4" spans="1:18" ht="15" x14ac:dyDescent="0.15">
      <c r="A4" s="131" t="s">
        <v>134</v>
      </c>
      <c r="B4" s="105"/>
      <c r="C4" s="105"/>
      <c r="D4" s="105"/>
      <c r="E4" s="105"/>
      <c r="F4" s="105"/>
      <c r="G4" s="105"/>
      <c r="H4" s="105"/>
      <c r="I4" s="105"/>
      <c r="J4" s="105"/>
      <c r="K4" s="105"/>
      <c r="L4" s="105"/>
      <c r="M4" s="105"/>
      <c r="N4" s="105"/>
      <c r="O4" s="105"/>
      <c r="P4" s="105"/>
      <c r="Q4" s="105"/>
      <c r="R4" s="105"/>
    </row>
    <row r="5" spans="1:18" ht="15" x14ac:dyDescent="0.15">
      <c r="A5" s="131" t="s">
        <v>211</v>
      </c>
      <c r="B5" s="105"/>
      <c r="C5" s="105"/>
      <c r="D5" s="105"/>
      <c r="E5" s="105"/>
      <c r="F5" s="105"/>
      <c r="G5" s="105"/>
      <c r="H5" s="105"/>
      <c r="I5" s="105"/>
      <c r="J5" s="105"/>
      <c r="K5" s="105"/>
      <c r="L5" s="105"/>
      <c r="M5" s="105"/>
      <c r="N5" s="105"/>
      <c r="O5" s="105"/>
      <c r="P5" s="105"/>
      <c r="Q5" s="105"/>
      <c r="R5" s="105"/>
    </row>
    <row r="6" spans="1:18" ht="15" x14ac:dyDescent="0.15">
      <c r="A6" s="131" t="s">
        <v>212</v>
      </c>
      <c r="B6" s="105"/>
      <c r="C6" s="105"/>
      <c r="D6" s="105"/>
      <c r="E6" s="105"/>
      <c r="F6" s="105"/>
      <c r="G6" s="105"/>
      <c r="H6" s="105"/>
      <c r="I6" s="105"/>
      <c r="J6" s="105"/>
      <c r="K6" s="105"/>
      <c r="L6" s="105"/>
      <c r="M6" s="105"/>
      <c r="N6" s="105"/>
      <c r="O6" s="105"/>
      <c r="P6" s="105"/>
      <c r="Q6" s="105"/>
      <c r="R6" s="133" t="s">
        <v>76</v>
      </c>
    </row>
    <row r="7" spans="1:18" x14ac:dyDescent="0.15">
      <c r="A7" s="338" t="s">
        <v>77</v>
      </c>
      <c r="B7" s="338" t="s">
        <v>273</v>
      </c>
      <c r="C7" s="338" t="s">
        <v>274</v>
      </c>
      <c r="D7" s="338" t="s">
        <v>275</v>
      </c>
      <c r="E7" s="338" t="s">
        <v>276</v>
      </c>
      <c r="F7" s="338" t="s">
        <v>277</v>
      </c>
      <c r="G7" s="338"/>
      <c r="H7" s="338"/>
      <c r="I7" s="338"/>
      <c r="J7" s="338"/>
      <c r="K7" s="338"/>
      <c r="L7" s="338" t="s">
        <v>81</v>
      </c>
      <c r="M7" s="338"/>
      <c r="N7" s="338"/>
      <c r="O7" s="338" t="s">
        <v>82</v>
      </c>
      <c r="P7" s="338"/>
      <c r="Q7" s="338" t="s">
        <v>83</v>
      </c>
      <c r="R7" s="342" t="s">
        <v>84</v>
      </c>
    </row>
    <row r="8" spans="1:18" x14ac:dyDescent="0.15">
      <c r="A8" s="338"/>
      <c r="B8" s="338"/>
      <c r="C8" s="338"/>
      <c r="D8" s="338"/>
      <c r="E8" s="338"/>
      <c r="F8" s="338" t="s">
        <v>278</v>
      </c>
      <c r="G8" s="338"/>
      <c r="H8" s="338"/>
      <c r="I8" s="338" t="s">
        <v>279</v>
      </c>
      <c r="J8" s="338" t="s">
        <v>280</v>
      </c>
      <c r="K8" s="338" t="s">
        <v>208</v>
      </c>
      <c r="L8" s="338" t="s">
        <v>281</v>
      </c>
      <c r="M8" s="338" t="s">
        <v>282</v>
      </c>
      <c r="N8" s="338" t="s">
        <v>283</v>
      </c>
      <c r="O8" s="338" t="s">
        <v>284</v>
      </c>
      <c r="P8" s="338" t="s">
        <v>285</v>
      </c>
      <c r="Q8" s="338"/>
      <c r="R8" s="342"/>
    </row>
    <row r="9" spans="1:18" x14ac:dyDescent="0.15">
      <c r="A9" s="338"/>
      <c r="B9" s="338"/>
      <c r="C9" s="338"/>
      <c r="D9" s="338"/>
      <c r="E9" s="338"/>
      <c r="F9" s="99" t="s">
        <v>286</v>
      </c>
      <c r="G9" s="99" t="s">
        <v>287</v>
      </c>
      <c r="H9" s="99" t="s">
        <v>288</v>
      </c>
      <c r="I9" s="338"/>
      <c r="J9" s="338"/>
      <c r="K9" s="338"/>
      <c r="L9" s="338"/>
      <c r="M9" s="338"/>
      <c r="N9" s="338"/>
      <c r="O9" s="338"/>
      <c r="P9" s="338"/>
      <c r="Q9" s="338"/>
      <c r="R9" s="342"/>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row>
    <row r="11" spans="1:18" x14ac:dyDescent="0.15">
      <c r="A11" s="100"/>
      <c r="B11" s="100"/>
      <c r="C11" s="101"/>
      <c r="D11" s="100"/>
      <c r="E11" s="100"/>
      <c r="F11" s="100"/>
      <c r="G11" s="100"/>
      <c r="H11" s="102"/>
      <c r="I11" s="114"/>
      <c r="J11" s="114"/>
      <c r="K11" s="114"/>
      <c r="L11" s="114"/>
      <c r="M11" s="102"/>
      <c r="N11" s="102"/>
      <c r="O11" s="114"/>
      <c r="P11" s="114"/>
      <c r="Q11" s="114"/>
      <c r="R11" s="95"/>
    </row>
    <row r="12" spans="1:18" x14ac:dyDescent="0.15">
      <c r="A12" s="100"/>
      <c r="B12" s="100"/>
      <c r="C12" s="101"/>
      <c r="D12" s="100"/>
      <c r="E12" s="100"/>
      <c r="F12" s="100"/>
      <c r="G12" s="100"/>
      <c r="H12" s="102"/>
      <c r="I12" s="114"/>
      <c r="J12" s="114"/>
      <c r="K12" s="114"/>
      <c r="L12" s="114"/>
      <c r="M12" s="102"/>
      <c r="N12" s="102"/>
      <c r="O12" s="114"/>
      <c r="P12" s="114"/>
      <c r="Q12" s="114"/>
      <c r="R12" s="95"/>
    </row>
    <row r="13" spans="1:18" x14ac:dyDescent="0.15">
      <c r="A13" s="100"/>
      <c r="B13" s="100"/>
      <c r="C13" s="101"/>
      <c r="D13" s="100"/>
      <c r="E13" s="100"/>
      <c r="F13" s="100"/>
      <c r="G13" s="100"/>
      <c r="H13" s="102"/>
      <c r="I13" s="114"/>
      <c r="J13" s="114"/>
      <c r="K13" s="114"/>
      <c r="L13" s="114"/>
      <c r="M13" s="102"/>
      <c r="N13" s="102"/>
      <c r="O13" s="114"/>
      <c r="P13" s="114"/>
      <c r="Q13" s="114"/>
      <c r="R13" s="95"/>
    </row>
    <row r="14" spans="1:18" x14ac:dyDescent="0.15">
      <c r="A14" s="100"/>
      <c r="B14" s="100"/>
      <c r="C14" s="101"/>
      <c r="D14" s="100"/>
      <c r="E14" s="100"/>
      <c r="F14" s="100"/>
      <c r="G14" s="100"/>
      <c r="H14" s="102"/>
      <c r="I14" s="114"/>
      <c r="J14" s="114"/>
      <c r="K14" s="114"/>
      <c r="L14" s="114"/>
      <c r="M14" s="102"/>
      <c r="N14" s="102"/>
      <c r="O14" s="114"/>
      <c r="P14" s="114"/>
      <c r="Q14" s="114"/>
      <c r="R14" s="95"/>
    </row>
    <row r="15" spans="1:18" x14ac:dyDescent="0.15">
      <c r="A15" s="100"/>
      <c r="B15" s="100"/>
      <c r="C15" s="101"/>
      <c r="D15" s="100"/>
      <c r="E15" s="100"/>
      <c r="F15" s="100"/>
      <c r="G15" s="100"/>
      <c r="H15" s="102"/>
      <c r="I15" s="114"/>
      <c r="J15" s="114"/>
      <c r="K15" s="114"/>
      <c r="L15" s="114"/>
      <c r="M15" s="102"/>
      <c r="N15" s="102"/>
      <c r="O15" s="114"/>
      <c r="P15" s="114"/>
      <c r="Q15" s="114"/>
      <c r="R15" s="95"/>
    </row>
    <row r="16" spans="1:18" x14ac:dyDescent="0.15">
      <c r="A16" s="100"/>
      <c r="B16" s="100"/>
      <c r="C16" s="101"/>
      <c r="D16" s="100"/>
      <c r="E16" s="100"/>
      <c r="F16" s="100"/>
      <c r="G16" s="100"/>
      <c r="H16" s="102"/>
      <c r="I16" s="114"/>
      <c r="J16" s="114"/>
      <c r="K16" s="114"/>
      <c r="L16" s="114"/>
      <c r="M16" s="102"/>
      <c r="N16" s="102"/>
      <c r="O16" s="114"/>
      <c r="P16" s="114"/>
      <c r="Q16" s="114"/>
      <c r="R16" s="95"/>
    </row>
    <row r="17" spans="1:18" x14ac:dyDescent="0.15">
      <c r="A17" s="100"/>
      <c r="B17" s="100"/>
      <c r="C17" s="101"/>
      <c r="D17" s="100"/>
      <c r="E17" s="100"/>
      <c r="F17" s="100"/>
      <c r="G17" s="100"/>
      <c r="H17" s="102"/>
      <c r="I17" s="114"/>
      <c r="J17" s="114"/>
      <c r="K17" s="114"/>
      <c r="L17" s="114"/>
      <c r="M17" s="102"/>
      <c r="N17" s="102"/>
      <c r="O17" s="114"/>
      <c r="P17" s="114"/>
      <c r="Q17" s="114"/>
      <c r="R17" s="95"/>
    </row>
    <row r="18" spans="1:18" x14ac:dyDescent="0.15">
      <c r="A18" s="100"/>
      <c r="B18" s="100"/>
      <c r="C18" s="101"/>
      <c r="D18" s="100"/>
      <c r="E18" s="100"/>
      <c r="F18" s="100"/>
      <c r="G18" s="100"/>
      <c r="H18" s="102"/>
      <c r="I18" s="114"/>
      <c r="J18" s="114"/>
      <c r="K18" s="114"/>
      <c r="L18" s="114"/>
      <c r="M18" s="102"/>
      <c r="N18" s="102"/>
      <c r="O18" s="114"/>
      <c r="P18" s="114"/>
      <c r="Q18" s="114"/>
      <c r="R18" s="95"/>
    </row>
    <row r="19" spans="1:18" x14ac:dyDescent="0.15">
      <c r="A19" s="100"/>
      <c r="B19" s="100"/>
      <c r="C19" s="101"/>
      <c r="D19" s="100"/>
      <c r="E19" s="100"/>
      <c r="F19" s="100"/>
      <c r="G19" s="100"/>
      <c r="H19" s="102"/>
      <c r="I19" s="114"/>
      <c r="J19" s="114"/>
      <c r="K19" s="114"/>
      <c r="L19" s="114"/>
      <c r="M19" s="102"/>
      <c r="N19" s="102"/>
      <c r="O19" s="114"/>
      <c r="P19" s="114"/>
      <c r="Q19" s="114"/>
      <c r="R19" s="95"/>
    </row>
    <row r="20" spans="1:18" x14ac:dyDescent="0.15">
      <c r="A20" s="100"/>
      <c r="B20" s="100"/>
      <c r="C20" s="101"/>
      <c r="D20" s="100"/>
      <c r="E20" s="100"/>
      <c r="F20" s="100"/>
      <c r="G20" s="100"/>
      <c r="H20" s="102"/>
      <c r="I20" s="114"/>
      <c r="J20" s="114"/>
      <c r="K20" s="114"/>
      <c r="L20" s="114"/>
      <c r="M20" s="102"/>
      <c r="N20" s="102"/>
      <c r="O20" s="114"/>
      <c r="P20" s="114"/>
      <c r="Q20" s="114"/>
      <c r="R20" s="95"/>
    </row>
    <row r="21" spans="1:18" x14ac:dyDescent="0.15">
      <c r="A21" s="100"/>
      <c r="B21" s="100"/>
      <c r="C21" s="101"/>
      <c r="D21" s="100"/>
      <c r="E21" s="100"/>
      <c r="F21" s="100"/>
      <c r="G21" s="100"/>
      <c r="H21" s="102"/>
      <c r="I21" s="114"/>
      <c r="J21" s="114"/>
      <c r="K21" s="114"/>
      <c r="L21" s="114"/>
      <c r="M21" s="102"/>
      <c r="N21" s="102"/>
      <c r="O21" s="114"/>
      <c r="P21" s="114"/>
      <c r="Q21" s="114"/>
      <c r="R21" s="95"/>
    </row>
    <row r="22" spans="1:18" x14ac:dyDescent="0.15">
      <c r="A22" s="100"/>
      <c r="B22" s="100"/>
      <c r="C22" s="101"/>
      <c r="D22" s="100"/>
      <c r="E22" s="100"/>
      <c r="F22" s="100"/>
      <c r="G22" s="100"/>
      <c r="H22" s="102"/>
      <c r="I22" s="114"/>
      <c r="J22" s="114"/>
      <c r="K22" s="114"/>
      <c r="L22" s="114"/>
      <c r="M22" s="102"/>
      <c r="N22" s="102"/>
      <c r="O22" s="114"/>
      <c r="P22" s="114"/>
      <c r="Q22" s="114"/>
      <c r="R22" s="95"/>
    </row>
    <row r="23" spans="1:18" x14ac:dyDescent="0.15">
      <c r="A23" s="100"/>
      <c r="B23" s="100"/>
      <c r="C23" s="101"/>
      <c r="D23" s="100"/>
      <c r="E23" s="100"/>
      <c r="F23" s="100"/>
      <c r="G23" s="100"/>
      <c r="H23" s="102"/>
      <c r="I23" s="114"/>
      <c r="J23" s="114"/>
      <c r="K23" s="114"/>
      <c r="L23" s="114"/>
      <c r="M23" s="102"/>
      <c r="N23" s="102"/>
      <c r="O23" s="114"/>
      <c r="P23" s="114"/>
      <c r="Q23" s="114"/>
      <c r="R23" s="95"/>
    </row>
    <row r="24" spans="1:18" x14ac:dyDescent="0.15">
      <c r="A24" s="100"/>
      <c r="B24" s="100"/>
      <c r="C24" s="101"/>
      <c r="D24" s="100"/>
      <c r="E24" s="100"/>
      <c r="F24" s="100"/>
      <c r="G24" s="100"/>
      <c r="H24" s="102"/>
      <c r="I24" s="114"/>
      <c r="J24" s="114"/>
      <c r="K24" s="114"/>
      <c r="L24" s="114"/>
      <c r="M24" s="102"/>
      <c r="N24" s="102"/>
      <c r="O24" s="114"/>
      <c r="P24" s="114"/>
      <c r="Q24" s="114"/>
      <c r="R24" s="95"/>
    </row>
    <row r="25" spans="1:18" x14ac:dyDescent="0.15">
      <c r="A25" s="100"/>
      <c r="B25" s="100"/>
      <c r="C25" s="101"/>
      <c r="D25" s="100"/>
      <c r="E25" s="100"/>
      <c r="F25" s="100"/>
      <c r="G25" s="100"/>
      <c r="H25" s="102"/>
      <c r="I25" s="114"/>
      <c r="J25" s="114"/>
      <c r="K25" s="114"/>
      <c r="L25" s="114"/>
      <c r="M25" s="102"/>
      <c r="N25" s="102"/>
      <c r="O25" s="114"/>
      <c r="P25" s="114"/>
      <c r="Q25" s="114"/>
      <c r="R25" s="95"/>
    </row>
    <row r="26" spans="1:18" x14ac:dyDescent="0.15">
      <c r="A26" s="100"/>
      <c r="B26" s="100"/>
      <c r="C26" s="101"/>
      <c r="D26" s="100"/>
      <c r="E26" s="100"/>
      <c r="F26" s="100"/>
      <c r="G26" s="100"/>
      <c r="H26" s="102"/>
      <c r="I26" s="114"/>
      <c r="J26" s="114"/>
      <c r="K26" s="114"/>
      <c r="L26" s="114"/>
      <c r="M26" s="102"/>
      <c r="N26" s="102"/>
      <c r="O26" s="114"/>
      <c r="P26" s="114"/>
      <c r="Q26" s="114"/>
      <c r="R26" s="95"/>
    </row>
    <row r="27" spans="1:18" x14ac:dyDescent="0.15">
      <c r="A27" s="100"/>
      <c r="B27" s="100"/>
      <c r="C27" s="101"/>
      <c r="D27" s="100"/>
      <c r="E27" s="100"/>
      <c r="F27" s="100"/>
      <c r="G27" s="100"/>
      <c r="H27" s="102"/>
      <c r="I27" s="114"/>
      <c r="J27" s="114"/>
      <c r="K27" s="114"/>
      <c r="L27" s="114"/>
      <c r="M27" s="102"/>
      <c r="N27" s="102"/>
      <c r="O27" s="114"/>
      <c r="P27" s="114"/>
      <c r="Q27" s="114"/>
      <c r="R27" s="95"/>
    </row>
    <row r="28" spans="1:18" x14ac:dyDescent="0.15">
      <c r="A28" s="100"/>
      <c r="B28" s="100"/>
      <c r="C28" s="101"/>
      <c r="D28" s="100"/>
      <c r="E28" s="100"/>
      <c r="F28" s="100"/>
      <c r="G28" s="100"/>
      <c r="H28" s="102"/>
      <c r="I28" s="114"/>
      <c r="J28" s="114"/>
      <c r="K28" s="114"/>
      <c r="L28" s="114"/>
      <c r="M28" s="102"/>
      <c r="N28" s="102"/>
      <c r="O28" s="114"/>
      <c r="P28" s="114"/>
      <c r="Q28" s="114"/>
      <c r="R28" s="95"/>
    </row>
    <row r="29" spans="1:18" x14ac:dyDescent="0.15">
      <c r="A29" s="340" t="s">
        <v>261</v>
      </c>
      <c r="B29" s="341"/>
      <c r="C29" s="101"/>
      <c r="D29" s="100"/>
      <c r="E29" s="100"/>
      <c r="F29" s="100"/>
      <c r="G29" s="100"/>
      <c r="H29" s="102"/>
      <c r="I29" s="114"/>
      <c r="J29" s="114"/>
      <c r="K29" s="114"/>
      <c r="L29" s="114"/>
      <c r="M29" s="102"/>
      <c r="N29" s="102"/>
      <c r="O29" s="114"/>
      <c r="P29" s="114"/>
      <c r="Q29" s="114"/>
      <c r="R29" s="95"/>
    </row>
    <row r="30" spans="1:18" ht="64.150000000000006" customHeight="1" x14ac:dyDescent="0.15">
      <c r="A30" s="318" t="s">
        <v>100</v>
      </c>
      <c r="B30" s="323"/>
      <c r="C30" s="323"/>
      <c r="D30" s="323"/>
      <c r="E30" s="323"/>
      <c r="F30" s="323"/>
      <c r="G30" s="323"/>
      <c r="H30" s="323"/>
      <c r="I30" s="323"/>
      <c r="J30" s="323"/>
      <c r="K30" s="323"/>
      <c r="L30" s="323"/>
      <c r="M30" s="323"/>
      <c r="N30" s="323"/>
      <c r="O30" s="323"/>
      <c r="P30" s="323"/>
      <c r="Q30" s="316"/>
      <c r="R30" s="316"/>
    </row>
    <row r="31" spans="1:18" x14ac:dyDescent="0.15">
      <c r="A31" s="323" t="s">
        <v>224</v>
      </c>
      <c r="B31" s="323"/>
      <c r="C31" s="323"/>
      <c r="D31" s="323"/>
      <c r="E31" s="323"/>
      <c r="F31" s="323"/>
      <c r="G31" s="323"/>
      <c r="H31" s="323"/>
      <c r="I31" s="323"/>
      <c r="J31" s="323"/>
      <c r="K31" s="323"/>
      <c r="L31" s="323"/>
      <c r="M31" s="323"/>
      <c r="N31" s="323"/>
      <c r="O31" s="323"/>
      <c r="P31" s="323"/>
      <c r="Q31" s="316"/>
      <c r="R31" s="316"/>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9" t="s">
        <v>27</v>
      </c>
      <c r="B2" s="339"/>
      <c r="C2" s="339"/>
      <c r="D2" s="339"/>
      <c r="E2" s="339"/>
      <c r="F2" s="339"/>
      <c r="G2" s="339"/>
      <c r="H2" s="339"/>
      <c r="I2" s="339"/>
      <c r="J2" s="339"/>
      <c r="K2" s="339"/>
      <c r="L2" s="339"/>
      <c r="M2" s="339"/>
      <c r="N2" s="339"/>
    </row>
    <row r="3" spans="1:14" x14ac:dyDescent="0.15">
      <c r="N3" s="132" t="s">
        <v>289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8" t="s">
        <v>77</v>
      </c>
      <c r="B7" s="338" t="s">
        <v>290</v>
      </c>
      <c r="C7" s="338" t="s">
        <v>291</v>
      </c>
      <c r="D7" s="338" t="s">
        <v>292</v>
      </c>
      <c r="E7" s="338" t="s">
        <v>293</v>
      </c>
      <c r="F7" s="338" t="s">
        <v>294</v>
      </c>
      <c r="G7" s="338" t="s">
        <v>295</v>
      </c>
      <c r="H7" s="338" t="s">
        <v>81</v>
      </c>
      <c r="I7" s="338"/>
      <c r="J7" s="338"/>
      <c r="K7" s="338" t="s">
        <v>82</v>
      </c>
      <c r="L7" s="338"/>
      <c r="M7" s="343" t="s">
        <v>83</v>
      </c>
      <c r="N7" s="338" t="s">
        <v>84</v>
      </c>
    </row>
    <row r="8" spans="1:14" x14ac:dyDescent="0.15">
      <c r="A8" s="338"/>
      <c r="B8" s="338"/>
      <c r="C8" s="338"/>
      <c r="D8" s="338"/>
      <c r="E8" s="338"/>
      <c r="F8" s="338"/>
      <c r="G8" s="338"/>
      <c r="H8" s="99" t="s">
        <v>85</v>
      </c>
      <c r="I8" s="99" t="s">
        <v>296</v>
      </c>
      <c r="J8" s="99" t="s">
        <v>297</v>
      </c>
      <c r="K8" s="99" t="s">
        <v>298</v>
      </c>
      <c r="L8" s="99" t="s">
        <v>299</v>
      </c>
      <c r="M8" s="344"/>
      <c r="N8" s="338"/>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40" t="s">
        <v>300</v>
      </c>
      <c r="B19" s="341"/>
      <c r="C19" s="100"/>
      <c r="D19" s="100"/>
      <c r="E19" s="101"/>
      <c r="F19" s="101"/>
      <c r="G19" s="100"/>
      <c r="H19" s="100"/>
      <c r="I19" s="100"/>
      <c r="J19" s="102"/>
      <c r="K19" s="100"/>
      <c r="L19" s="102"/>
      <c r="M19" s="102"/>
      <c r="N19" s="100"/>
    </row>
    <row r="20" spans="1:14" ht="79.900000000000006" customHeight="1" x14ac:dyDescent="0.15">
      <c r="A20" s="337" t="s">
        <v>100</v>
      </c>
      <c r="B20" s="337"/>
      <c r="C20" s="337"/>
      <c r="D20" s="337"/>
      <c r="E20" s="337"/>
      <c r="F20" s="337"/>
      <c r="G20" s="337"/>
      <c r="H20" s="337"/>
      <c r="I20" s="337"/>
      <c r="J20" s="337"/>
      <c r="K20" s="337"/>
      <c r="L20" s="336" t="s">
        <v>236</v>
      </c>
      <c r="M20" s="336"/>
      <c r="N20" s="336"/>
    </row>
    <row r="21" spans="1:14" x14ac:dyDescent="0.15">
      <c r="A21" s="337" t="s">
        <v>237</v>
      </c>
      <c r="B21" s="337"/>
      <c r="C21" s="337"/>
      <c r="D21" s="337"/>
      <c r="E21" s="337"/>
      <c r="F21" s="337"/>
      <c r="G21" s="337"/>
      <c r="H21" s="337"/>
      <c r="I21" s="337"/>
      <c r="J21" s="337"/>
      <c r="K21" s="337"/>
      <c r="L21" s="336"/>
      <c r="M21" s="336"/>
      <c r="N21" s="336"/>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95" t="s">
        <v>301</v>
      </c>
      <c r="B2" s="295"/>
      <c r="C2" s="295"/>
      <c r="D2" s="295"/>
      <c r="E2" s="295"/>
      <c r="F2" s="295"/>
      <c r="G2" s="295"/>
      <c r="H2" s="295"/>
      <c r="I2" s="295"/>
      <c r="J2" s="295"/>
      <c r="K2" s="295"/>
      <c r="L2" s="295"/>
      <c r="M2" s="295"/>
      <c r="N2" s="295"/>
    </row>
    <row r="3" spans="1:14" x14ac:dyDescent="0.15">
      <c r="N3" s="92" t="s">
        <v>302</v>
      </c>
    </row>
    <row r="4" spans="1:14" x14ac:dyDescent="0.15">
      <c r="A4" s="131" t="s">
        <v>134</v>
      </c>
    </row>
    <row r="5" spans="1:14" x14ac:dyDescent="0.15">
      <c r="A5" s="131" t="str">
        <f>货币资金!A5</f>
        <v>填报单位：林芝市巴宜区八一镇人民政府</v>
      </c>
    </row>
    <row r="6" spans="1:14" x14ac:dyDescent="0.15">
      <c r="A6" s="131" t="str">
        <f>货币资金!A6</f>
        <v>项目名称：百巴镇苹果种植项目</v>
      </c>
      <c r="N6" s="130" t="s">
        <v>49</v>
      </c>
    </row>
    <row r="7" spans="1:14" x14ac:dyDescent="0.15">
      <c r="A7" s="322" t="s">
        <v>192</v>
      </c>
      <c r="B7" s="322" t="s">
        <v>303</v>
      </c>
      <c r="C7" s="322" t="s">
        <v>304</v>
      </c>
      <c r="D7" s="322" t="s">
        <v>305</v>
      </c>
      <c r="E7" s="322" t="s">
        <v>306</v>
      </c>
      <c r="F7" s="322" t="s">
        <v>307</v>
      </c>
      <c r="G7" s="322" t="s">
        <v>308</v>
      </c>
      <c r="H7" s="322" t="s">
        <v>195</v>
      </c>
      <c r="I7" s="322"/>
      <c r="J7" s="322"/>
      <c r="K7" s="322" t="s">
        <v>196</v>
      </c>
      <c r="L7" s="322"/>
      <c r="M7" s="346" t="s">
        <v>197</v>
      </c>
      <c r="N7" s="322" t="s">
        <v>198</v>
      </c>
    </row>
    <row r="8" spans="1:14" x14ac:dyDescent="0.15">
      <c r="A8" s="322"/>
      <c r="B8" s="322"/>
      <c r="C8" s="322"/>
      <c r="D8" s="322"/>
      <c r="E8" s="322"/>
      <c r="F8" s="322"/>
      <c r="G8" s="322"/>
      <c r="H8" s="86" t="s">
        <v>199</v>
      </c>
      <c r="I8" s="86" t="s">
        <v>309</v>
      </c>
      <c r="J8" s="86" t="s">
        <v>310</v>
      </c>
      <c r="K8" s="86" t="s">
        <v>232</v>
      </c>
      <c r="L8" s="86" t="s">
        <v>233</v>
      </c>
      <c r="M8" s="347"/>
      <c r="N8" s="322"/>
    </row>
    <row r="9" spans="1:14" x14ac:dyDescent="0.15">
      <c r="A9" s="87"/>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61">
        <v>1</v>
      </c>
      <c r="B10" s="172" t="s">
        <v>311</v>
      </c>
      <c r="C10" s="162" t="s">
        <v>312</v>
      </c>
      <c r="D10" s="162" t="s">
        <v>313</v>
      </c>
      <c r="E10" s="173"/>
      <c r="F10" s="173"/>
      <c r="G10" s="165"/>
      <c r="H10" s="167">
        <f>I10+J10</f>
        <v>5605056.4000000004</v>
      </c>
      <c r="I10" s="167">
        <v>0</v>
      </c>
      <c r="J10" s="167">
        <v>5605056.4000000004</v>
      </c>
      <c r="K10" s="165"/>
      <c r="L10" s="167"/>
      <c r="M10" s="167">
        <f>J10+K10-L10</f>
        <v>5605056.4000000004</v>
      </c>
      <c r="N10" s="151" t="s">
        <v>314</v>
      </c>
    </row>
    <row r="11" spans="1:14" x14ac:dyDescent="0.15">
      <c r="A11" s="161">
        <v>2</v>
      </c>
      <c r="B11" s="174" t="s">
        <v>315</v>
      </c>
      <c r="C11" s="162" t="s">
        <v>312</v>
      </c>
      <c r="D11" s="162" t="s">
        <v>313</v>
      </c>
      <c r="E11" s="173"/>
      <c r="F11" s="173"/>
      <c r="G11" s="165"/>
      <c r="H11" s="167">
        <f t="shared" ref="H11:H25" si="0">I11+J11</f>
        <v>2092152</v>
      </c>
      <c r="I11" s="167">
        <v>0</v>
      </c>
      <c r="J11" s="167">
        <v>2092152</v>
      </c>
      <c r="K11" s="165"/>
      <c r="L11" s="167"/>
      <c r="M11" s="167">
        <f t="shared" ref="M11:M26" si="1">J11+K11-L11</f>
        <v>2092152</v>
      </c>
      <c r="N11" s="164" t="s">
        <v>112</v>
      </c>
    </row>
    <row r="12" spans="1:14" ht="36.75" x14ac:dyDescent="0.15">
      <c r="A12" s="161">
        <v>3</v>
      </c>
      <c r="B12" s="172" t="s">
        <v>316</v>
      </c>
      <c r="C12" s="162" t="s">
        <v>312</v>
      </c>
      <c r="D12" s="162" t="s">
        <v>313</v>
      </c>
      <c r="E12" s="173"/>
      <c r="F12" s="173"/>
      <c r="G12" s="165"/>
      <c r="H12" s="167">
        <f t="shared" si="0"/>
        <v>298633.25</v>
      </c>
      <c r="I12" s="167">
        <v>0</v>
      </c>
      <c r="J12" s="167">
        <v>298633.25</v>
      </c>
      <c r="K12" s="165"/>
      <c r="L12" s="167"/>
      <c r="M12" s="167">
        <f t="shared" si="1"/>
        <v>298633.25</v>
      </c>
      <c r="N12" s="171" t="s">
        <v>317</v>
      </c>
    </row>
    <row r="13" spans="1:14" x14ac:dyDescent="0.15">
      <c r="A13" s="161">
        <v>4</v>
      </c>
      <c r="B13" s="172" t="s">
        <v>318</v>
      </c>
      <c r="C13" s="162" t="s">
        <v>312</v>
      </c>
      <c r="D13" s="162" t="s">
        <v>313</v>
      </c>
      <c r="E13" s="173"/>
      <c r="F13" s="173"/>
      <c r="G13" s="165"/>
      <c r="H13" s="167">
        <f t="shared" si="0"/>
        <v>194216</v>
      </c>
      <c r="I13" s="167">
        <v>0</v>
      </c>
      <c r="J13" s="167">
        <v>194216</v>
      </c>
      <c r="K13" s="165"/>
      <c r="L13" s="167"/>
      <c r="M13" s="167">
        <f t="shared" si="1"/>
        <v>194216</v>
      </c>
      <c r="N13" s="164"/>
    </row>
    <row r="14" spans="1:14" ht="25.5" x14ac:dyDescent="0.15">
      <c r="A14" s="161">
        <v>5</v>
      </c>
      <c r="B14" s="172" t="s">
        <v>319</v>
      </c>
      <c r="C14" s="162" t="s">
        <v>312</v>
      </c>
      <c r="D14" s="162" t="s">
        <v>313</v>
      </c>
      <c r="E14" s="173"/>
      <c r="F14" s="173"/>
      <c r="G14" s="165"/>
      <c r="H14" s="167">
        <f t="shared" si="0"/>
        <v>178266</v>
      </c>
      <c r="I14" s="167">
        <v>0</v>
      </c>
      <c r="J14" s="167">
        <v>178266</v>
      </c>
      <c r="K14" s="165"/>
      <c r="L14" s="167"/>
      <c r="M14" s="167">
        <f t="shared" si="1"/>
        <v>178266</v>
      </c>
      <c r="N14" s="171" t="s">
        <v>320</v>
      </c>
    </row>
    <row r="15" spans="1:14" x14ac:dyDescent="0.15">
      <c r="A15" s="161">
        <v>6</v>
      </c>
      <c r="B15" s="172" t="s">
        <v>321</v>
      </c>
      <c r="C15" s="162" t="s">
        <v>312</v>
      </c>
      <c r="D15" s="162" t="s">
        <v>313</v>
      </c>
      <c r="E15" s="173"/>
      <c r="F15" s="173"/>
      <c r="G15" s="165"/>
      <c r="H15" s="167">
        <f t="shared" si="0"/>
        <v>126170</v>
      </c>
      <c r="I15" s="167">
        <v>0</v>
      </c>
      <c r="J15" s="167">
        <v>126170</v>
      </c>
      <c r="K15" s="165"/>
      <c r="L15" s="167"/>
      <c r="M15" s="167">
        <f t="shared" si="1"/>
        <v>126170</v>
      </c>
      <c r="N15" s="164" t="s">
        <v>322</v>
      </c>
    </row>
    <row r="16" spans="1:14" ht="25.5" x14ac:dyDescent="0.15">
      <c r="A16" s="161">
        <v>7</v>
      </c>
      <c r="B16" s="172" t="s">
        <v>117</v>
      </c>
      <c r="C16" s="162" t="s">
        <v>312</v>
      </c>
      <c r="D16" s="162" t="s">
        <v>313</v>
      </c>
      <c r="E16" s="173"/>
      <c r="F16" s="173"/>
      <c r="G16" s="165"/>
      <c r="H16" s="167">
        <f t="shared" si="0"/>
        <v>76000</v>
      </c>
      <c r="I16" s="167">
        <v>0</v>
      </c>
      <c r="J16" s="167">
        <v>76000</v>
      </c>
      <c r="K16" s="165"/>
      <c r="L16" s="167"/>
      <c r="M16" s="167">
        <f t="shared" si="1"/>
        <v>76000</v>
      </c>
      <c r="N16" s="151" t="s">
        <v>323</v>
      </c>
    </row>
    <row r="17" spans="1:14" ht="25.5" x14ac:dyDescent="0.15">
      <c r="A17" s="161">
        <v>8</v>
      </c>
      <c r="B17" s="172" t="s">
        <v>324</v>
      </c>
      <c r="C17" s="162" t="s">
        <v>312</v>
      </c>
      <c r="D17" s="162" t="s">
        <v>313</v>
      </c>
      <c r="E17" s="173"/>
      <c r="F17" s="173"/>
      <c r="G17" s="165"/>
      <c r="H17" s="167">
        <f t="shared" si="0"/>
        <v>38630</v>
      </c>
      <c r="I17" s="167">
        <v>0</v>
      </c>
      <c r="J17" s="167">
        <v>38630</v>
      </c>
      <c r="K17" s="165"/>
      <c r="L17" s="167"/>
      <c r="M17" s="167">
        <f t="shared" si="1"/>
        <v>38630</v>
      </c>
      <c r="N17" s="164" t="s">
        <v>112</v>
      </c>
    </row>
    <row r="18" spans="1:14" ht="25.5" x14ac:dyDescent="0.15">
      <c r="A18" s="161">
        <v>9</v>
      </c>
      <c r="B18" s="172" t="s">
        <v>325</v>
      </c>
      <c r="C18" s="162" t="s">
        <v>312</v>
      </c>
      <c r="D18" s="162" t="s">
        <v>313</v>
      </c>
      <c r="E18" s="173"/>
      <c r="F18" s="173"/>
      <c r="G18" s="165"/>
      <c r="H18" s="167">
        <f t="shared" si="0"/>
        <v>37088</v>
      </c>
      <c r="I18" s="167">
        <v>0</v>
      </c>
      <c r="J18" s="167">
        <v>37088</v>
      </c>
      <c r="K18" s="165"/>
      <c r="L18" s="167"/>
      <c r="M18" s="167">
        <f t="shared" si="1"/>
        <v>37088</v>
      </c>
      <c r="N18" s="164" t="s">
        <v>112</v>
      </c>
    </row>
    <row r="19" spans="1:14" ht="25.5" x14ac:dyDescent="0.15">
      <c r="A19" s="161">
        <v>10</v>
      </c>
      <c r="B19" s="172" t="s">
        <v>326</v>
      </c>
      <c r="C19" s="162" t="s">
        <v>312</v>
      </c>
      <c r="D19" s="162" t="s">
        <v>313</v>
      </c>
      <c r="E19" s="173"/>
      <c r="F19" s="173"/>
      <c r="G19" s="165"/>
      <c r="H19" s="167">
        <f t="shared" si="0"/>
        <v>15600</v>
      </c>
      <c r="I19" s="167">
        <v>0</v>
      </c>
      <c r="J19" s="167">
        <v>15600</v>
      </c>
      <c r="K19" s="165"/>
      <c r="L19" s="167"/>
      <c r="M19" s="167">
        <f t="shared" si="1"/>
        <v>15600</v>
      </c>
      <c r="N19" s="164" t="s">
        <v>327</v>
      </c>
    </row>
    <row r="20" spans="1:14" x14ac:dyDescent="0.15">
      <c r="A20" s="161">
        <v>11</v>
      </c>
      <c r="B20" s="172" t="s">
        <v>328</v>
      </c>
      <c r="C20" s="162" t="s">
        <v>312</v>
      </c>
      <c r="D20" s="162" t="s">
        <v>313</v>
      </c>
      <c r="E20" s="173"/>
      <c r="F20" s="173"/>
      <c r="G20" s="165"/>
      <c r="H20" s="167">
        <f t="shared" si="0"/>
        <v>7147.8</v>
      </c>
      <c r="I20" s="167">
        <v>0</v>
      </c>
      <c r="J20" s="167">
        <v>7147.8</v>
      </c>
      <c r="K20" s="165"/>
      <c r="L20" s="167"/>
      <c r="M20" s="167">
        <f t="shared" si="1"/>
        <v>7147.8</v>
      </c>
      <c r="N20" s="164" t="s">
        <v>112</v>
      </c>
    </row>
    <row r="21" spans="1:14" ht="25.5" x14ac:dyDescent="0.15">
      <c r="A21" s="161">
        <v>12</v>
      </c>
      <c r="B21" s="172" t="s">
        <v>329</v>
      </c>
      <c r="C21" s="162" t="s">
        <v>312</v>
      </c>
      <c r="D21" s="162" t="s">
        <v>313</v>
      </c>
      <c r="E21" s="173"/>
      <c r="F21" s="173"/>
      <c r="G21" s="165"/>
      <c r="H21" s="167">
        <f t="shared" si="0"/>
        <v>3658.5</v>
      </c>
      <c r="I21" s="167">
        <v>0</v>
      </c>
      <c r="J21" s="167">
        <v>3658.5</v>
      </c>
      <c r="K21" s="165"/>
      <c r="L21" s="167"/>
      <c r="M21" s="167">
        <f t="shared" si="1"/>
        <v>3658.5</v>
      </c>
      <c r="N21" s="164" t="s">
        <v>112</v>
      </c>
    </row>
    <row r="22" spans="1:14" x14ac:dyDescent="0.15">
      <c r="A22" s="161">
        <v>13</v>
      </c>
      <c r="B22" s="172" t="s">
        <v>330</v>
      </c>
      <c r="C22" s="162" t="s">
        <v>312</v>
      </c>
      <c r="D22" s="162" t="s">
        <v>313</v>
      </c>
      <c r="E22" s="173"/>
      <c r="F22" s="173"/>
      <c r="G22" s="165"/>
      <c r="H22" s="167">
        <f t="shared" si="0"/>
        <v>2000</v>
      </c>
      <c r="I22" s="167">
        <v>0</v>
      </c>
      <c r="J22" s="167">
        <v>2000</v>
      </c>
      <c r="K22" s="165"/>
      <c r="L22" s="167"/>
      <c r="M22" s="167">
        <f t="shared" si="1"/>
        <v>2000</v>
      </c>
      <c r="N22" s="164"/>
    </row>
    <row r="23" spans="1:14" ht="24" x14ac:dyDescent="0.15">
      <c r="A23" s="161">
        <v>14</v>
      </c>
      <c r="B23" s="172" t="s">
        <v>331</v>
      </c>
      <c r="C23" s="162" t="s">
        <v>312</v>
      </c>
      <c r="D23" s="162" t="s">
        <v>313</v>
      </c>
      <c r="E23" s="173"/>
      <c r="F23" s="173"/>
      <c r="G23" s="165"/>
      <c r="H23" s="167">
        <f t="shared" si="0"/>
        <v>1995.5</v>
      </c>
      <c r="I23" s="167">
        <v>0</v>
      </c>
      <c r="J23" s="167">
        <v>1995.5</v>
      </c>
      <c r="K23" s="165"/>
      <c r="L23" s="167"/>
      <c r="M23" s="167">
        <f t="shared" si="1"/>
        <v>1995.5</v>
      </c>
      <c r="N23" s="171" t="s">
        <v>332</v>
      </c>
    </row>
    <row r="24" spans="1:14" x14ac:dyDescent="0.15">
      <c r="A24" s="161">
        <v>15</v>
      </c>
      <c r="B24" s="172" t="s">
        <v>333</v>
      </c>
      <c r="C24" s="162" t="s">
        <v>312</v>
      </c>
      <c r="D24" s="162" t="s">
        <v>313</v>
      </c>
      <c r="E24" s="173"/>
      <c r="F24" s="173"/>
      <c r="G24" s="165"/>
      <c r="H24" s="167">
        <f t="shared" si="0"/>
        <v>1158</v>
      </c>
      <c r="I24" s="167">
        <v>0</v>
      </c>
      <c r="J24" s="167">
        <v>1158</v>
      </c>
      <c r="K24" s="165"/>
      <c r="L24" s="167"/>
      <c r="M24" s="167">
        <f t="shared" si="1"/>
        <v>1158</v>
      </c>
      <c r="N24" s="164" t="s">
        <v>112</v>
      </c>
    </row>
    <row r="25" spans="1:14" ht="24" x14ac:dyDescent="0.15">
      <c r="A25" s="161">
        <v>16</v>
      </c>
      <c r="B25" s="171" t="s">
        <v>334</v>
      </c>
      <c r="C25" s="162" t="s">
        <v>335</v>
      </c>
      <c r="D25" s="162" t="s">
        <v>336</v>
      </c>
      <c r="E25" s="173"/>
      <c r="F25" s="173"/>
      <c r="G25" s="165"/>
      <c r="H25" s="167">
        <f t="shared" si="0"/>
        <v>137735.4</v>
      </c>
      <c r="I25" s="167">
        <v>0</v>
      </c>
      <c r="J25" s="167">
        <v>137735.4</v>
      </c>
      <c r="K25" s="165"/>
      <c r="L25" s="167"/>
      <c r="M25" s="167">
        <f t="shared" si="1"/>
        <v>137735.4</v>
      </c>
      <c r="N25" s="171"/>
    </row>
    <row r="26" spans="1:14" x14ac:dyDescent="0.15">
      <c r="A26" s="161">
        <v>17</v>
      </c>
      <c r="B26" s="171" t="s">
        <v>337</v>
      </c>
      <c r="C26" s="165"/>
      <c r="D26" s="165"/>
      <c r="E26" s="173"/>
      <c r="F26" s="173"/>
      <c r="G26" s="165"/>
      <c r="H26" s="167">
        <v>5234846.05</v>
      </c>
      <c r="I26" s="167">
        <v>0</v>
      </c>
      <c r="J26" s="167">
        <v>5234846.05</v>
      </c>
      <c r="K26" s="165"/>
      <c r="L26" s="167"/>
      <c r="M26" s="167">
        <f t="shared" si="1"/>
        <v>5234846.05</v>
      </c>
      <c r="N26" s="165"/>
    </row>
    <row r="27" spans="1:14" x14ac:dyDescent="0.15">
      <c r="A27" s="345" t="s">
        <v>99</v>
      </c>
      <c r="B27" s="314"/>
      <c r="C27" s="165"/>
      <c r="D27" s="165"/>
      <c r="E27" s="173"/>
      <c r="F27" s="173"/>
      <c r="G27" s="165"/>
      <c r="H27" s="167">
        <f t="shared" ref="H27:M27" si="2">SUM(H10:H26)</f>
        <v>14050352.900000002</v>
      </c>
      <c r="I27" s="167">
        <f t="shared" si="2"/>
        <v>0</v>
      </c>
      <c r="J27" s="167">
        <f t="shared" si="2"/>
        <v>14050352.900000002</v>
      </c>
      <c r="K27" s="167">
        <f t="shared" si="2"/>
        <v>0</v>
      </c>
      <c r="L27" s="167">
        <f t="shared" si="2"/>
        <v>0</v>
      </c>
      <c r="M27" s="167">
        <f t="shared" si="2"/>
        <v>14050352.900000002</v>
      </c>
      <c r="N27" s="165"/>
    </row>
    <row r="28" spans="1:14" ht="51" customHeight="1" x14ac:dyDescent="0.15">
      <c r="A28" s="317" t="s">
        <v>338</v>
      </c>
      <c r="B28" s="332"/>
      <c r="C28" s="332"/>
      <c r="D28" s="332"/>
      <c r="E28" s="332"/>
      <c r="F28" s="332"/>
      <c r="G28" s="332"/>
      <c r="H28" s="332"/>
      <c r="I28" s="332"/>
      <c r="J28" s="332"/>
      <c r="K28" s="332"/>
      <c r="L28" s="315" t="s">
        <v>131</v>
      </c>
      <c r="M28" s="316"/>
      <c r="N28" s="316"/>
    </row>
    <row r="29" spans="1:14" x14ac:dyDescent="0.15">
      <c r="A29" s="318" t="s">
        <v>132</v>
      </c>
      <c r="B29" s="323"/>
      <c r="C29" s="323"/>
      <c r="D29" s="323"/>
      <c r="E29" s="323"/>
      <c r="F29" s="323"/>
      <c r="G29" s="323"/>
      <c r="H29" s="323"/>
      <c r="I29" s="323"/>
      <c r="J29" s="323"/>
      <c r="K29" s="323"/>
      <c r="L29" s="316"/>
      <c r="M29" s="316"/>
      <c r="N29" s="316"/>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9" t="s">
        <v>31</v>
      </c>
      <c r="B2" s="339"/>
      <c r="C2" s="339"/>
      <c r="D2" s="339"/>
      <c r="E2" s="339"/>
      <c r="F2" s="339"/>
      <c r="G2" s="339"/>
      <c r="H2" s="339"/>
      <c r="I2" s="339"/>
      <c r="J2" s="339"/>
      <c r="K2" s="339"/>
      <c r="L2" s="339"/>
      <c r="M2" s="339"/>
      <c r="N2" s="339"/>
    </row>
    <row r="3" spans="1:14" x14ac:dyDescent="0.15">
      <c r="N3" s="132" t="s">
        <v>339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8" t="s">
        <v>77</v>
      </c>
      <c r="B7" s="338" t="s">
        <v>290</v>
      </c>
      <c r="C7" s="338" t="s">
        <v>291</v>
      </c>
      <c r="D7" s="338" t="s">
        <v>292</v>
      </c>
      <c r="E7" s="338" t="s">
        <v>293</v>
      </c>
      <c r="F7" s="338" t="s">
        <v>294</v>
      </c>
      <c r="G7" s="338" t="s">
        <v>295</v>
      </c>
      <c r="H7" s="338" t="s">
        <v>81</v>
      </c>
      <c r="I7" s="338"/>
      <c r="J7" s="338"/>
      <c r="K7" s="338" t="s">
        <v>82</v>
      </c>
      <c r="L7" s="338"/>
      <c r="M7" s="343" t="s">
        <v>83</v>
      </c>
      <c r="N7" s="338" t="s">
        <v>84</v>
      </c>
    </row>
    <row r="8" spans="1:14" x14ac:dyDescent="0.15">
      <c r="A8" s="338"/>
      <c r="B8" s="338"/>
      <c r="C8" s="338"/>
      <c r="D8" s="338"/>
      <c r="E8" s="338"/>
      <c r="F8" s="338"/>
      <c r="G8" s="338"/>
      <c r="H8" s="99" t="s">
        <v>85</v>
      </c>
      <c r="I8" s="99" t="s">
        <v>296</v>
      </c>
      <c r="J8" s="99" t="s">
        <v>297</v>
      </c>
      <c r="K8" s="99" t="s">
        <v>298</v>
      </c>
      <c r="L8" s="99" t="s">
        <v>299</v>
      </c>
      <c r="M8" s="344"/>
      <c r="N8" s="338"/>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40" t="s">
        <v>300</v>
      </c>
      <c r="B19" s="341"/>
      <c r="C19" s="100"/>
      <c r="D19" s="100"/>
      <c r="E19" s="101"/>
      <c r="F19" s="101"/>
      <c r="G19" s="100"/>
      <c r="H19" s="100"/>
      <c r="I19" s="100"/>
      <c r="J19" s="102"/>
      <c r="K19" s="100"/>
      <c r="L19" s="102"/>
      <c r="M19" s="102"/>
      <c r="N19" s="100"/>
    </row>
    <row r="20" spans="1:14" ht="79.900000000000006" customHeight="1" x14ac:dyDescent="0.15">
      <c r="A20" s="337" t="s">
        <v>100</v>
      </c>
      <c r="B20" s="337"/>
      <c r="C20" s="337"/>
      <c r="D20" s="337"/>
      <c r="E20" s="337"/>
      <c r="F20" s="337"/>
      <c r="G20" s="337"/>
      <c r="H20" s="337"/>
      <c r="I20" s="337"/>
      <c r="J20" s="337"/>
      <c r="K20" s="337"/>
      <c r="L20" s="336" t="s">
        <v>236</v>
      </c>
      <c r="M20" s="336"/>
      <c r="N20" s="336"/>
    </row>
    <row r="21" spans="1:14" x14ac:dyDescent="0.15">
      <c r="A21" s="337" t="s">
        <v>237</v>
      </c>
      <c r="B21" s="337"/>
      <c r="C21" s="337"/>
      <c r="D21" s="337"/>
      <c r="E21" s="337"/>
      <c r="F21" s="337"/>
      <c r="G21" s="337"/>
      <c r="H21" s="337"/>
      <c r="I21" s="337"/>
      <c r="J21" s="337"/>
      <c r="K21" s="337"/>
      <c r="L21" s="336"/>
      <c r="M21" s="336"/>
      <c r="N21" s="336"/>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95" t="s">
        <v>340</v>
      </c>
      <c r="B2" s="295"/>
      <c r="C2" s="295"/>
      <c r="D2" s="295"/>
      <c r="E2" s="295"/>
      <c r="F2" s="295"/>
      <c r="G2" s="295"/>
      <c r="H2" s="295"/>
      <c r="I2" s="295"/>
      <c r="J2" s="295"/>
    </row>
    <row r="3" spans="1:10" x14ac:dyDescent="0.15">
      <c r="J3" s="130" t="s">
        <v>341</v>
      </c>
    </row>
    <row r="4" spans="1:10" x14ac:dyDescent="0.15">
      <c r="A4" s="129" t="s">
        <v>47</v>
      </c>
      <c r="J4" s="130"/>
    </row>
    <row r="5" spans="1:10" x14ac:dyDescent="0.15">
      <c r="A5" s="129" t="str">
        <f>货币资金!A5</f>
        <v>填报单位：林芝市巴宜区八一镇人民政府</v>
      </c>
      <c r="J5" s="130"/>
    </row>
    <row r="6" spans="1:10" x14ac:dyDescent="0.15">
      <c r="A6" s="129" t="str">
        <f>货币资金!A6</f>
        <v>项目名称：百巴镇苹果种植项目</v>
      </c>
      <c r="J6" s="130" t="s">
        <v>49</v>
      </c>
    </row>
    <row r="7" spans="1:10" x14ac:dyDescent="0.15">
      <c r="A7" s="329" t="s">
        <v>50</v>
      </c>
      <c r="B7" s="329" t="s">
        <v>342</v>
      </c>
      <c r="C7" s="329" t="s">
        <v>343</v>
      </c>
      <c r="D7" s="329" t="s">
        <v>53</v>
      </c>
      <c r="E7" s="329"/>
      <c r="F7" s="329"/>
      <c r="G7" s="329" t="s">
        <v>54</v>
      </c>
      <c r="H7" s="329"/>
      <c r="I7" s="329" t="s">
        <v>55</v>
      </c>
      <c r="J7" s="329" t="s">
        <v>56</v>
      </c>
    </row>
    <row r="8" spans="1:10" x14ac:dyDescent="0.15">
      <c r="A8" s="329"/>
      <c r="B8" s="329"/>
      <c r="C8" s="329"/>
      <c r="D8" s="116" t="s">
        <v>344</v>
      </c>
      <c r="E8" s="116" t="s">
        <v>345</v>
      </c>
      <c r="F8" s="116" t="s">
        <v>346</v>
      </c>
      <c r="G8" s="116" t="s">
        <v>67</v>
      </c>
      <c r="H8" s="116" t="s">
        <v>68</v>
      </c>
      <c r="I8" s="329"/>
      <c r="J8" s="329"/>
    </row>
    <row r="9" spans="1:10" x14ac:dyDescent="0.15">
      <c r="A9" s="120"/>
      <c r="B9" s="89" t="s">
        <v>145</v>
      </c>
      <c r="C9" s="89" t="s">
        <v>146</v>
      </c>
      <c r="D9" s="89" t="s">
        <v>147</v>
      </c>
      <c r="E9" s="89" t="s">
        <v>148</v>
      </c>
      <c r="F9" s="89" t="s">
        <v>149</v>
      </c>
      <c r="G9" s="89" t="s">
        <v>150</v>
      </c>
      <c r="H9" s="89" t="s">
        <v>151</v>
      </c>
      <c r="I9" s="89" t="s">
        <v>152</v>
      </c>
      <c r="J9" s="89" t="s">
        <v>153</v>
      </c>
    </row>
    <row r="10" spans="1:10" x14ac:dyDescent="0.15">
      <c r="A10" s="120"/>
      <c r="B10" s="148" t="s">
        <v>347</v>
      </c>
      <c r="C10" s="148" t="s">
        <v>348</v>
      </c>
      <c r="D10" s="153">
        <f>E10+F10</f>
        <v>19317</v>
      </c>
      <c r="E10" s="153">
        <v>19317</v>
      </c>
      <c r="F10" s="153">
        <v>0</v>
      </c>
      <c r="G10" s="153"/>
      <c r="H10" s="153"/>
      <c r="I10" s="153">
        <f>D10+G10-H10</f>
        <v>19317</v>
      </c>
      <c r="J10" s="148"/>
    </row>
    <row r="11" spans="1:10" x14ac:dyDescent="0.15">
      <c r="A11" s="120"/>
      <c r="B11" s="148" t="s">
        <v>349</v>
      </c>
      <c r="C11" s="148" t="s">
        <v>348</v>
      </c>
      <c r="D11" s="153">
        <f t="shared" ref="D11:D46" si="0">E11+F11</f>
        <v>14967</v>
      </c>
      <c r="E11" s="153">
        <v>14967</v>
      </c>
      <c r="F11" s="153">
        <v>0</v>
      </c>
      <c r="G11" s="153"/>
      <c r="H11" s="153"/>
      <c r="I11" s="153">
        <f t="shared" ref="I11:I46" si="1">D11+G11-H11</f>
        <v>14967</v>
      </c>
      <c r="J11" s="148"/>
    </row>
    <row r="12" spans="1:10" x14ac:dyDescent="0.15">
      <c r="A12" s="120"/>
      <c r="B12" s="148" t="s">
        <v>350</v>
      </c>
      <c r="C12" s="148" t="s">
        <v>348</v>
      </c>
      <c r="D12" s="153">
        <f t="shared" si="0"/>
        <v>14967</v>
      </c>
      <c r="E12" s="153">
        <v>14967</v>
      </c>
      <c r="F12" s="153">
        <v>0</v>
      </c>
      <c r="G12" s="153"/>
      <c r="H12" s="153"/>
      <c r="I12" s="153">
        <f t="shared" si="1"/>
        <v>14967</v>
      </c>
      <c r="J12" s="148"/>
    </row>
    <row r="13" spans="1:10" x14ac:dyDescent="0.15">
      <c r="A13" s="120"/>
      <c r="B13" s="148" t="s">
        <v>351</v>
      </c>
      <c r="C13" s="148" t="s">
        <v>348</v>
      </c>
      <c r="D13" s="153">
        <f t="shared" si="0"/>
        <v>7000</v>
      </c>
      <c r="E13" s="153">
        <v>7000</v>
      </c>
      <c r="F13" s="153">
        <v>0</v>
      </c>
      <c r="G13" s="153"/>
      <c r="H13" s="153"/>
      <c r="I13" s="153">
        <f t="shared" si="1"/>
        <v>7000</v>
      </c>
      <c r="J13" s="148"/>
    </row>
    <row r="14" spans="1:10" x14ac:dyDescent="0.15">
      <c r="A14" s="120"/>
      <c r="B14" s="148" t="s">
        <v>352</v>
      </c>
      <c r="C14" s="148" t="s">
        <v>348</v>
      </c>
      <c r="D14" s="153">
        <f t="shared" si="0"/>
        <v>7000</v>
      </c>
      <c r="E14" s="153">
        <v>7000</v>
      </c>
      <c r="F14" s="153">
        <v>0</v>
      </c>
      <c r="G14" s="153"/>
      <c r="H14" s="153"/>
      <c r="I14" s="153">
        <f t="shared" si="1"/>
        <v>7000</v>
      </c>
      <c r="J14" s="148"/>
    </row>
    <row r="15" spans="1:10" x14ac:dyDescent="0.15">
      <c r="A15" s="120"/>
      <c r="B15" s="148" t="s">
        <v>353</v>
      </c>
      <c r="C15" s="148" t="s">
        <v>348</v>
      </c>
      <c r="D15" s="153">
        <f t="shared" si="0"/>
        <v>5000</v>
      </c>
      <c r="E15" s="153">
        <v>5000</v>
      </c>
      <c r="F15" s="153">
        <v>0</v>
      </c>
      <c r="G15" s="153"/>
      <c r="H15" s="153"/>
      <c r="I15" s="153">
        <f t="shared" si="1"/>
        <v>5000</v>
      </c>
      <c r="J15" s="148"/>
    </row>
    <row r="16" spans="1:10" x14ac:dyDescent="0.15">
      <c r="A16" s="120"/>
      <c r="B16" s="148" t="s">
        <v>354</v>
      </c>
      <c r="C16" s="148" t="s">
        <v>348</v>
      </c>
      <c r="D16" s="153">
        <f t="shared" si="0"/>
        <v>5000</v>
      </c>
      <c r="E16" s="153">
        <v>5000</v>
      </c>
      <c r="F16" s="153">
        <v>0</v>
      </c>
      <c r="G16" s="153"/>
      <c r="H16" s="153"/>
      <c r="I16" s="153">
        <f t="shared" si="1"/>
        <v>5000</v>
      </c>
      <c r="J16" s="148"/>
    </row>
    <row r="17" spans="1:10" x14ac:dyDescent="0.15">
      <c r="A17" s="120"/>
      <c r="B17" s="148" t="s">
        <v>355</v>
      </c>
      <c r="C17" s="148" t="s">
        <v>348</v>
      </c>
      <c r="D17" s="153">
        <f t="shared" si="0"/>
        <v>5500</v>
      </c>
      <c r="E17" s="153">
        <v>5500</v>
      </c>
      <c r="F17" s="153">
        <v>0</v>
      </c>
      <c r="G17" s="153"/>
      <c r="H17" s="153"/>
      <c r="I17" s="153">
        <f t="shared" si="1"/>
        <v>5500</v>
      </c>
      <c r="J17" s="148"/>
    </row>
    <row r="18" spans="1:10" x14ac:dyDescent="0.15">
      <c r="A18" s="120"/>
      <c r="B18" s="148" t="s">
        <v>356</v>
      </c>
      <c r="C18" s="148" t="s">
        <v>348</v>
      </c>
      <c r="D18" s="153">
        <f t="shared" si="0"/>
        <v>6500</v>
      </c>
      <c r="E18" s="153">
        <v>6500</v>
      </c>
      <c r="F18" s="153">
        <v>0</v>
      </c>
      <c r="G18" s="153"/>
      <c r="H18" s="153"/>
      <c r="I18" s="153">
        <f t="shared" si="1"/>
        <v>6500</v>
      </c>
      <c r="J18" s="148"/>
    </row>
    <row r="19" spans="1:10" x14ac:dyDescent="0.15">
      <c r="A19" s="120"/>
      <c r="B19" s="148" t="s">
        <v>357</v>
      </c>
      <c r="C19" s="148" t="s">
        <v>348</v>
      </c>
      <c r="D19" s="153">
        <f t="shared" si="0"/>
        <v>14967</v>
      </c>
      <c r="E19" s="153">
        <v>14967</v>
      </c>
      <c r="F19" s="153">
        <v>0</v>
      </c>
      <c r="G19" s="153"/>
      <c r="H19" s="153"/>
      <c r="I19" s="153">
        <f t="shared" si="1"/>
        <v>14967</v>
      </c>
      <c r="J19" s="148"/>
    </row>
    <row r="20" spans="1:10" x14ac:dyDescent="0.15">
      <c r="A20" s="120"/>
      <c r="B20" s="148" t="s">
        <v>358</v>
      </c>
      <c r="C20" s="148" t="s">
        <v>348</v>
      </c>
      <c r="D20" s="153">
        <f t="shared" si="0"/>
        <v>5000</v>
      </c>
      <c r="E20" s="153">
        <v>5000</v>
      </c>
      <c r="F20" s="153">
        <v>0</v>
      </c>
      <c r="G20" s="153"/>
      <c r="H20" s="153"/>
      <c r="I20" s="153">
        <f t="shared" si="1"/>
        <v>5000</v>
      </c>
      <c r="J20" s="148"/>
    </row>
    <row r="21" spans="1:10" x14ac:dyDescent="0.15">
      <c r="A21" s="120"/>
      <c r="B21" s="148" t="s">
        <v>359</v>
      </c>
      <c r="C21" s="148" t="s">
        <v>348</v>
      </c>
      <c r="D21" s="153">
        <f t="shared" si="0"/>
        <v>4200</v>
      </c>
      <c r="E21" s="153">
        <v>4200</v>
      </c>
      <c r="F21" s="153">
        <v>0</v>
      </c>
      <c r="G21" s="153"/>
      <c r="H21" s="153"/>
      <c r="I21" s="153">
        <f t="shared" si="1"/>
        <v>4200</v>
      </c>
      <c r="J21" s="148"/>
    </row>
    <row r="22" spans="1:10" x14ac:dyDescent="0.15">
      <c r="A22" s="120"/>
      <c r="B22" s="148" t="s">
        <v>360</v>
      </c>
      <c r="C22" s="148" t="s">
        <v>348</v>
      </c>
      <c r="D22" s="153">
        <f t="shared" si="0"/>
        <v>3700</v>
      </c>
      <c r="E22" s="153">
        <v>3700</v>
      </c>
      <c r="F22" s="153">
        <v>0</v>
      </c>
      <c r="G22" s="153"/>
      <c r="H22" s="153"/>
      <c r="I22" s="153">
        <f t="shared" si="1"/>
        <v>3700</v>
      </c>
      <c r="J22" s="148"/>
    </row>
    <row r="23" spans="1:10" x14ac:dyDescent="0.15">
      <c r="A23" s="120"/>
      <c r="B23" s="148" t="s">
        <v>361</v>
      </c>
      <c r="C23" s="148" t="s">
        <v>348</v>
      </c>
      <c r="D23" s="153">
        <f t="shared" si="0"/>
        <v>3700</v>
      </c>
      <c r="E23" s="153">
        <v>3700</v>
      </c>
      <c r="F23" s="153">
        <v>0</v>
      </c>
      <c r="G23" s="153"/>
      <c r="H23" s="153"/>
      <c r="I23" s="153">
        <f t="shared" si="1"/>
        <v>3700</v>
      </c>
      <c r="J23" s="148"/>
    </row>
    <row r="24" spans="1:10" x14ac:dyDescent="0.15">
      <c r="A24" s="120"/>
      <c r="B24" s="148" t="s">
        <v>362</v>
      </c>
      <c r="C24" s="148" t="s">
        <v>348</v>
      </c>
      <c r="D24" s="153">
        <f t="shared" si="0"/>
        <v>3900</v>
      </c>
      <c r="E24" s="153">
        <v>3900</v>
      </c>
      <c r="F24" s="153">
        <v>0</v>
      </c>
      <c r="G24" s="153"/>
      <c r="H24" s="153"/>
      <c r="I24" s="153">
        <f t="shared" si="1"/>
        <v>3900</v>
      </c>
      <c r="J24" s="148"/>
    </row>
    <row r="25" spans="1:10" x14ac:dyDescent="0.15">
      <c r="A25" s="120"/>
      <c r="B25" s="148" t="s">
        <v>363</v>
      </c>
      <c r="C25" s="148" t="s">
        <v>348</v>
      </c>
      <c r="D25" s="153">
        <f t="shared" si="0"/>
        <v>3850</v>
      </c>
      <c r="E25" s="153">
        <v>3850</v>
      </c>
      <c r="F25" s="153">
        <v>0</v>
      </c>
      <c r="G25" s="153"/>
      <c r="H25" s="153"/>
      <c r="I25" s="153">
        <f t="shared" si="1"/>
        <v>3850</v>
      </c>
      <c r="J25" s="148"/>
    </row>
    <row r="26" spans="1:10" x14ac:dyDescent="0.15">
      <c r="A26" s="120"/>
      <c r="B26" s="148" t="s">
        <v>364</v>
      </c>
      <c r="C26" s="148" t="s">
        <v>348</v>
      </c>
      <c r="D26" s="153">
        <f t="shared" si="0"/>
        <v>3800</v>
      </c>
      <c r="E26" s="153">
        <v>3800</v>
      </c>
      <c r="F26" s="153">
        <v>0</v>
      </c>
      <c r="G26" s="153"/>
      <c r="H26" s="153"/>
      <c r="I26" s="153">
        <f t="shared" si="1"/>
        <v>3800</v>
      </c>
      <c r="J26" s="148"/>
    </row>
    <row r="27" spans="1:10" x14ac:dyDescent="0.15">
      <c r="A27" s="120"/>
      <c r="B27" s="148" t="s">
        <v>365</v>
      </c>
      <c r="C27" s="148" t="s">
        <v>348</v>
      </c>
      <c r="D27" s="153">
        <f t="shared" si="0"/>
        <v>6000</v>
      </c>
      <c r="E27" s="153">
        <v>6000</v>
      </c>
      <c r="F27" s="153">
        <v>0</v>
      </c>
      <c r="G27" s="153"/>
      <c r="H27" s="153"/>
      <c r="I27" s="153">
        <f t="shared" si="1"/>
        <v>6000</v>
      </c>
      <c r="J27" s="148"/>
    </row>
    <row r="28" spans="1:10" x14ac:dyDescent="0.15">
      <c r="A28" s="120"/>
      <c r="B28" s="148" t="s">
        <v>366</v>
      </c>
      <c r="C28" s="148" t="s">
        <v>348</v>
      </c>
      <c r="D28" s="153">
        <f t="shared" si="0"/>
        <v>4000</v>
      </c>
      <c r="E28" s="153">
        <v>4000</v>
      </c>
      <c r="F28" s="153">
        <v>0</v>
      </c>
      <c r="G28" s="153"/>
      <c r="H28" s="153"/>
      <c r="I28" s="153">
        <f t="shared" si="1"/>
        <v>4000</v>
      </c>
      <c r="J28" s="148"/>
    </row>
    <row r="29" spans="1:10" x14ac:dyDescent="0.15">
      <c r="A29" s="120"/>
      <c r="B29" s="148" t="s">
        <v>367</v>
      </c>
      <c r="C29" s="148" t="s">
        <v>348</v>
      </c>
      <c r="D29" s="153">
        <f t="shared" si="0"/>
        <v>3000</v>
      </c>
      <c r="E29" s="153">
        <v>3000</v>
      </c>
      <c r="F29" s="153">
        <v>0</v>
      </c>
      <c r="G29" s="153"/>
      <c r="H29" s="153"/>
      <c r="I29" s="153">
        <f t="shared" si="1"/>
        <v>3000</v>
      </c>
      <c r="J29" s="148"/>
    </row>
    <row r="30" spans="1:10" x14ac:dyDescent="0.15">
      <c r="A30" s="120"/>
      <c r="B30" s="148" t="s">
        <v>368</v>
      </c>
      <c r="C30" s="148" t="s">
        <v>348</v>
      </c>
      <c r="D30" s="153">
        <f t="shared" si="0"/>
        <v>4500</v>
      </c>
      <c r="E30" s="153">
        <v>4500</v>
      </c>
      <c r="F30" s="153">
        <v>0</v>
      </c>
      <c r="G30" s="153"/>
      <c r="H30" s="153"/>
      <c r="I30" s="153">
        <f t="shared" si="1"/>
        <v>4500</v>
      </c>
      <c r="J30" s="148"/>
    </row>
    <row r="31" spans="1:10" x14ac:dyDescent="0.15">
      <c r="A31" s="120"/>
      <c r="B31" s="148" t="s">
        <v>369</v>
      </c>
      <c r="C31" s="148" t="s">
        <v>348</v>
      </c>
      <c r="D31" s="153">
        <f t="shared" si="0"/>
        <v>4500</v>
      </c>
      <c r="E31" s="153">
        <v>4500</v>
      </c>
      <c r="F31" s="153">
        <v>0</v>
      </c>
      <c r="G31" s="153"/>
      <c r="H31" s="153"/>
      <c r="I31" s="153">
        <f t="shared" si="1"/>
        <v>4500</v>
      </c>
      <c r="J31" s="148"/>
    </row>
    <row r="32" spans="1:10" x14ac:dyDescent="0.15">
      <c r="A32" s="120"/>
      <c r="B32" s="148" t="s">
        <v>370</v>
      </c>
      <c r="C32" s="148" t="s">
        <v>348</v>
      </c>
      <c r="D32" s="153">
        <f t="shared" si="0"/>
        <v>4500</v>
      </c>
      <c r="E32" s="153">
        <v>4500</v>
      </c>
      <c r="F32" s="153">
        <v>0</v>
      </c>
      <c r="G32" s="153"/>
      <c r="H32" s="153"/>
      <c r="I32" s="153">
        <f t="shared" si="1"/>
        <v>4500</v>
      </c>
      <c r="J32" s="148"/>
    </row>
    <row r="33" spans="1:10" x14ac:dyDescent="0.15">
      <c r="A33" s="120"/>
      <c r="B33" s="148" t="s">
        <v>371</v>
      </c>
      <c r="C33" s="148" t="s">
        <v>348</v>
      </c>
      <c r="D33" s="153">
        <f t="shared" si="0"/>
        <v>4500</v>
      </c>
      <c r="E33" s="153">
        <v>4500</v>
      </c>
      <c r="F33" s="153">
        <v>0</v>
      </c>
      <c r="G33" s="153"/>
      <c r="H33" s="153"/>
      <c r="I33" s="153">
        <f t="shared" si="1"/>
        <v>4500</v>
      </c>
      <c r="J33" s="148"/>
    </row>
    <row r="34" spans="1:10" x14ac:dyDescent="0.15">
      <c r="A34" s="120"/>
      <c r="B34" s="148"/>
      <c r="C34" s="148" t="s">
        <v>348</v>
      </c>
      <c r="D34" s="153">
        <f t="shared" si="0"/>
        <v>782</v>
      </c>
      <c r="E34" s="153">
        <v>782</v>
      </c>
      <c r="F34" s="153">
        <v>0</v>
      </c>
      <c r="G34" s="153"/>
      <c r="H34" s="153">
        <v>782</v>
      </c>
      <c r="I34" s="153">
        <f t="shared" si="1"/>
        <v>0</v>
      </c>
      <c r="J34" s="151" t="s">
        <v>372</v>
      </c>
    </row>
    <row r="35" spans="1:10" x14ac:dyDescent="0.15">
      <c r="A35" s="120"/>
      <c r="B35" s="148" t="s">
        <v>373</v>
      </c>
      <c r="C35" s="148" t="s">
        <v>348</v>
      </c>
      <c r="D35" s="153">
        <f t="shared" si="0"/>
        <v>4500</v>
      </c>
      <c r="E35" s="153">
        <v>4500</v>
      </c>
      <c r="F35" s="153">
        <v>0</v>
      </c>
      <c r="G35" s="153"/>
      <c r="H35" s="153"/>
      <c r="I35" s="153">
        <f t="shared" si="1"/>
        <v>4500</v>
      </c>
      <c r="J35" s="151" t="s">
        <v>374</v>
      </c>
    </row>
    <row r="36" spans="1:10" x14ac:dyDescent="0.15">
      <c r="A36" s="120"/>
      <c r="B36" s="148" t="s">
        <v>375</v>
      </c>
      <c r="C36" s="148" t="s">
        <v>348</v>
      </c>
      <c r="D36" s="153">
        <f t="shared" si="0"/>
        <v>4500</v>
      </c>
      <c r="E36" s="153">
        <v>4500</v>
      </c>
      <c r="F36" s="153">
        <v>0</v>
      </c>
      <c r="G36" s="153"/>
      <c r="H36" s="153"/>
      <c r="I36" s="153">
        <f t="shared" si="1"/>
        <v>4500</v>
      </c>
      <c r="J36" s="151" t="s">
        <v>374</v>
      </c>
    </row>
    <row r="37" spans="1:10" x14ac:dyDescent="0.15">
      <c r="A37" s="120"/>
      <c r="B37" s="148" t="s">
        <v>376</v>
      </c>
      <c r="C37" s="148" t="s">
        <v>348</v>
      </c>
      <c r="D37" s="153">
        <f t="shared" si="0"/>
        <v>13000</v>
      </c>
      <c r="E37" s="153">
        <v>13000</v>
      </c>
      <c r="F37" s="153">
        <v>0</v>
      </c>
      <c r="G37" s="153"/>
      <c r="H37" s="153"/>
      <c r="I37" s="153">
        <f t="shared" si="1"/>
        <v>13000</v>
      </c>
      <c r="J37" s="151" t="s">
        <v>374</v>
      </c>
    </row>
    <row r="38" spans="1:10" x14ac:dyDescent="0.15">
      <c r="A38" s="120"/>
      <c r="B38" s="148" t="s">
        <v>122</v>
      </c>
      <c r="C38" s="148" t="s">
        <v>348</v>
      </c>
      <c r="D38" s="153">
        <f t="shared" si="0"/>
        <v>6970</v>
      </c>
      <c r="E38" s="153">
        <v>6970</v>
      </c>
      <c r="F38" s="153">
        <v>0</v>
      </c>
      <c r="G38" s="153"/>
      <c r="H38" s="153"/>
      <c r="I38" s="153">
        <f t="shared" si="1"/>
        <v>6970</v>
      </c>
      <c r="J38" s="151" t="s">
        <v>374</v>
      </c>
    </row>
    <row r="39" spans="1:10" x14ac:dyDescent="0.15">
      <c r="A39" s="120"/>
      <c r="B39" s="148" t="s">
        <v>377</v>
      </c>
      <c r="C39" s="148" t="s">
        <v>348</v>
      </c>
      <c r="D39" s="153">
        <f t="shared" si="0"/>
        <v>6970</v>
      </c>
      <c r="E39" s="153">
        <v>6970</v>
      </c>
      <c r="F39" s="153">
        <v>0</v>
      </c>
      <c r="G39" s="153"/>
      <c r="H39" s="153"/>
      <c r="I39" s="153">
        <f t="shared" si="1"/>
        <v>6970</v>
      </c>
      <c r="J39" s="151" t="s">
        <v>374</v>
      </c>
    </row>
    <row r="40" spans="1:10" x14ac:dyDescent="0.15">
      <c r="A40" s="120"/>
      <c r="B40" s="148" t="s">
        <v>125</v>
      </c>
      <c r="C40" s="148" t="s">
        <v>348</v>
      </c>
      <c r="D40" s="153">
        <f t="shared" si="0"/>
        <v>6970</v>
      </c>
      <c r="E40" s="153">
        <v>6970</v>
      </c>
      <c r="F40" s="153">
        <v>0</v>
      </c>
      <c r="G40" s="153"/>
      <c r="H40" s="153"/>
      <c r="I40" s="153">
        <f t="shared" si="1"/>
        <v>6970</v>
      </c>
      <c r="J40" s="151" t="s">
        <v>374</v>
      </c>
    </row>
    <row r="41" spans="1:10" x14ac:dyDescent="0.15">
      <c r="A41" s="120"/>
      <c r="B41" s="148" t="s">
        <v>378</v>
      </c>
      <c r="C41" s="148" t="s">
        <v>348</v>
      </c>
      <c r="D41" s="153">
        <f t="shared" si="0"/>
        <v>3181.84</v>
      </c>
      <c r="E41" s="153">
        <v>3181.84</v>
      </c>
      <c r="F41" s="153">
        <v>0</v>
      </c>
      <c r="G41" s="153"/>
      <c r="H41" s="153">
        <v>848.56</v>
      </c>
      <c r="I41" s="153">
        <f t="shared" si="1"/>
        <v>2333.2800000000002</v>
      </c>
      <c r="J41" s="151" t="s">
        <v>379</v>
      </c>
    </row>
    <row r="42" spans="1:10" x14ac:dyDescent="0.15">
      <c r="A42" s="120"/>
      <c r="B42" s="148" t="s">
        <v>380</v>
      </c>
      <c r="C42" s="148" t="s">
        <v>348</v>
      </c>
      <c r="D42" s="153">
        <f t="shared" si="0"/>
        <v>4100</v>
      </c>
      <c r="E42" s="153">
        <v>4100</v>
      </c>
      <c r="F42" s="153">
        <v>0</v>
      </c>
      <c r="G42" s="153"/>
      <c r="H42" s="153"/>
      <c r="I42" s="153">
        <f t="shared" si="1"/>
        <v>4100</v>
      </c>
      <c r="J42" s="151" t="s">
        <v>374</v>
      </c>
    </row>
    <row r="43" spans="1:10" x14ac:dyDescent="0.15">
      <c r="A43" s="120"/>
      <c r="B43" s="148" t="s">
        <v>381</v>
      </c>
      <c r="C43" s="148" t="s">
        <v>348</v>
      </c>
      <c r="D43" s="153">
        <f t="shared" si="0"/>
        <v>4150</v>
      </c>
      <c r="E43" s="153">
        <v>4150</v>
      </c>
      <c r="F43" s="153">
        <v>0</v>
      </c>
      <c r="G43" s="153"/>
      <c r="H43" s="153"/>
      <c r="I43" s="153">
        <f t="shared" si="1"/>
        <v>4150</v>
      </c>
      <c r="J43" s="151" t="s">
        <v>374</v>
      </c>
    </row>
    <row r="44" spans="1:10" x14ac:dyDescent="0.15">
      <c r="A44" s="120"/>
      <c r="B44" s="148" t="s">
        <v>382</v>
      </c>
      <c r="C44" s="148" t="s">
        <v>348</v>
      </c>
      <c r="D44" s="153">
        <f t="shared" si="0"/>
        <v>7000</v>
      </c>
      <c r="E44" s="153">
        <v>7000</v>
      </c>
      <c r="F44" s="153">
        <v>0</v>
      </c>
      <c r="G44" s="153"/>
      <c r="H44" s="153"/>
      <c r="I44" s="153">
        <f t="shared" si="1"/>
        <v>7000</v>
      </c>
      <c r="J44" s="151" t="s">
        <v>374</v>
      </c>
    </row>
    <row r="45" spans="1:10" x14ac:dyDescent="0.15">
      <c r="A45" s="120"/>
      <c r="B45" s="148" t="s">
        <v>383</v>
      </c>
      <c r="C45" s="148" t="s">
        <v>348</v>
      </c>
      <c r="D45" s="153">
        <f t="shared" si="0"/>
        <v>4100</v>
      </c>
      <c r="E45" s="153">
        <v>4100</v>
      </c>
      <c r="F45" s="153">
        <v>0</v>
      </c>
      <c r="G45" s="153"/>
      <c r="H45" s="153"/>
      <c r="I45" s="153">
        <f t="shared" si="1"/>
        <v>4100</v>
      </c>
      <c r="J45" s="151" t="s">
        <v>374</v>
      </c>
    </row>
    <row r="46" spans="1:10" x14ac:dyDescent="0.15">
      <c r="A46" s="120"/>
      <c r="B46" s="151" t="s">
        <v>384</v>
      </c>
      <c r="C46" s="148" t="s">
        <v>348</v>
      </c>
      <c r="D46" s="153">
        <f t="shared" si="0"/>
        <v>12546</v>
      </c>
      <c r="E46" s="153">
        <v>12546</v>
      </c>
      <c r="F46" s="153">
        <v>0</v>
      </c>
      <c r="G46" s="153"/>
      <c r="H46" s="153"/>
      <c r="I46" s="153">
        <f t="shared" si="1"/>
        <v>12546</v>
      </c>
      <c r="J46" s="151"/>
    </row>
    <row r="47" spans="1:10" x14ac:dyDescent="0.15">
      <c r="A47" s="120"/>
      <c r="B47" s="120"/>
      <c r="C47" s="120"/>
      <c r="D47" s="121"/>
      <c r="E47" s="121"/>
      <c r="F47" s="121"/>
      <c r="G47" s="121"/>
      <c r="H47" s="121"/>
      <c r="I47" s="121"/>
      <c r="J47" s="120"/>
    </row>
    <row r="48" spans="1:10" x14ac:dyDescent="0.15">
      <c r="A48" s="300" t="s">
        <v>385</v>
      </c>
      <c r="B48" s="348"/>
      <c r="C48" s="301"/>
      <c r="D48" s="121">
        <f t="shared" ref="D48:I48" si="2">SUM(D10:D47)</f>
        <v>238137.84</v>
      </c>
      <c r="E48" s="121">
        <f t="shared" si="2"/>
        <v>238137.84</v>
      </c>
      <c r="F48" s="121">
        <f t="shared" si="2"/>
        <v>0</v>
      </c>
      <c r="G48" s="121">
        <f t="shared" si="2"/>
        <v>0</v>
      </c>
      <c r="H48" s="121">
        <f t="shared" si="2"/>
        <v>1630.56</v>
      </c>
      <c r="I48" s="121">
        <f t="shared" si="2"/>
        <v>236507.28</v>
      </c>
      <c r="J48" s="120"/>
    </row>
    <row r="49" spans="1:10" ht="61.9" customHeight="1" x14ac:dyDescent="0.15">
      <c r="A49" s="304" t="s">
        <v>386</v>
      </c>
      <c r="B49" s="305"/>
      <c r="C49" s="305"/>
      <c r="D49" s="305"/>
      <c r="E49" s="305"/>
      <c r="F49" s="305"/>
      <c r="G49" s="305"/>
      <c r="H49" s="305"/>
      <c r="I49" s="309" t="s">
        <v>131</v>
      </c>
      <c r="J49" s="303"/>
    </row>
    <row r="50" spans="1:10" x14ac:dyDescent="0.15">
      <c r="A50" s="304" t="s">
        <v>132</v>
      </c>
      <c r="B50" s="305"/>
      <c r="C50" s="305"/>
      <c r="D50" s="305"/>
      <c r="E50" s="305"/>
      <c r="F50" s="305"/>
      <c r="G50" s="305"/>
      <c r="H50" s="305"/>
      <c r="I50" s="303"/>
      <c r="J50" s="303"/>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39" t="s">
        <v>35</v>
      </c>
      <c r="B2" s="339"/>
      <c r="C2" s="339"/>
      <c r="D2" s="339"/>
      <c r="E2" s="339"/>
      <c r="F2" s="339"/>
      <c r="G2" s="339"/>
      <c r="H2" s="339"/>
      <c r="I2" s="339"/>
      <c r="J2" s="339"/>
      <c r="K2" s="339"/>
    </row>
    <row r="3" spans="1:11" x14ac:dyDescent="0.15">
      <c r="K3" s="110" t="s">
        <v>34</v>
      </c>
    </row>
    <row r="4" spans="1:11" ht="14.25" x14ac:dyDescent="0.15">
      <c r="A4" s="127" t="s">
        <v>47</v>
      </c>
      <c r="K4" s="110"/>
    </row>
    <row r="5" spans="1:11" x14ac:dyDescent="0.15">
      <c r="A5" s="127" t="s">
        <v>226</v>
      </c>
      <c r="K5" s="110"/>
    </row>
    <row r="6" spans="1:11" x14ac:dyDescent="0.15">
      <c r="A6" s="127" t="s">
        <v>227</v>
      </c>
      <c r="K6" s="110" t="s">
        <v>76</v>
      </c>
    </row>
    <row r="7" spans="1:11" x14ac:dyDescent="0.15">
      <c r="A7" s="342" t="s">
        <v>77</v>
      </c>
      <c r="B7" s="342" t="s">
        <v>387</v>
      </c>
      <c r="C7" s="351" t="s">
        <v>388</v>
      </c>
      <c r="D7" s="342" t="s">
        <v>389</v>
      </c>
      <c r="E7" s="342" t="s">
        <v>81</v>
      </c>
      <c r="F7" s="342"/>
      <c r="G7" s="342" t="s">
        <v>82</v>
      </c>
      <c r="H7" s="342"/>
      <c r="I7" s="353" t="s">
        <v>83</v>
      </c>
      <c r="J7" s="354"/>
      <c r="K7" s="342" t="s">
        <v>84</v>
      </c>
    </row>
    <row r="8" spans="1:11" x14ac:dyDescent="0.15">
      <c r="A8" s="342"/>
      <c r="B8" s="342"/>
      <c r="C8" s="352"/>
      <c r="D8" s="342"/>
      <c r="E8" s="93" t="s">
        <v>390</v>
      </c>
      <c r="F8" s="93" t="s">
        <v>391</v>
      </c>
      <c r="G8" s="93" t="s">
        <v>298</v>
      </c>
      <c r="H8" s="93" t="s">
        <v>299</v>
      </c>
      <c r="I8" s="111" t="s">
        <v>390</v>
      </c>
      <c r="J8" s="93" t="s">
        <v>391</v>
      </c>
      <c r="K8" s="342"/>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55" t="s">
        <v>300</v>
      </c>
      <c r="B23" s="356"/>
      <c r="C23" s="356"/>
      <c r="D23" s="357"/>
      <c r="E23" s="96"/>
      <c r="F23" s="96"/>
      <c r="G23" s="96"/>
      <c r="H23" s="96"/>
      <c r="I23" s="96"/>
      <c r="J23" s="96"/>
      <c r="K23" s="95"/>
    </row>
    <row r="24" spans="1:11" ht="61.9" customHeight="1" x14ac:dyDescent="0.15">
      <c r="A24" s="350" t="s">
        <v>100</v>
      </c>
      <c r="B24" s="350"/>
      <c r="C24" s="350"/>
      <c r="D24" s="350"/>
      <c r="E24" s="350"/>
      <c r="F24" s="350"/>
      <c r="G24" s="350"/>
      <c r="H24" s="350"/>
      <c r="I24" s="349" t="s">
        <v>236</v>
      </c>
      <c r="J24" s="349"/>
      <c r="K24" s="349"/>
    </row>
    <row r="25" spans="1:11" x14ac:dyDescent="0.15">
      <c r="A25" s="350" t="s">
        <v>237</v>
      </c>
      <c r="B25" s="350"/>
      <c r="C25" s="350"/>
      <c r="D25" s="350"/>
      <c r="E25" s="350"/>
      <c r="F25" s="350"/>
      <c r="G25" s="350"/>
      <c r="H25" s="350"/>
      <c r="I25" s="349"/>
      <c r="J25" s="349"/>
      <c r="K25" s="349"/>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topLeftCell="C1" zoomScale="90" zoomScaleNormal="90" workbookViewId="0">
      <selection activeCell="H10" sqref="H10"/>
    </sheetView>
  </sheetViews>
  <sheetFormatPr defaultColWidth="9" defaultRowHeight="13.5" x14ac:dyDescent="0.15"/>
  <cols>
    <col min="1" max="2" width="9" hidden="1" customWidth="1"/>
    <col min="3" max="3" width="9.375" customWidth="1"/>
    <col min="4" max="12" width="14" customWidth="1"/>
  </cols>
  <sheetData>
    <row r="1" spans="4:13" ht="49.9" customHeight="1" x14ac:dyDescent="0.15"/>
    <row r="2" spans="4:13" ht="49.9" customHeight="1" x14ac:dyDescent="0.15">
      <c r="D2" s="283" t="s">
        <v>895</v>
      </c>
      <c r="E2" s="283"/>
      <c r="F2" s="283"/>
      <c r="G2" s="283"/>
      <c r="H2" s="283"/>
      <c r="I2" s="283"/>
      <c r="J2" s="283"/>
      <c r="K2" s="283"/>
      <c r="L2" s="283"/>
    </row>
    <row r="3" spans="4:13" ht="30" customHeight="1" x14ac:dyDescent="0.15">
      <c r="D3" s="144"/>
      <c r="E3" s="144"/>
      <c r="F3" s="144"/>
      <c r="G3" s="144"/>
      <c r="H3" s="144"/>
      <c r="I3" s="144"/>
      <c r="J3" s="144"/>
      <c r="K3" s="144"/>
      <c r="L3" s="144"/>
      <c r="M3" s="144"/>
    </row>
    <row r="4" spans="4:13" ht="49.9" customHeight="1" x14ac:dyDescent="0.15">
      <c r="D4" s="284" t="s">
        <v>889</v>
      </c>
      <c r="E4" s="284"/>
      <c r="F4" s="284"/>
      <c r="G4" s="284"/>
      <c r="H4" s="284"/>
      <c r="I4" s="284"/>
      <c r="J4" s="284"/>
      <c r="K4" s="284"/>
      <c r="L4" s="284"/>
      <c r="M4" s="144"/>
    </row>
    <row r="5" spans="4:13" ht="49.9" customHeight="1" x14ac:dyDescent="0.15">
      <c r="D5" s="282" t="s">
        <v>896</v>
      </c>
      <c r="E5" s="282"/>
      <c r="F5" s="282"/>
      <c r="G5" s="282"/>
      <c r="H5" s="282"/>
      <c r="I5" s="282"/>
      <c r="J5" s="282"/>
      <c r="K5" s="282"/>
      <c r="L5" s="282"/>
      <c r="M5" s="144"/>
    </row>
    <row r="6" spans="4:13" ht="88.15" customHeight="1" x14ac:dyDescent="0.15">
      <c r="D6" s="285" t="s">
        <v>931</v>
      </c>
      <c r="E6" s="285"/>
      <c r="F6" s="285"/>
      <c r="G6" s="285"/>
      <c r="H6" s="285"/>
      <c r="I6" s="285"/>
      <c r="J6" s="285"/>
      <c r="K6" s="285"/>
      <c r="L6" s="285"/>
      <c r="M6" s="144"/>
    </row>
    <row r="7" spans="4:13" ht="49.9" customHeight="1" x14ac:dyDescent="0.15">
      <c r="D7" s="282" t="s">
        <v>890</v>
      </c>
      <c r="E7" s="282"/>
      <c r="F7" s="282"/>
      <c r="G7" s="282"/>
      <c r="H7" s="282"/>
      <c r="I7" s="282"/>
      <c r="J7" s="282"/>
      <c r="K7" s="282"/>
      <c r="L7" s="282"/>
      <c r="M7" s="144"/>
    </row>
    <row r="8" spans="4:13" ht="49.9" customHeight="1" x14ac:dyDescent="0.15">
      <c r="D8" s="282" t="s">
        <v>891</v>
      </c>
      <c r="E8" s="282"/>
      <c r="F8" s="282"/>
      <c r="G8" s="282"/>
      <c r="H8" s="282"/>
      <c r="I8" s="282"/>
      <c r="J8" s="282"/>
      <c r="K8" s="282"/>
      <c r="L8" s="282"/>
      <c r="M8" s="144"/>
    </row>
    <row r="9" spans="4:13" ht="49.9" customHeight="1" x14ac:dyDescent="0.15">
      <c r="D9" s="145" t="s">
        <v>892</v>
      </c>
      <c r="E9" s="144"/>
      <c r="F9" s="144"/>
      <c r="G9" s="144"/>
      <c r="H9" s="144"/>
      <c r="I9" s="144"/>
      <c r="J9" s="144"/>
      <c r="K9" s="219"/>
      <c r="L9" s="144"/>
      <c r="M9" s="144"/>
    </row>
  </sheetData>
  <mergeCells count="6">
    <mergeCell ref="D8:L8"/>
    <mergeCell ref="D2:L2"/>
    <mergeCell ref="D4:L4"/>
    <mergeCell ref="D5:L5"/>
    <mergeCell ref="D6:L6"/>
    <mergeCell ref="D7:L7"/>
  </mergeCells>
  <phoneticPr fontId="59"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39" t="s">
        <v>37</v>
      </c>
      <c r="B2" s="339"/>
      <c r="C2" s="339"/>
      <c r="D2" s="339"/>
      <c r="E2" s="339"/>
      <c r="F2" s="339"/>
      <c r="G2" s="339"/>
      <c r="H2" s="339"/>
      <c r="I2" s="339"/>
      <c r="J2" s="339"/>
      <c r="K2" s="339"/>
      <c r="L2" s="339"/>
      <c r="M2" s="339"/>
    </row>
    <row r="3" spans="1:13" x14ac:dyDescent="0.15">
      <c r="M3" s="110" t="s">
        <v>36</v>
      </c>
    </row>
    <row r="4" spans="1:13" ht="14.25" x14ac:dyDescent="0.15">
      <c r="A4" s="127" t="s">
        <v>47</v>
      </c>
      <c r="M4" s="110"/>
    </row>
    <row r="5" spans="1:13" x14ac:dyDescent="0.15">
      <c r="A5" s="127" t="s">
        <v>226</v>
      </c>
      <c r="M5" s="110"/>
    </row>
    <row r="6" spans="1:13" x14ac:dyDescent="0.15">
      <c r="A6" s="127" t="s">
        <v>227</v>
      </c>
      <c r="M6" s="110" t="s">
        <v>76</v>
      </c>
    </row>
    <row r="7" spans="1:13" x14ac:dyDescent="0.15">
      <c r="A7" s="342" t="s">
        <v>77</v>
      </c>
      <c r="B7" s="342" t="s">
        <v>392</v>
      </c>
      <c r="C7" s="351" t="s">
        <v>393</v>
      </c>
      <c r="D7" s="342" t="s">
        <v>394</v>
      </c>
      <c r="E7" s="351" t="s">
        <v>395</v>
      </c>
      <c r="F7" s="342" t="s">
        <v>396</v>
      </c>
      <c r="G7" s="342"/>
      <c r="H7" s="351" t="s">
        <v>397</v>
      </c>
      <c r="I7" s="342" t="s">
        <v>81</v>
      </c>
      <c r="J7" s="342"/>
      <c r="K7" s="353" t="s">
        <v>83</v>
      </c>
      <c r="L7" s="354"/>
      <c r="M7" s="342" t="s">
        <v>84</v>
      </c>
    </row>
    <row r="8" spans="1:13" ht="27" x14ac:dyDescent="0.15">
      <c r="A8" s="342"/>
      <c r="B8" s="342"/>
      <c r="C8" s="352"/>
      <c r="D8" s="342"/>
      <c r="E8" s="352"/>
      <c r="F8" s="93" t="s">
        <v>398</v>
      </c>
      <c r="G8" s="93" t="s">
        <v>399</v>
      </c>
      <c r="H8" s="352"/>
      <c r="I8" s="93" t="s">
        <v>398</v>
      </c>
      <c r="J8" s="93" t="s">
        <v>399</v>
      </c>
      <c r="K8" s="93" t="s">
        <v>398</v>
      </c>
      <c r="L8" s="93" t="s">
        <v>399</v>
      </c>
      <c r="M8" s="342"/>
    </row>
    <row r="9" spans="1:13" x14ac:dyDescent="0.15">
      <c r="A9" s="95"/>
      <c r="B9" s="89" t="s">
        <v>145</v>
      </c>
      <c r="C9" s="89" t="s">
        <v>146</v>
      </c>
      <c r="D9" s="89" t="s">
        <v>147</v>
      </c>
      <c r="E9" s="89" t="s">
        <v>148</v>
      </c>
      <c r="F9" s="89" t="s">
        <v>149</v>
      </c>
      <c r="G9" s="89" t="s">
        <v>150</v>
      </c>
      <c r="H9" s="89" t="s">
        <v>151</v>
      </c>
      <c r="I9" s="89" t="s">
        <v>152</v>
      </c>
      <c r="J9" s="89" t="s">
        <v>153</v>
      </c>
      <c r="K9" s="89" t="s">
        <v>154</v>
      </c>
      <c r="L9" s="128" t="s">
        <v>155</v>
      </c>
      <c r="M9" s="128"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55" t="s">
        <v>300</v>
      </c>
      <c r="B23" s="357"/>
      <c r="C23" s="95"/>
      <c r="D23" s="97"/>
      <c r="E23" s="95"/>
      <c r="F23" s="96"/>
      <c r="G23" s="96"/>
      <c r="H23" s="95"/>
      <c r="I23" s="96"/>
      <c r="J23" s="96"/>
      <c r="K23" s="96"/>
      <c r="L23" s="96"/>
      <c r="M23" s="95"/>
    </row>
    <row r="24" spans="1:13" ht="61.9" customHeight="1" x14ac:dyDescent="0.15">
      <c r="A24" s="350" t="s">
        <v>100</v>
      </c>
      <c r="B24" s="350"/>
      <c r="C24" s="350"/>
      <c r="D24" s="350"/>
      <c r="E24" s="350"/>
      <c r="F24" s="350"/>
      <c r="G24" s="350"/>
      <c r="H24" s="350"/>
      <c r="I24" s="350"/>
      <c r="J24" s="350"/>
      <c r="K24" s="349" t="s">
        <v>236</v>
      </c>
      <c r="L24" s="349"/>
      <c r="M24" s="349"/>
    </row>
    <row r="25" spans="1:13" x14ac:dyDescent="0.15">
      <c r="A25" s="350" t="s">
        <v>237</v>
      </c>
      <c r="B25" s="350"/>
      <c r="C25" s="350"/>
      <c r="D25" s="350"/>
      <c r="E25" s="350"/>
      <c r="F25" s="350"/>
      <c r="G25" s="350"/>
      <c r="H25" s="350"/>
      <c r="I25" s="350"/>
      <c r="J25" s="350"/>
      <c r="K25" s="349"/>
      <c r="L25" s="349"/>
      <c r="M25" s="349"/>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39" t="s">
        <v>39</v>
      </c>
      <c r="B2" s="339"/>
      <c r="C2" s="339"/>
      <c r="D2" s="339"/>
      <c r="E2" s="339"/>
      <c r="F2" s="339"/>
      <c r="G2" s="339"/>
    </row>
    <row r="3" spans="1:7" x14ac:dyDescent="0.15">
      <c r="G3" s="110" t="s">
        <v>38</v>
      </c>
    </row>
    <row r="4" spans="1:7" ht="14.25" x14ac:dyDescent="0.15">
      <c r="A4" s="127" t="s">
        <v>47</v>
      </c>
      <c r="G4" s="110"/>
    </row>
    <row r="5" spans="1:7" x14ac:dyDescent="0.15">
      <c r="A5" s="127" t="str">
        <f>货币资金!A5</f>
        <v>填报单位：林芝市巴宜区八一镇人民政府</v>
      </c>
      <c r="G5" s="110"/>
    </row>
    <row r="6" spans="1:7" x14ac:dyDescent="0.15">
      <c r="A6" s="127" t="str">
        <f>货币资金!A6</f>
        <v>项目名称：百巴镇苹果种植项目</v>
      </c>
      <c r="G6" s="110" t="s">
        <v>76</v>
      </c>
    </row>
    <row r="7" spans="1:7" ht="19.899999999999999" customHeight="1" x14ac:dyDescent="0.15">
      <c r="A7" s="358" t="s">
        <v>400</v>
      </c>
      <c r="B7" s="358" t="s">
        <v>401</v>
      </c>
      <c r="C7" s="358" t="s">
        <v>81</v>
      </c>
      <c r="D7" s="358" t="s">
        <v>82</v>
      </c>
      <c r="E7" s="358"/>
      <c r="F7" s="358" t="s">
        <v>83</v>
      </c>
      <c r="G7" s="358" t="s">
        <v>84</v>
      </c>
    </row>
    <row r="8" spans="1:7" ht="19.899999999999999" customHeight="1" x14ac:dyDescent="0.15">
      <c r="A8" s="358"/>
      <c r="B8" s="358"/>
      <c r="C8" s="358"/>
      <c r="D8" s="94" t="s">
        <v>298</v>
      </c>
      <c r="E8" s="94" t="s">
        <v>299</v>
      </c>
      <c r="F8" s="358"/>
      <c r="G8" s="358"/>
    </row>
    <row r="9" spans="1:7" ht="13.9" customHeight="1" x14ac:dyDescent="0.15">
      <c r="A9" s="95"/>
      <c r="B9" s="89"/>
      <c r="C9" s="89" t="s">
        <v>145</v>
      </c>
      <c r="D9" s="89" t="s">
        <v>146</v>
      </c>
      <c r="E9" s="89" t="s">
        <v>147</v>
      </c>
      <c r="F9" s="89" t="s">
        <v>148</v>
      </c>
      <c r="G9" s="89" t="s">
        <v>149</v>
      </c>
    </row>
    <row r="10" spans="1:7" ht="25.15" customHeight="1" x14ac:dyDescent="0.15">
      <c r="A10" s="175" t="s">
        <v>402</v>
      </c>
      <c r="B10" s="176">
        <v>1</v>
      </c>
      <c r="C10" s="177">
        <f>C11+C12</f>
        <v>74867606.510000005</v>
      </c>
      <c r="D10" s="177"/>
      <c r="E10" s="177"/>
      <c r="F10" s="177">
        <f>C10+D10-E10</f>
        <v>74867606.510000005</v>
      </c>
      <c r="G10" s="175"/>
    </row>
    <row r="11" spans="1:7" ht="25.15" customHeight="1" x14ac:dyDescent="0.15">
      <c r="A11" s="175" t="s">
        <v>403</v>
      </c>
      <c r="B11" s="176">
        <v>2</v>
      </c>
      <c r="C11" s="177">
        <v>0</v>
      </c>
      <c r="D11" s="177"/>
      <c r="E11" s="177"/>
      <c r="F11" s="177">
        <f t="shared" ref="F11:F18" si="0">C11+D11-E11</f>
        <v>0</v>
      </c>
      <c r="G11" s="175"/>
    </row>
    <row r="12" spans="1:7" ht="25.15" customHeight="1" x14ac:dyDescent="0.15">
      <c r="A12" s="175" t="s">
        <v>404</v>
      </c>
      <c r="B12" s="176">
        <v>3</v>
      </c>
      <c r="C12" s="177">
        <v>74867606.510000005</v>
      </c>
      <c r="D12" s="177"/>
      <c r="E12" s="177"/>
      <c r="F12" s="177">
        <f t="shared" si="0"/>
        <v>74867606.510000005</v>
      </c>
      <c r="G12" s="175"/>
    </row>
    <row r="13" spans="1:7" ht="25.15" customHeight="1" x14ac:dyDescent="0.15">
      <c r="A13" s="175" t="s">
        <v>405</v>
      </c>
      <c r="B13" s="176">
        <v>4</v>
      </c>
      <c r="C13" s="177">
        <f>C14+C15+C16</f>
        <v>636363.04</v>
      </c>
      <c r="D13" s="177"/>
      <c r="E13" s="177"/>
      <c r="F13" s="177">
        <f t="shared" si="0"/>
        <v>636363.04</v>
      </c>
      <c r="G13" s="175"/>
    </row>
    <row r="14" spans="1:7" ht="25.15" customHeight="1" x14ac:dyDescent="0.15">
      <c r="A14" s="175" t="s">
        <v>406</v>
      </c>
      <c r="B14" s="176">
        <v>5</v>
      </c>
      <c r="C14" s="177">
        <v>636363.04</v>
      </c>
      <c r="D14" s="177"/>
      <c r="E14" s="177"/>
      <c r="F14" s="177">
        <f t="shared" si="0"/>
        <v>636363.04</v>
      </c>
      <c r="G14" s="175"/>
    </row>
    <row r="15" spans="1:7" ht="25.15" customHeight="1" x14ac:dyDescent="0.15">
      <c r="A15" s="175" t="s">
        <v>407</v>
      </c>
      <c r="B15" s="176">
        <v>6</v>
      </c>
      <c r="C15" s="177"/>
      <c r="D15" s="177"/>
      <c r="E15" s="177"/>
      <c r="F15" s="177">
        <f t="shared" si="0"/>
        <v>0</v>
      </c>
      <c r="G15" s="175"/>
    </row>
    <row r="16" spans="1:7" ht="25.15" customHeight="1" x14ac:dyDescent="0.15">
      <c r="A16" s="175" t="s">
        <v>408</v>
      </c>
      <c r="B16" s="176">
        <v>7</v>
      </c>
      <c r="C16" s="177"/>
      <c r="D16" s="177"/>
      <c r="E16" s="177"/>
      <c r="F16" s="177">
        <f t="shared" si="0"/>
        <v>0</v>
      </c>
      <c r="G16" s="175"/>
    </row>
    <row r="17" spans="1:7" ht="25.15" customHeight="1" x14ac:dyDescent="0.15">
      <c r="A17" s="175" t="s">
        <v>409</v>
      </c>
      <c r="B17" s="176">
        <v>8</v>
      </c>
      <c r="C17" s="177">
        <v>1841237.92</v>
      </c>
      <c r="D17" s="177">
        <v>59724.800000000003</v>
      </c>
      <c r="E17" s="177"/>
      <c r="F17" s="177">
        <f t="shared" si="0"/>
        <v>1900962.72</v>
      </c>
      <c r="G17" s="175"/>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59" t="s">
        <v>410</v>
      </c>
      <c r="B19" s="359"/>
      <c r="C19" s="359"/>
      <c r="D19" s="359"/>
      <c r="E19" s="359"/>
      <c r="F19" s="349" t="s">
        <v>131</v>
      </c>
      <c r="G19" s="349"/>
    </row>
    <row r="20" spans="1:7" x14ac:dyDescent="0.15">
      <c r="A20" s="350" t="s">
        <v>132</v>
      </c>
      <c r="B20" s="350"/>
      <c r="C20" s="350"/>
      <c r="D20" s="350"/>
      <c r="E20" s="350"/>
      <c r="F20" s="349"/>
      <c r="G20" s="349"/>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60" t="s">
        <v>411</v>
      </c>
      <c r="B1" s="360"/>
      <c r="C1" s="360"/>
      <c r="D1" s="360"/>
      <c r="E1" s="360"/>
      <c r="F1" s="360"/>
      <c r="G1" s="360"/>
      <c r="H1" s="360"/>
    </row>
    <row r="2" spans="1:11" ht="16.899999999999999" customHeight="1" x14ac:dyDescent="0.15">
      <c r="A2" s="178"/>
      <c r="B2" s="361"/>
      <c r="C2" s="361"/>
      <c r="D2" s="361"/>
      <c r="E2" s="361"/>
      <c r="F2" s="361"/>
      <c r="G2" s="361"/>
      <c r="H2" s="179" t="s">
        <v>40</v>
      </c>
      <c r="I2" s="124"/>
    </row>
    <row r="3" spans="1:11" s="44" customFormat="1" ht="15" customHeight="1" x14ac:dyDescent="0.15">
      <c r="A3" s="180" t="s">
        <v>412</v>
      </c>
      <c r="B3" s="181"/>
      <c r="C3" s="181"/>
      <c r="D3" s="182"/>
      <c r="E3" s="181"/>
      <c r="F3" s="182"/>
      <c r="G3" s="181"/>
      <c r="H3" s="183"/>
      <c r="I3" s="52"/>
    </row>
    <row r="4" spans="1:11" s="44" customFormat="1" ht="15" customHeight="1" x14ac:dyDescent="0.15">
      <c r="A4" s="180" t="str">
        <f>货币资金!A5</f>
        <v>填报单位：林芝市巴宜区八一镇人民政府</v>
      </c>
      <c r="B4" s="181"/>
      <c r="C4" s="181"/>
      <c r="D4" s="182"/>
      <c r="E4" s="181"/>
      <c r="F4" s="182"/>
      <c r="G4" s="181"/>
      <c r="H4" s="183"/>
      <c r="I4" s="52"/>
    </row>
    <row r="5" spans="1:11" s="44" customFormat="1" ht="15" customHeight="1" x14ac:dyDescent="0.15">
      <c r="A5" s="180" t="str">
        <f>货币资金!A6</f>
        <v>项目名称：百巴镇苹果种植项目</v>
      </c>
      <c r="B5" s="181"/>
      <c r="C5" s="181"/>
      <c r="D5" s="182"/>
      <c r="E5" s="181"/>
      <c r="F5" s="182"/>
      <c r="G5" s="181"/>
      <c r="H5" s="184" t="s">
        <v>413</v>
      </c>
      <c r="I5" s="52"/>
    </row>
    <row r="6" spans="1:11" s="45" customFormat="1" ht="15" customHeight="1" x14ac:dyDescent="0.15">
      <c r="A6" s="185" t="s">
        <v>414</v>
      </c>
      <c r="B6" s="186" t="s">
        <v>415</v>
      </c>
      <c r="C6" s="186" t="s">
        <v>81</v>
      </c>
      <c r="D6" s="186" t="s">
        <v>416</v>
      </c>
      <c r="E6" s="186" t="s">
        <v>417</v>
      </c>
      <c r="F6" s="186" t="s">
        <v>415</v>
      </c>
      <c r="G6" s="186" t="s">
        <v>81</v>
      </c>
      <c r="H6" s="186" t="s">
        <v>416</v>
      </c>
      <c r="I6" s="57"/>
    </row>
    <row r="7" spans="1:11" s="44" customFormat="1" ht="15" customHeight="1" x14ac:dyDescent="0.15">
      <c r="A7" s="187" t="s">
        <v>418</v>
      </c>
      <c r="B7" s="185" t="s">
        <v>419</v>
      </c>
      <c r="C7" s="188"/>
      <c r="D7" s="188"/>
      <c r="E7" s="187" t="s">
        <v>420</v>
      </c>
      <c r="F7" s="189" t="s">
        <v>421</v>
      </c>
      <c r="G7" s="190"/>
      <c r="H7" s="190"/>
      <c r="I7" s="52"/>
    </row>
    <row r="8" spans="1:11" s="44" customFormat="1" ht="15" customHeight="1" x14ac:dyDescent="0.15">
      <c r="A8" s="191" t="s">
        <v>422</v>
      </c>
      <c r="B8" s="192" t="s">
        <v>423</v>
      </c>
      <c r="C8" s="190">
        <f>货币资金!D9+货币资金!D20</f>
        <v>1097545.03</v>
      </c>
      <c r="D8" s="188">
        <f>货币资金!G9+货币资金!G20</f>
        <v>1097545.03</v>
      </c>
      <c r="E8" s="191" t="s">
        <v>424</v>
      </c>
      <c r="F8" s="189" t="s">
        <v>425</v>
      </c>
      <c r="G8" s="190"/>
      <c r="H8" s="190"/>
      <c r="I8" s="125">
        <f>SUM(I9:I15)</f>
        <v>40749188.07</v>
      </c>
      <c r="J8" s="125">
        <f>SUM(J9:J15)</f>
        <v>50944234.939999998</v>
      </c>
      <c r="K8" s="125">
        <f>SUM(K9:K15)</f>
        <v>91693423.010000005</v>
      </c>
    </row>
    <row r="9" spans="1:11" s="44" customFormat="1" ht="24.75" x14ac:dyDescent="0.15">
      <c r="A9" s="193" t="s">
        <v>426</v>
      </c>
      <c r="B9" s="185" t="s">
        <v>427</v>
      </c>
      <c r="C9" s="190"/>
      <c r="D9" s="188"/>
      <c r="E9" s="193" t="s">
        <v>428</v>
      </c>
      <c r="F9" s="189" t="s">
        <v>429</v>
      </c>
      <c r="G9" s="190"/>
      <c r="H9" s="190"/>
      <c r="I9" s="126">
        <f>C8</f>
        <v>1097545.03</v>
      </c>
      <c r="J9" s="126">
        <f>K9-I9</f>
        <v>0</v>
      </c>
      <c r="K9" s="126">
        <f>D8</f>
        <v>1097545.03</v>
      </c>
    </row>
    <row r="10" spans="1:11" s="44" customFormat="1" ht="15" customHeight="1" x14ac:dyDescent="0.15">
      <c r="A10" s="193" t="s">
        <v>430</v>
      </c>
      <c r="B10" s="192" t="s">
        <v>431</v>
      </c>
      <c r="C10" s="190"/>
      <c r="D10" s="188"/>
      <c r="E10" s="193" t="s">
        <v>432</v>
      </c>
      <c r="F10" s="189" t="s">
        <v>433</v>
      </c>
      <c r="G10" s="190"/>
      <c r="H10" s="190"/>
      <c r="I10" s="126">
        <f>C14</f>
        <v>5081583</v>
      </c>
      <c r="J10" s="126">
        <f t="shared" ref="J10:J15" si="0">K10-I10</f>
        <v>59724.799999999814</v>
      </c>
      <c r="K10" s="126">
        <f>D14</f>
        <v>5141307.8</v>
      </c>
    </row>
    <row r="11" spans="1:11" s="44" customFormat="1" ht="15" customHeight="1" x14ac:dyDescent="0.15">
      <c r="A11" s="191" t="s">
        <v>434</v>
      </c>
      <c r="B11" s="185" t="s">
        <v>435</v>
      </c>
      <c r="C11" s="190"/>
      <c r="D11" s="188"/>
      <c r="E11" s="191" t="s">
        <v>436</v>
      </c>
      <c r="F11" s="189" t="s">
        <v>437</v>
      </c>
      <c r="G11" s="190"/>
      <c r="H11" s="190"/>
      <c r="I11" s="126">
        <f>C20</f>
        <v>3212.2000000000007</v>
      </c>
      <c r="J11" s="126">
        <f t="shared" si="0"/>
        <v>0</v>
      </c>
      <c r="K11" s="126">
        <f>D20</f>
        <v>3212.2000000000007</v>
      </c>
    </row>
    <row r="12" spans="1:11" s="44" customFormat="1" ht="15" customHeight="1" x14ac:dyDescent="0.15">
      <c r="A12" s="194" t="s">
        <v>438</v>
      </c>
      <c r="B12" s="192" t="s">
        <v>439</v>
      </c>
      <c r="C12" s="195">
        <f>应收款项!F17</f>
        <v>5081583</v>
      </c>
      <c r="D12" s="195">
        <f>应收款项!I17</f>
        <v>5141307.8</v>
      </c>
      <c r="E12" s="191" t="s">
        <v>440</v>
      </c>
      <c r="F12" s="189" t="s">
        <v>441</v>
      </c>
      <c r="G12" s="190">
        <v>8677771.4499999993</v>
      </c>
      <c r="H12" s="190">
        <v>8677771.4499999993</v>
      </c>
      <c r="I12" s="126">
        <f>C21</f>
        <v>8257399.6800000006</v>
      </c>
      <c r="J12" s="126">
        <f t="shared" si="0"/>
        <v>0</v>
      </c>
      <c r="K12" s="126">
        <f>D21</f>
        <v>8257399.6800000006</v>
      </c>
    </row>
    <row r="13" spans="1:11" s="44" customFormat="1" ht="15" customHeight="1" x14ac:dyDescent="0.15">
      <c r="A13" s="196" t="s">
        <v>442</v>
      </c>
      <c r="B13" s="185" t="s">
        <v>443</v>
      </c>
      <c r="C13" s="190"/>
      <c r="D13" s="188"/>
      <c r="E13" s="191" t="s">
        <v>444</v>
      </c>
      <c r="F13" s="189" t="s">
        <v>445</v>
      </c>
      <c r="G13" s="190"/>
      <c r="H13" s="190"/>
      <c r="I13" s="126">
        <f>C35</f>
        <v>-3178285.52</v>
      </c>
      <c r="J13" s="126">
        <f t="shared" si="0"/>
        <v>50884510.140000001</v>
      </c>
      <c r="K13" s="126">
        <f>D35</f>
        <v>47706224.619999997</v>
      </c>
    </row>
    <row r="14" spans="1:11" s="44" customFormat="1" ht="15" customHeight="1" x14ac:dyDescent="0.15">
      <c r="A14" s="195" t="s">
        <v>446</v>
      </c>
      <c r="B14" s="192" t="s">
        <v>447</v>
      </c>
      <c r="C14" s="197">
        <f>C12-C13</f>
        <v>5081583</v>
      </c>
      <c r="D14" s="197">
        <f>D12-D13</f>
        <v>5141307.8</v>
      </c>
      <c r="E14" s="191" t="s">
        <v>448</v>
      </c>
      <c r="F14" s="189" t="s">
        <v>449</v>
      </c>
      <c r="G14" s="190">
        <v>238137.84</v>
      </c>
      <c r="H14" s="190">
        <v>236507.28</v>
      </c>
      <c r="I14" s="126">
        <f>C39</f>
        <v>29120350.199999999</v>
      </c>
      <c r="J14" s="126">
        <f t="shared" si="0"/>
        <v>0</v>
      </c>
      <c r="K14" s="126">
        <f>D39</f>
        <v>29120350.199999999</v>
      </c>
    </row>
    <row r="15" spans="1:11" s="44" customFormat="1" ht="15" customHeight="1" x14ac:dyDescent="0.15">
      <c r="A15" s="191" t="s">
        <v>450</v>
      </c>
      <c r="B15" s="185" t="s">
        <v>451</v>
      </c>
      <c r="C15" s="190"/>
      <c r="D15" s="188"/>
      <c r="E15" s="191" t="s">
        <v>452</v>
      </c>
      <c r="F15" s="189" t="s">
        <v>453</v>
      </c>
      <c r="G15" s="190"/>
      <c r="H15" s="190"/>
      <c r="I15" s="126">
        <f>C46</f>
        <v>367383.48</v>
      </c>
      <c r="J15" s="126">
        <f t="shared" si="0"/>
        <v>0</v>
      </c>
      <c r="K15" s="126">
        <f>D46</f>
        <v>367383.48</v>
      </c>
    </row>
    <row r="16" spans="1:11" s="44" customFormat="1" ht="15" customHeight="1" x14ac:dyDescent="0.15">
      <c r="A16" s="191" t="s">
        <v>454</v>
      </c>
      <c r="B16" s="192" t="s">
        <v>455</v>
      </c>
      <c r="C16" s="190"/>
      <c r="D16" s="188"/>
      <c r="E16" s="191" t="s">
        <v>456</v>
      </c>
      <c r="F16" s="189" t="s">
        <v>457</v>
      </c>
      <c r="G16" s="190"/>
      <c r="H16" s="190"/>
      <c r="I16" s="125">
        <f>SUM(I17:I20)</f>
        <v>14288490.739999998</v>
      </c>
      <c r="J16" s="125">
        <f>SUM(J17:J20)</f>
        <v>-1630.5599999999977</v>
      </c>
      <c r="K16" s="125">
        <f>SUM(K17:K20)</f>
        <v>14286860.18</v>
      </c>
    </row>
    <row r="17" spans="1:11" s="44" customFormat="1" ht="15" customHeight="1" x14ac:dyDescent="0.15">
      <c r="A17" s="191" t="s">
        <v>458</v>
      </c>
      <c r="B17" s="185" t="s">
        <v>459</v>
      </c>
      <c r="C17" s="190"/>
      <c r="D17" s="188"/>
      <c r="E17" s="191" t="s">
        <v>460</v>
      </c>
      <c r="F17" s="189" t="s">
        <v>461</v>
      </c>
      <c r="G17" s="190"/>
      <c r="H17" s="190"/>
      <c r="I17" s="126">
        <f>G12</f>
        <v>8677771.4499999993</v>
      </c>
      <c r="J17" s="126">
        <f>K17-I17</f>
        <v>0</v>
      </c>
      <c r="K17" s="126">
        <f>H12</f>
        <v>8677771.4499999993</v>
      </c>
    </row>
    <row r="18" spans="1:11" s="44" customFormat="1" ht="15" customHeight="1" x14ac:dyDescent="0.15">
      <c r="A18" s="191" t="s">
        <v>462</v>
      </c>
      <c r="B18" s="192" t="s">
        <v>463</v>
      </c>
      <c r="C18" s="190">
        <f>应收款项!F23</f>
        <v>3212.2000000000007</v>
      </c>
      <c r="D18" s="188">
        <f>应收款项!I23</f>
        <v>3212.2000000000007</v>
      </c>
      <c r="E18" s="191" t="s">
        <v>464</v>
      </c>
      <c r="F18" s="189" t="s">
        <v>465</v>
      </c>
      <c r="G18" s="190">
        <v>137735.4</v>
      </c>
      <c r="H18" s="198">
        <v>137735.4</v>
      </c>
      <c r="I18" s="126">
        <f>G14</f>
        <v>238137.84</v>
      </c>
      <c r="J18" s="126">
        <f>K18-I18</f>
        <v>-1630.5599999999977</v>
      </c>
      <c r="K18" s="126">
        <f>H14</f>
        <v>236507.28</v>
      </c>
    </row>
    <row r="19" spans="1:11" s="44" customFormat="1" ht="15" customHeight="1" x14ac:dyDescent="0.15">
      <c r="A19" s="195" t="s">
        <v>466</v>
      </c>
      <c r="B19" s="185" t="s">
        <v>467</v>
      </c>
      <c r="C19" s="190"/>
      <c r="D19" s="188"/>
      <c r="E19" s="194" t="s">
        <v>468</v>
      </c>
      <c r="F19" s="189" t="s">
        <v>469</v>
      </c>
      <c r="G19" s="190"/>
      <c r="H19" s="190"/>
      <c r="I19" s="126">
        <f>G18</f>
        <v>137735.4</v>
      </c>
      <c r="J19" s="126">
        <f>K19-I19</f>
        <v>0</v>
      </c>
      <c r="K19" s="126">
        <f>H18</f>
        <v>137735.4</v>
      </c>
    </row>
    <row r="20" spans="1:11" s="44" customFormat="1" ht="15" customHeight="1" x14ac:dyDescent="0.15">
      <c r="A20" s="196" t="s">
        <v>470</v>
      </c>
      <c r="B20" s="192" t="s">
        <v>471</v>
      </c>
      <c r="C20" s="197">
        <f>C18-C19</f>
        <v>3212.2000000000007</v>
      </c>
      <c r="D20" s="197">
        <f>D18-D19</f>
        <v>3212.2000000000007</v>
      </c>
      <c r="E20" s="199" t="s">
        <v>472</v>
      </c>
      <c r="F20" s="189" t="s">
        <v>473</v>
      </c>
      <c r="G20" s="190"/>
      <c r="H20" s="190"/>
      <c r="I20" s="126">
        <f>G31</f>
        <v>5234846.05</v>
      </c>
      <c r="J20" s="126">
        <f>K20-I20</f>
        <v>0</v>
      </c>
      <c r="K20" s="126">
        <f>H31</f>
        <v>5234846.05</v>
      </c>
    </row>
    <row r="21" spans="1:11" s="44" customFormat="1" ht="15" customHeight="1" x14ac:dyDescent="0.15">
      <c r="A21" s="191" t="s">
        <v>474</v>
      </c>
      <c r="B21" s="185" t="s">
        <v>475</v>
      </c>
      <c r="C21" s="190">
        <f>库存物资!I32</f>
        <v>8257399.6800000006</v>
      </c>
      <c r="D21" s="188">
        <f>库存物资!O32</f>
        <v>8257399.6800000006</v>
      </c>
      <c r="E21" s="191" t="s">
        <v>476</v>
      </c>
      <c r="F21" s="189" t="s">
        <v>477</v>
      </c>
      <c r="G21" s="190"/>
      <c r="H21" s="190"/>
      <c r="I21" s="125">
        <f>SUM(I22:I24)</f>
        <v>77345207.470000014</v>
      </c>
      <c r="J21" s="125">
        <f>SUM(J22:J24)</f>
        <v>61355.360000000102</v>
      </c>
      <c r="K21" s="125">
        <f>SUM(K22:K24)</f>
        <v>77406562.830000013</v>
      </c>
    </row>
    <row r="22" spans="1:11"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126">
        <f>G39</f>
        <v>74867606.510000005</v>
      </c>
      <c r="J22" s="126">
        <f>K22-I22</f>
        <v>0</v>
      </c>
      <c r="K22" s="126">
        <f>H39</f>
        <v>74867606.510000005</v>
      </c>
    </row>
    <row r="23" spans="1:11" s="44" customFormat="1" ht="15" customHeight="1" x14ac:dyDescent="0.15">
      <c r="A23" s="191" t="s">
        <v>482</v>
      </c>
      <c r="B23" s="185" t="s">
        <v>483</v>
      </c>
      <c r="C23" s="190"/>
      <c r="D23" s="188"/>
      <c r="E23" s="191"/>
      <c r="F23" s="189" t="s">
        <v>484</v>
      </c>
      <c r="G23" s="190"/>
      <c r="H23" s="190"/>
      <c r="I23" s="126">
        <f>G43</f>
        <v>636363.04</v>
      </c>
      <c r="J23" s="126">
        <f>K23-I23</f>
        <v>0</v>
      </c>
      <c r="K23" s="126">
        <f>H43</f>
        <v>636363.04</v>
      </c>
    </row>
    <row r="24" spans="1:11" s="44" customFormat="1" ht="15" customHeight="1" x14ac:dyDescent="0.15">
      <c r="A24" s="191" t="s">
        <v>485</v>
      </c>
      <c r="B24" s="192" t="s">
        <v>486</v>
      </c>
      <c r="C24" s="190"/>
      <c r="D24" s="188"/>
      <c r="E24" s="187" t="s">
        <v>487</v>
      </c>
      <c r="F24" s="189" t="s">
        <v>488</v>
      </c>
      <c r="G24" s="190"/>
      <c r="H24" s="190"/>
      <c r="I24" s="126">
        <f>G45</f>
        <v>1841237.92</v>
      </c>
      <c r="J24" s="126">
        <f>K24-I24</f>
        <v>61355.360000000102</v>
      </c>
      <c r="K24" s="126">
        <f>H45</f>
        <v>1902593.28</v>
      </c>
    </row>
    <row r="25" spans="1:11"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11" s="44" customFormat="1" ht="15" customHeight="1" x14ac:dyDescent="0.15">
      <c r="A26" s="203"/>
      <c r="B26" s="192" t="s">
        <v>493</v>
      </c>
      <c r="C26" s="188"/>
      <c r="D26" s="188"/>
      <c r="E26" s="191" t="s">
        <v>494</v>
      </c>
      <c r="F26" s="189" t="s">
        <v>495</v>
      </c>
      <c r="G26" s="190"/>
      <c r="H26" s="190"/>
      <c r="I26" s="52"/>
    </row>
    <row r="27" spans="1:11" s="44" customFormat="1" ht="15" customHeight="1" x14ac:dyDescent="0.15">
      <c r="A27" s="187" t="s">
        <v>496</v>
      </c>
      <c r="B27" s="185" t="s">
        <v>497</v>
      </c>
      <c r="C27" s="188"/>
      <c r="D27" s="188"/>
      <c r="E27" s="202" t="s">
        <v>498</v>
      </c>
      <c r="F27" s="189" t="s">
        <v>499</v>
      </c>
      <c r="G27" s="190"/>
      <c r="H27" s="190"/>
      <c r="I27" s="52"/>
    </row>
    <row r="28" spans="1:11" s="44" customFormat="1" ht="15" customHeight="1" x14ac:dyDescent="0.15">
      <c r="A28" s="191" t="s">
        <v>500</v>
      </c>
      <c r="B28" s="192" t="s">
        <v>501</v>
      </c>
      <c r="C28" s="188"/>
      <c r="D28" s="188"/>
      <c r="E28" s="191" t="s">
        <v>502</v>
      </c>
      <c r="F28" s="189" t="s">
        <v>503</v>
      </c>
      <c r="G28" s="190"/>
      <c r="H28" s="190"/>
      <c r="I28" s="52"/>
    </row>
    <row r="29" spans="1:11" s="44" customFormat="1" ht="15" customHeight="1" x14ac:dyDescent="0.15">
      <c r="A29" s="202" t="s">
        <v>504</v>
      </c>
      <c r="B29" s="185" t="s">
        <v>505</v>
      </c>
      <c r="C29" s="188"/>
      <c r="D29" s="188"/>
      <c r="E29" s="191" t="s">
        <v>506</v>
      </c>
      <c r="F29" s="189" t="s">
        <v>507</v>
      </c>
      <c r="G29" s="190"/>
      <c r="H29" s="190"/>
      <c r="I29" s="52"/>
    </row>
    <row r="30" spans="1:11" s="44" customFormat="1" ht="15" customHeight="1" x14ac:dyDescent="0.15">
      <c r="A30" s="202" t="s">
        <v>508</v>
      </c>
      <c r="B30" s="192" t="s">
        <v>509</v>
      </c>
      <c r="C30" s="188"/>
      <c r="D30" s="188"/>
      <c r="E30" s="191" t="s">
        <v>510</v>
      </c>
      <c r="F30" s="189" t="s">
        <v>511</v>
      </c>
      <c r="G30" s="190"/>
      <c r="H30" s="190"/>
      <c r="I30" s="52"/>
    </row>
    <row r="31" spans="1:11" s="44" customFormat="1" ht="15" customHeight="1" x14ac:dyDescent="0.15">
      <c r="A31" s="194" t="s">
        <v>512</v>
      </c>
      <c r="B31" s="185" t="s">
        <v>513</v>
      </c>
      <c r="C31" s="188"/>
      <c r="D31" s="188"/>
      <c r="E31" s="191" t="s">
        <v>514</v>
      </c>
      <c r="F31" s="189" t="s">
        <v>515</v>
      </c>
      <c r="G31" s="190">
        <v>5234846.05</v>
      </c>
      <c r="H31" s="190">
        <v>5234846.05</v>
      </c>
      <c r="I31" s="52"/>
    </row>
    <row r="32" spans="1:11"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f>'固定资产-1'!N14+'固定资产-2'!K53</f>
        <v>20000</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f>C33-C34</f>
        <v>-3178285.52</v>
      </c>
      <c r="D35" s="195">
        <f>D33-D34</f>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f>[2]UFPrn20230612115003!$H$118-[2]UFPrn20230612115003!$I$127</f>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f>[2]UFPrn20230612115003!$I$224-[2]UFPrn20230612115003!$H$226</f>
        <v>1841237.92</v>
      </c>
      <c r="H45" s="206">
        <f>所有者权益!F17+应付工资!H48</f>
        <v>1902593.28</v>
      </c>
      <c r="I45" s="52"/>
    </row>
    <row r="46" spans="1:9" s="44" customFormat="1" ht="15" customHeight="1" x14ac:dyDescent="0.15">
      <c r="A46" s="191" t="s">
        <v>571</v>
      </c>
      <c r="B46" s="192" t="s">
        <v>572</v>
      </c>
      <c r="C46" s="188">
        <f>[2]UFPrn20230612115003!$H$139</f>
        <v>367383.48</v>
      </c>
      <c r="D46" s="188">
        <f>C46</f>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26309448.16</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40749188.07</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60" t="s">
        <v>584</v>
      </c>
      <c r="B1" s="360"/>
      <c r="C1" s="360"/>
      <c r="D1" s="360"/>
      <c r="E1" s="360"/>
      <c r="F1" s="360"/>
      <c r="G1" s="360"/>
      <c r="H1" s="360"/>
    </row>
    <row r="2" spans="1:9" ht="16.899999999999999" customHeight="1" x14ac:dyDescent="0.15">
      <c r="A2" s="178"/>
      <c r="B2" s="361"/>
      <c r="C2" s="361"/>
      <c r="D2" s="361"/>
      <c r="E2" s="361"/>
      <c r="F2" s="361"/>
      <c r="G2" s="361"/>
      <c r="H2" s="179" t="s">
        <v>43</v>
      </c>
      <c r="I2" s="124"/>
    </row>
    <row r="3" spans="1:9" s="44" customFormat="1" ht="15" customHeight="1" x14ac:dyDescent="0.15">
      <c r="A3" s="180" t="s">
        <v>412</v>
      </c>
      <c r="B3" s="181"/>
      <c r="C3" s="181"/>
      <c r="D3" s="182"/>
      <c r="E3" s="181"/>
      <c r="F3" s="182"/>
      <c r="G3" s="181"/>
      <c r="H3" s="183"/>
      <c r="I3" s="52"/>
    </row>
    <row r="4" spans="1:9" s="44" customFormat="1" ht="15" customHeight="1" x14ac:dyDescent="0.15">
      <c r="A4" s="180" t="str">
        <f>货币资金!A5</f>
        <v>填报单位：林芝市巴宜区八一镇人民政府</v>
      </c>
      <c r="B4" s="181"/>
      <c r="C4" s="181"/>
      <c r="D4" s="182"/>
      <c r="E4" s="181"/>
      <c r="F4" s="182"/>
      <c r="G4" s="181"/>
      <c r="H4" s="183"/>
      <c r="I4" s="52"/>
    </row>
    <row r="5" spans="1:9" s="44" customFormat="1" ht="15" customHeight="1" x14ac:dyDescent="0.15">
      <c r="A5" s="180" t="str">
        <f>货币资金!A6</f>
        <v>项目名称：百巴镇苹果种植项目</v>
      </c>
      <c r="B5" s="181"/>
      <c r="C5" s="181"/>
      <c r="D5" s="182"/>
      <c r="E5" s="181"/>
      <c r="F5" s="182"/>
      <c r="G5" s="181"/>
      <c r="H5" s="184" t="s">
        <v>413</v>
      </c>
      <c r="I5" s="52"/>
    </row>
    <row r="6" spans="1:9" s="45" customFormat="1" ht="15" customHeight="1" x14ac:dyDescent="0.15">
      <c r="A6" s="185" t="s">
        <v>414</v>
      </c>
      <c r="B6" s="186" t="s">
        <v>415</v>
      </c>
      <c r="C6" s="186" t="s">
        <v>81</v>
      </c>
      <c r="D6" s="186" t="s">
        <v>416</v>
      </c>
      <c r="E6" s="186" t="s">
        <v>417</v>
      </c>
      <c r="F6" s="186" t="s">
        <v>415</v>
      </c>
      <c r="G6" s="186" t="s">
        <v>81</v>
      </c>
      <c r="H6" s="186" t="s">
        <v>416</v>
      </c>
      <c r="I6" s="57"/>
    </row>
    <row r="7" spans="1:9" s="44" customFormat="1" ht="15" customHeight="1" x14ac:dyDescent="0.15">
      <c r="A7" s="187" t="s">
        <v>418</v>
      </c>
      <c r="B7" s="185" t="s">
        <v>419</v>
      </c>
      <c r="C7" s="188"/>
      <c r="D7" s="188"/>
      <c r="E7" s="187" t="s">
        <v>420</v>
      </c>
      <c r="F7" s="189" t="s">
        <v>421</v>
      </c>
      <c r="G7" s="190"/>
      <c r="H7" s="190"/>
      <c r="I7" s="52"/>
    </row>
    <row r="8" spans="1:9" s="44" customFormat="1" ht="15" customHeight="1" x14ac:dyDescent="0.15">
      <c r="A8" s="191" t="s">
        <v>422</v>
      </c>
      <c r="B8" s="192" t="s">
        <v>423</v>
      </c>
      <c r="C8" s="190">
        <v>1097545.03</v>
      </c>
      <c r="D8" s="188">
        <v>1097545.03</v>
      </c>
      <c r="E8" s="191" t="s">
        <v>424</v>
      </c>
      <c r="F8" s="189" t="s">
        <v>425</v>
      </c>
      <c r="G8" s="190"/>
      <c r="H8" s="190"/>
      <c r="I8" s="52"/>
    </row>
    <row r="9" spans="1:9" s="44" customFormat="1" ht="24.75" x14ac:dyDescent="0.15">
      <c r="A9" s="193" t="s">
        <v>426</v>
      </c>
      <c r="B9" s="185" t="s">
        <v>427</v>
      </c>
      <c r="C9" s="190"/>
      <c r="D9" s="188"/>
      <c r="E9" s="193" t="s">
        <v>428</v>
      </c>
      <c r="F9" s="189" t="s">
        <v>429</v>
      </c>
      <c r="G9" s="190"/>
      <c r="H9" s="190"/>
      <c r="I9" s="52"/>
    </row>
    <row r="10" spans="1:9" s="44" customFormat="1" ht="15" customHeight="1" x14ac:dyDescent="0.15">
      <c r="A10" s="193" t="s">
        <v>430</v>
      </c>
      <c r="B10" s="192" t="s">
        <v>431</v>
      </c>
      <c r="C10" s="190"/>
      <c r="D10" s="188"/>
      <c r="E10" s="193" t="s">
        <v>432</v>
      </c>
      <c r="F10" s="189" t="s">
        <v>433</v>
      </c>
      <c r="G10" s="190"/>
      <c r="H10" s="190"/>
      <c r="I10" s="52"/>
    </row>
    <row r="11" spans="1:9" s="44" customFormat="1" ht="15" customHeight="1" x14ac:dyDescent="0.15">
      <c r="A11" s="191" t="s">
        <v>434</v>
      </c>
      <c r="B11" s="185" t="s">
        <v>435</v>
      </c>
      <c r="C11" s="190"/>
      <c r="D11" s="188"/>
      <c r="E11" s="191" t="s">
        <v>436</v>
      </c>
      <c r="F11" s="189" t="s">
        <v>437</v>
      </c>
      <c r="G11" s="190"/>
      <c r="H11" s="190"/>
      <c r="I11" s="52"/>
    </row>
    <row r="12" spans="1:9" s="44" customFormat="1" ht="15" customHeight="1" x14ac:dyDescent="0.15">
      <c r="A12" s="194" t="s">
        <v>438</v>
      </c>
      <c r="B12" s="192" t="s">
        <v>439</v>
      </c>
      <c r="C12" s="209">
        <v>5081583</v>
      </c>
      <c r="D12" s="195">
        <v>5141307.8</v>
      </c>
      <c r="E12" s="191" t="s">
        <v>440</v>
      </c>
      <c r="F12" s="189" t="s">
        <v>441</v>
      </c>
      <c r="G12" s="190">
        <v>8677771.4499999993</v>
      </c>
      <c r="H12" s="190">
        <v>8677771.4499999993</v>
      </c>
      <c r="I12" s="52"/>
    </row>
    <row r="13" spans="1:9" s="44" customFormat="1" ht="15" customHeight="1" x14ac:dyDescent="0.15">
      <c r="A13" s="196" t="s">
        <v>442</v>
      </c>
      <c r="B13" s="185" t="s">
        <v>443</v>
      </c>
      <c r="C13" s="190"/>
      <c r="D13" s="188"/>
      <c r="E13" s="191" t="s">
        <v>444</v>
      </c>
      <c r="F13" s="189" t="s">
        <v>445</v>
      </c>
      <c r="G13" s="190"/>
      <c r="H13" s="190"/>
      <c r="I13" s="52"/>
    </row>
    <row r="14" spans="1:9" s="44" customFormat="1" ht="15" customHeight="1" x14ac:dyDescent="0.15">
      <c r="A14" s="195" t="s">
        <v>446</v>
      </c>
      <c r="B14" s="192" t="s">
        <v>447</v>
      </c>
      <c r="C14" s="197">
        <v>5081583</v>
      </c>
      <c r="D14" s="195">
        <v>5141307.8</v>
      </c>
      <c r="E14" s="191" t="s">
        <v>448</v>
      </c>
      <c r="F14" s="189" t="s">
        <v>449</v>
      </c>
      <c r="G14" s="190">
        <v>238137.84</v>
      </c>
      <c r="H14" s="190">
        <v>236507.28</v>
      </c>
      <c r="I14" s="52"/>
    </row>
    <row r="15" spans="1:9" s="44" customFormat="1" ht="15" customHeight="1" x14ac:dyDescent="0.15">
      <c r="A15" s="191" t="s">
        <v>450</v>
      </c>
      <c r="B15" s="185" t="s">
        <v>451</v>
      </c>
      <c r="C15" s="190"/>
      <c r="D15" s="188"/>
      <c r="E15" s="191" t="s">
        <v>452</v>
      </c>
      <c r="F15" s="189" t="s">
        <v>453</v>
      </c>
      <c r="G15" s="190"/>
      <c r="H15" s="190"/>
      <c r="I15" s="52"/>
    </row>
    <row r="16" spans="1:9" s="44" customFormat="1" ht="15" customHeight="1" x14ac:dyDescent="0.15">
      <c r="A16" s="191" t="s">
        <v>454</v>
      </c>
      <c r="B16" s="192" t="s">
        <v>455</v>
      </c>
      <c r="C16" s="190"/>
      <c r="D16" s="188"/>
      <c r="E16" s="191" t="s">
        <v>456</v>
      </c>
      <c r="F16" s="189" t="s">
        <v>457</v>
      </c>
      <c r="G16" s="190"/>
      <c r="H16" s="190"/>
      <c r="I16" s="52"/>
    </row>
    <row r="17" spans="1:9" s="44" customFormat="1" ht="15" customHeight="1" x14ac:dyDescent="0.15">
      <c r="A17" s="191" t="s">
        <v>458</v>
      </c>
      <c r="B17" s="185" t="s">
        <v>459</v>
      </c>
      <c r="C17" s="190"/>
      <c r="D17" s="188"/>
      <c r="E17" s="191" t="s">
        <v>460</v>
      </c>
      <c r="F17" s="189" t="s">
        <v>461</v>
      </c>
      <c r="G17" s="190"/>
      <c r="H17" s="190"/>
      <c r="I17" s="52"/>
    </row>
    <row r="18" spans="1:9" s="44" customFormat="1" ht="15" customHeight="1" x14ac:dyDescent="0.15">
      <c r="A18" s="191" t="s">
        <v>462</v>
      </c>
      <c r="B18" s="192" t="s">
        <v>463</v>
      </c>
      <c r="C18" s="190">
        <v>3212.2</v>
      </c>
      <c r="D18" s="188">
        <v>3212.2</v>
      </c>
      <c r="E18" s="191" t="s">
        <v>464</v>
      </c>
      <c r="F18" s="189" t="s">
        <v>465</v>
      </c>
      <c r="G18" s="190">
        <v>137735.4</v>
      </c>
      <c r="H18" s="198">
        <v>137735.4</v>
      </c>
      <c r="I18" s="52"/>
    </row>
    <row r="19" spans="1:9" s="44" customFormat="1" ht="15" customHeight="1" x14ac:dyDescent="0.15">
      <c r="A19" s="195" t="s">
        <v>466</v>
      </c>
      <c r="B19" s="185" t="s">
        <v>467</v>
      </c>
      <c r="C19" s="190"/>
      <c r="D19" s="188"/>
      <c r="E19" s="194" t="s">
        <v>468</v>
      </c>
      <c r="F19" s="189" t="s">
        <v>469</v>
      </c>
      <c r="G19" s="190"/>
      <c r="H19" s="190"/>
      <c r="I19" s="52"/>
    </row>
    <row r="20" spans="1:9" s="44" customFormat="1" ht="15" customHeight="1" x14ac:dyDescent="0.15">
      <c r="A20" s="196" t="s">
        <v>470</v>
      </c>
      <c r="B20" s="192" t="s">
        <v>471</v>
      </c>
      <c r="C20" s="197">
        <v>3212.2</v>
      </c>
      <c r="D20" s="207">
        <v>3212.2</v>
      </c>
      <c r="E20" s="199" t="s">
        <v>472</v>
      </c>
      <c r="F20" s="189" t="s">
        <v>473</v>
      </c>
      <c r="G20" s="190"/>
      <c r="H20" s="190"/>
      <c r="I20" s="52"/>
    </row>
    <row r="21" spans="1:9" s="44" customFormat="1" ht="15" customHeight="1" x14ac:dyDescent="0.15">
      <c r="A21" s="191" t="s">
        <v>474</v>
      </c>
      <c r="B21" s="185" t="s">
        <v>475</v>
      </c>
      <c r="C21" s="190">
        <v>8257399.6799999997</v>
      </c>
      <c r="D21" s="188">
        <v>8257399.6799999997</v>
      </c>
      <c r="E21" s="191" t="s">
        <v>476</v>
      </c>
      <c r="F21" s="189" t="s">
        <v>477</v>
      </c>
      <c r="G21" s="190"/>
      <c r="H21" s="190"/>
      <c r="I21" s="52"/>
    </row>
    <row r="22" spans="1:9"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52"/>
    </row>
    <row r="23" spans="1:9" s="44" customFormat="1" ht="15" customHeight="1" x14ac:dyDescent="0.15">
      <c r="A23" s="191" t="s">
        <v>482</v>
      </c>
      <c r="B23" s="185" t="s">
        <v>483</v>
      </c>
      <c r="C23" s="190"/>
      <c r="D23" s="188"/>
      <c r="E23" s="191"/>
      <c r="F23" s="189" t="s">
        <v>484</v>
      </c>
      <c r="G23" s="190"/>
      <c r="H23" s="190"/>
      <c r="I23" s="52"/>
    </row>
    <row r="24" spans="1:9" s="44" customFormat="1" ht="15" customHeight="1" x14ac:dyDescent="0.15">
      <c r="A24" s="191" t="s">
        <v>485</v>
      </c>
      <c r="B24" s="192" t="s">
        <v>486</v>
      </c>
      <c r="C24" s="190"/>
      <c r="D24" s="188"/>
      <c r="E24" s="187" t="s">
        <v>487</v>
      </c>
      <c r="F24" s="189" t="s">
        <v>488</v>
      </c>
      <c r="G24" s="190"/>
      <c r="H24" s="190"/>
      <c r="I24" s="52"/>
    </row>
    <row r="25" spans="1:9"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9" s="44" customFormat="1" ht="15" customHeight="1" x14ac:dyDescent="0.15">
      <c r="A26" s="203"/>
      <c r="B26" s="192" t="s">
        <v>493</v>
      </c>
      <c r="C26" s="188"/>
      <c r="D26" s="188"/>
      <c r="E26" s="191" t="s">
        <v>494</v>
      </c>
      <c r="F26" s="189" t="s">
        <v>495</v>
      </c>
      <c r="G26" s="190"/>
      <c r="H26" s="190"/>
      <c r="I26" s="52"/>
    </row>
    <row r="27" spans="1:9" s="44" customFormat="1" ht="15" customHeight="1" x14ac:dyDescent="0.15">
      <c r="A27" s="187" t="s">
        <v>496</v>
      </c>
      <c r="B27" s="185" t="s">
        <v>497</v>
      </c>
      <c r="C27" s="188"/>
      <c r="D27" s="188"/>
      <c r="E27" s="202" t="s">
        <v>498</v>
      </c>
      <c r="F27" s="189" t="s">
        <v>499</v>
      </c>
      <c r="G27" s="190"/>
      <c r="H27" s="190"/>
      <c r="I27" s="52"/>
    </row>
    <row r="28" spans="1:9" s="44" customFormat="1" ht="15" customHeight="1" x14ac:dyDescent="0.15">
      <c r="A28" s="191" t="s">
        <v>500</v>
      </c>
      <c r="B28" s="192" t="s">
        <v>501</v>
      </c>
      <c r="C28" s="188"/>
      <c r="D28" s="188"/>
      <c r="E28" s="191" t="s">
        <v>502</v>
      </c>
      <c r="F28" s="189" t="s">
        <v>503</v>
      </c>
      <c r="G28" s="190"/>
      <c r="H28" s="190"/>
      <c r="I28" s="52"/>
    </row>
    <row r="29" spans="1:9" s="44" customFormat="1" ht="15" customHeight="1" x14ac:dyDescent="0.15">
      <c r="A29" s="202" t="s">
        <v>504</v>
      </c>
      <c r="B29" s="185" t="s">
        <v>505</v>
      </c>
      <c r="C29" s="188"/>
      <c r="D29" s="188"/>
      <c r="E29" s="191" t="s">
        <v>506</v>
      </c>
      <c r="F29" s="189" t="s">
        <v>507</v>
      </c>
      <c r="G29" s="190"/>
      <c r="H29" s="190"/>
      <c r="I29" s="52"/>
    </row>
    <row r="30" spans="1:9" s="44" customFormat="1" ht="15" customHeight="1" x14ac:dyDescent="0.15">
      <c r="A30" s="202" t="s">
        <v>508</v>
      </c>
      <c r="B30" s="192" t="s">
        <v>509</v>
      </c>
      <c r="C30" s="188"/>
      <c r="D30" s="188"/>
      <c r="E30" s="191" t="s">
        <v>510</v>
      </c>
      <c r="F30" s="189" t="s">
        <v>511</v>
      </c>
      <c r="G30" s="190"/>
      <c r="H30" s="190"/>
      <c r="I30" s="52"/>
    </row>
    <row r="31" spans="1:9" s="44" customFormat="1" ht="15" customHeight="1" x14ac:dyDescent="0.15">
      <c r="A31" s="194" t="s">
        <v>512</v>
      </c>
      <c r="B31" s="185" t="s">
        <v>513</v>
      </c>
      <c r="C31" s="188"/>
      <c r="D31" s="188"/>
      <c r="E31" s="191" t="s">
        <v>514</v>
      </c>
      <c r="F31" s="189" t="s">
        <v>515</v>
      </c>
      <c r="G31" s="190">
        <v>5234846.05</v>
      </c>
      <c r="H31" s="190">
        <v>5234846.05</v>
      </c>
      <c r="I31" s="52"/>
    </row>
    <row r="32" spans="1:9"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v>50904510.140000001</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v>47706224.619999997</v>
      </c>
      <c r="D35" s="195">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v>1841237.92</v>
      </c>
      <c r="H45" s="206">
        <v>1902593.28</v>
      </c>
      <c r="I45" s="52"/>
    </row>
    <row r="46" spans="1:9" s="44" customFormat="1" ht="15" customHeight="1" x14ac:dyDescent="0.15">
      <c r="A46" s="191" t="s">
        <v>571</v>
      </c>
      <c r="B46" s="192" t="s">
        <v>572</v>
      </c>
      <c r="C46" s="188">
        <v>367383.48</v>
      </c>
      <c r="D46" s="188">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77193958.299999997</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91633698.209999993</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zoomScaleNormal="100" zoomScaleSheetLayoutView="100" workbookViewId="0">
      <selection activeCell="N6" sqref="N6"/>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310" t="s">
        <v>898</v>
      </c>
      <c r="B2" s="295"/>
      <c r="C2" s="295"/>
      <c r="D2" s="295"/>
      <c r="E2" s="295"/>
      <c r="F2" s="295"/>
      <c r="G2" s="295"/>
      <c r="H2" s="295"/>
      <c r="I2" s="295"/>
      <c r="J2" s="295"/>
      <c r="K2" s="295"/>
      <c r="L2" s="295"/>
      <c r="M2" s="295"/>
      <c r="N2" s="295"/>
      <c r="O2" s="295"/>
    </row>
    <row r="3" spans="1:16" x14ac:dyDescent="0.15">
      <c r="A3" s="105" t="str">
        <f>货币资金!A5</f>
        <v>填报单位：林芝市巴宜区八一镇人民政府</v>
      </c>
    </row>
    <row r="4" spans="1:16" x14ac:dyDescent="0.15">
      <c r="A4" s="329" t="s">
        <v>586</v>
      </c>
      <c r="B4" s="329" t="s">
        <v>587</v>
      </c>
      <c r="C4" s="329" t="s">
        <v>588</v>
      </c>
      <c r="D4" s="329" t="s">
        <v>589</v>
      </c>
      <c r="E4" s="329"/>
      <c r="F4" s="329"/>
      <c r="G4" s="329" t="s">
        <v>590</v>
      </c>
      <c r="H4" s="329" t="s">
        <v>591</v>
      </c>
      <c r="I4" s="329" t="s">
        <v>592</v>
      </c>
      <c r="J4" s="329" t="s">
        <v>593</v>
      </c>
      <c r="K4" s="329" t="s">
        <v>594</v>
      </c>
      <c r="L4" s="329" t="s">
        <v>595</v>
      </c>
      <c r="M4" s="329"/>
      <c r="N4" s="329" t="s">
        <v>596</v>
      </c>
      <c r="O4" s="329" t="s">
        <v>597</v>
      </c>
    </row>
    <row r="5" spans="1:16" ht="27" x14ac:dyDescent="0.15">
      <c r="A5" s="329"/>
      <c r="B5" s="329"/>
      <c r="C5" s="329"/>
      <c r="D5" s="116" t="s">
        <v>598</v>
      </c>
      <c r="E5" s="116" t="s">
        <v>599</v>
      </c>
      <c r="F5" s="116" t="s">
        <v>600</v>
      </c>
      <c r="G5" s="329"/>
      <c r="H5" s="329"/>
      <c r="I5" s="329"/>
      <c r="J5" s="329"/>
      <c r="K5" s="329"/>
      <c r="L5" s="116" t="s">
        <v>601</v>
      </c>
      <c r="M5" s="116" t="s">
        <v>602</v>
      </c>
      <c r="N5" s="329"/>
      <c r="O5" s="329"/>
    </row>
    <row r="6" spans="1:16" ht="198" customHeight="1" x14ac:dyDescent="0.15">
      <c r="A6" s="253">
        <v>1</v>
      </c>
      <c r="B6" s="251" t="s">
        <v>897</v>
      </c>
      <c r="C6" s="254" t="s">
        <v>886</v>
      </c>
      <c r="D6" s="255" t="s">
        <v>907</v>
      </c>
      <c r="E6" s="255" t="s">
        <v>908</v>
      </c>
      <c r="F6" s="256"/>
      <c r="G6" s="254" t="s">
        <v>883</v>
      </c>
      <c r="H6" s="253" t="s">
        <v>910</v>
      </c>
      <c r="I6" s="251"/>
      <c r="J6" s="257" t="s">
        <v>913</v>
      </c>
      <c r="K6" s="268" t="s">
        <v>911</v>
      </c>
      <c r="L6" s="121">
        <f>M6</f>
        <v>127400</v>
      </c>
      <c r="M6" s="121">
        <v>127400</v>
      </c>
      <c r="N6" s="252" t="s">
        <v>604</v>
      </c>
      <c r="O6" s="262" t="s">
        <v>912</v>
      </c>
      <c r="P6" s="122" t="s">
        <v>605</v>
      </c>
    </row>
    <row r="7" spans="1:16" ht="146.44999999999999" customHeight="1" x14ac:dyDescent="0.15">
      <c r="A7" s="117"/>
      <c r="B7" s="251"/>
      <c r="C7" s="254"/>
      <c r="D7" s="255"/>
      <c r="E7" s="255"/>
      <c r="F7" s="120"/>
      <c r="G7" s="254"/>
      <c r="H7" s="253"/>
      <c r="I7" s="118"/>
      <c r="J7" s="120"/>
      <c r="K7" s="263"/>
      <c r="L7" s="264"/>
      <c r="M7" s="264"/>
      <c r="N7" s="252"/>
      <c r="O7" s="262"/>
    </row>
    <row r="8" spans="1:16" ht="40.15" customHeight="1" x14ac:dyDescent="0.15">
      <c r="A8" s="117"/>
      <c r="B8" s="120"/>
      <c r="C8" s="120"/>
      <c r="D8" s="120"/>
      <c r="E8" s="120"/>
      <c r="F8" s="120"/>
      <c r="G8" s="120"/>
      <c r="H8" s="117"/>
      <c r="I8" s="120"/>
      <c r="J8" s="120"/>
      <c r="K8" s="120"/>
      <c r="L8" s="121"/>
      <c r="M8" s="121"/>
      <c r="N8" s="120"/>
      <c r="O8" s="120"/>
    </row>
    <row r="9" spans="1:16" ht="40.15" customHeight="1" x14ac:dyDescent="0.15">
      <c r="A9" s="117"/>
      <c r="B9" s="120"/>
      <c r="C9" s="120"/>
      <c r="D9" s="120"/>
      <c r="E9" s="120"/>
      <c r="F9" s="120"/>
      <c r="G9" s="120"/>
      <c r="H9" s="117"/>
      <c r="I9" s="120"/>
      <c r="J9" s="120"/>
      <c r="K9" s="120"/>
      <c r="L9" s="121"/>
      <c r="M9" s="121"/>
      <c r="N9" s="120"/>
      <c r="O9" s="120"/>
    </row>
    <row r="10" spans="1:16" ht="40.15" customHeight="1" x14ac:dyDescent="0.15">
      <c r="A10" s="117"/>
      <c r="B10" s="120"/>
      <c r="C10" s="120"/>
      <c r="D10" s="120"/>
      <c r="E10" s="120"/>
      <c r="F10" s="120"/>
      <c r="G10" s="120"/>
      <c r="H10" s="117"/>
      <c r="I10" s="120"/>
      <c r="J10" s="120"/>
      <c r="K10" s="120"/>
      <c r="L10" s="121"/>
      <c r="M10" s="121"/>
      <c r="N10" s="120"/>
      <c r="O10" s="120"/>
    </row>
    <row r="11" spans="1:16" ht="61.15" customHeight="1" x14ac:dyDescent="0.15">
      <c r="A11" s="362" t="s">
        <v>857</v>
      </c>
      <c r="B11" s="362"/>
      <c r="C11" s="362"/>
      <c r="D11" s="362"/>
      <c r="E11" s="362"/>
      <c r="F11" s="362"/>
      <c r="G11" s="362"/>
      <c r="H11" s="362"/>
      <c r="I11" s="362"/>
      <c r="J11" s="362"/>
      <c r="K11" s="362"/>
      <c r="L11" s="362"/>
      <c r="M11" s="362"/>
      <c r="N11" s="362"/>
      <c r="O11" s="362"/>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zoomScaleNormal="100" zoomScaleSheetLayoutView="100" workbookViewId="0">
      <selection activeCell="U7" sqref="U7"/>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0" width="9" style="98"/>
    <col min="11" max="11" width="12.25" style="98" customWidth="1"/>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606</v>
      </c>
    </row>
    <row r="2" spans="1:22" ht="22.5" x14ac:dyDescent="0.15">
      <c r="A2" s="339" t="s">
        <v>899</v>
      </c>
      <c r="B2" s="339"/>
      <c r="C2" s="339"/>
      <c r="D2" s="339"/>
      <c r="E2" s="339"/>
      <c r="F2" s="339"/>
      <c r="G2" s="339"/>
      <c r="H2" s="339"/>
      <c r="I2" s="339"/>
      <c r="J2" s="339"/>
      <c r="K2" s="339"/>
      <c r="L2" s="339"/>
      <c r="M2" s="339"/>
      <c r="N2" s="339"/>
      <c r="O2" s="339"/>
      <c r="P2" s="339"/>
      <c r="Q2" s="339"/>
      <c r="R2" s="339"/>
      <c r="S2" s="339"/>
      <c r="T2" s="339"/>
      <c r="U2" s="339"/>
      <c r="V2" s="339"/>
    </row>
    <row r="3" spans="1:22" x14ac:dyDescent="0.15">
      <c r="A3" s="98" t="str">
        <f>项目资产确认明细表!A3</f>
        <v>填报单位：林芝市巴宜区八一镇人民政府</v>
      </c>
    </row>
    <row r="4" spans="1:22" x14ac:dyDescent="0.15">
      <c r="A4" s="338" t="s">
        <v>607</v>
      </c>
      <c r="B4" s="338" t="s">
        <v>608</v>
      </c>
      <c r="C4" s="338" t="s">
        <v>609</v>
      </c>
      <c r="D4" s="338" t="s">
        <v>137</v>
      </c>
      <c r="E4" s="338" t="s">
        <v>610</v>
      </c>
      <c r="F4" s="338"/>
      <c r="G4" s="338"/>
      <c r="H4" s="338" t="s">
        <v>611</v>
      </c>
      <c r="I4" s="338" t="s">
        <v>612</v>
      </c>
      <c r="J4" s="338" t="s">
        <v>613</v>
      </c>
      <c r="K4" s="338" t="s">
        <v>614</v>
      </c>
      <c r="L4" s="338" t="s">
        <v>615</v>
      </c>
      <c r="M4" s="338" t="s">
        <v>616</v>
      </c>
      <c r="N4" s="338"/>
      <c r="O4" s="338"/>
      <c r="P4" s="338"/>
      <c r="Q4" s="338"/>
      <c r="R4" s="338"/>
      <c r="S4" s="338"/>
      <c r="T4" s="338"/>
      <c r="U4" s="338" t="s">
        <v>617</v>
      </c>
      <c r="V4" s="338" t="s">
        <v>618</v>
      </c>
    </row>
    <row r="5" spans="1:22" x14ac:dyDescent="0.15">
      <c r="A5" s="338"/>
      <c r="B5" s="338"/>
      <c r="C5" s="338"/>
      <c r="D5" s="338"/>
      <c r="E5" s="338"/>
      <c r="F5" s="338"/>
      <c r="G5" s="338"/>
      <c r="H5" s="338"/>
      <c r="I5" s="338"/>
      <c r="J5" s="338"/>
      <c r="K5" s="338"/>
      <c r="L5" s="338"/>
      <c r="M5" s="338" t="s">
        <v>619</v>
      </c>
      <c r="N5" s="338" t="s">
        <v>620</v>
      </c>
      <c r="O5" s="338" t="s">
        <v>621</v>
      </c>
      <c r="P5" s="338"/>
      <c r="Q5" s="338"/>
      <c r="R5" s="338"/>
      <c r="S5" s="338" t="s">
        <v>622</v>
      </c>
      <c r="T5" s="338" t="s">
        <v>208</v>
      </c>
      <c r="U5" s="338"/>
      <c r="V5" s="338"/>
    </row>
    <row r="6" spans="1:22" x14ac:dyDescent="0.15">
      <c r="A6" s="338"/>
      <c r="B6" s="338"/>
      <c r="C6" s="338"/>
      <c r="D6" s="338"/>
      <c r="E6" s="99" t="s">
        <v>623</v>
      </c>
      <c r="F6" s="99" t="s">
        <v>624</v>
      </c>
      <c r="G6" s="99" t="s">
        <v>625</v>
      </c>
      <c r="H6" s="338"/>
      <c r="I6" s="338"/>
      <c r="J6" s="338"/>
      <c r="K6" s="338"/>
      <c r="L6" s="338"/>
      <c r="M6" s="338"/>
      <c r="N6" s="338"/>
      <c r="O6" s="99" t="s">
        <v>626</v>
      </c>
      <c r="P6" s="99" t="s">
        <v>627</v>
      </c>
      <c r="Q6" s="99" t="s">
        <v>628</v>
      </c>
      <c r="R6" s="99" t="s">
        <v>629</v>
      </c>
      <c r="S6" s="338"/>
      <c r="T6" s="338"/>
      <c r="U6" s="338"/>
      <c r="V6" s="338"/>
    </row>
    <row r="7" spans="1:22" ht="61.15" customHeight="1" x14ac:dyDescent="0.15">
      <c r="A7" s="212">
        <v>1</v>
      </c>
      <c r="B7" s="258" t="s">
        <v>914</v>
      </c>
      <c r="C7" s="211" t="s">
        <v>886</v>
      </c>
      <c r="D7" s="99"/>
      <c r="E7" s="99" t="s">
        <v>907</v>
      </c>
      <c r="F7" s="99" t="s">
        <v>908</v>
      </c>
      <c r="G7" s="100"/>
      <c r="H7" s="220">
        <v>42846</v>
      </c>
      <c r="I7" s="115"/>
      <c r="J7" s="366" t="str">
        <f>项目资产确认明细表!J6</f>
        <v>林芝市巴宜区八一镇人民政府</v>
      </c>
      <c r="K7" s="366" t="str">
        <f>项目资产确认明细表!K6</f>
        <v>打水井1眼，购买不锈钢高压水泵1台，购买有机肥20吨，购买网纹管PVC软管1070m，购买苹果树苗1000株</v>
      </c>
      <c r="L7" s="363">
        <f>项目资产确认明细表!M6</f>
        <v>127400</v>
      </c>
      <c r="M7" s="100" t="s">
        <v>858</v>
      </c>
      <c r="N7" s="100" t="s">
        <v>630</v>
      </c>
      <c r="O7" s="100"/>
      <c r="P7" s="100"/>
      <c r="Q7" s="100"/>
      <c r="R7" s="100"/>
      <c r="S7" s="100"/>
      <c r="T7" s="100"/>
      <c r="U7" s="99" t="s">
        <v>887</v>
      </c>
      <c r="V7" s="115"/>
    </row>
    <row r="8" spans="1:22" ht="61.15" customHeight="1" x14ac:dyDescent="0.15">
      <c r="A8" s="212">
        <v>2</v>
      </c>
      <c r="B8" s="258" t="s">
        <v>915</v>
      </c>
      <c r="C8" s="211" t="s">
        <v>886</v>
      </c>
      <c r="D8" s="99"/>
      <c r="E8" s="99" t="s">
        <v>907</v>
      </c>
      <c r="F8" s="99" t="s">
        <v>908</v>
      </c>
      <c r="G8" s="100"/>
      <c r="H8" s="220">
        <v>42846</v>
      </c>
      <c r="I8" s="115"/>
      <c r="J8" s="367"/>
      <c r="K8" s="367"/>
      <c r="L8" s="364"/>
      <c r="M8" s="100" t="s">
        <v>858</v>
      </c>
      <c r="N8" s="100" t="s">
        <v>630</v>
      </c>
      <c r="O8" s="100"/>
      <c r="P8" s="100"/>
      <c r="Q8" s="100"/>
      <c r="R8" s="100"/>
      <c r="S8" s="100" t="s">
        <v>930</v>
      </c>
      <c r="T8" s="100"/>
      <c r="U8" s="99" t="s">
        <v>887</v>
      </c>
      <c r="V8" s="115"/>
    </row>
    <row r="9" spans="1:22" ht="28.9" customHeight="1" x14ac:dyDescent="0.15">
      <c r="A9" s="212"/>
      <c r="B9" s="258"/>
      <c r="C9" s="211"/>
      <c r="D9" s="99"/>
      <c r="E9" s="99"/>
      <c r="F9" s="99"/>
      <c r="G9" s="100"/>
      <c r="H9" s="220"/>
      <c r="I9" s="115"/>
      <c r="J9" s="115"/>
      <c r="K9" s="115"/>
      <c r="L9" s="267"/>
      <c r="M9" s="100"/>
      <c r="N9" s="100"/>
      <c r="O9" s="100"/>
      <c r="P9" s="100"/>
      <c r="Q9" s="100"/>
      <c r="R9" s="100"/>
      <c r="S9" s="100"/>
      <c r="T9" s="100"/>
      <c r="U9" s="99"/>
      <c r="V9" s="100"/>
    </row>
    <row r="10" spans="1:22" ht="28.9" customHeight="1" x14ac:dyDescent="0.15">
      <c r="A10" s="212"/>
      <c r="B10" s="258"/>
      <c r="C10" s="211"/>
      <c r="D10" s="211"/>
      <c r="E10" s="99"/>
      <c r="F10" s="99"/>
      <c r="G10" s="100"/>
      <c r="H10" s="220"/>
      <c r="I10" s="115"/>
      <c r="J10" s="115"/>
      <c r="K10" s="115"/>
      <c r="L10" s="267"/>
      <c r="M10" s="100"/>
      <c r="N10" s="100"/>
      <c r="O10" s="100"/>
      <c r="P10" s="100"/>
      <c r="Q10" s="100"/>
      <c r="R10" s="100"/>
      <c r="S10" s="100"/>
      <c r="T10" s="100"/>
      <c r="U10" s="99"/>
      <c r="V10" s="100"/>
    </row>
    <row r="11" spans="1:22" ht="28.9" customHeight="1" x14ac:dyDescent="0.15">
      <c r="A11" s="212"/>
      <c r="B11" s="258"/>
      <c r="C11" s="211"/>
      <c r="D11" s="100"/>
      <c r="E11" s="99"/>
      <c r="F11" s="99"/>
      <c r="G11" s="100"/>
      <c r="H11" s="220"/>
      <c r="I11" s="115"/>
      <c r="J11" s="115"/>
      <c r="K11" s="115"/>
      <c r="L11" s="267"/>
      <c r="M11" s="100"/>
      <c r="N11" s="100"/>
      <c r="O11" s="100"/>
      <c r="P11" s="100"/>
      <c r="Q11" s="100"/>
      <c r="R11" s="100"/>
      <c r="S11" s="100"/>
      <c r="T11" s="100"/>
      <c r="U11" s="99"/>
      <c r="V11" s="100"/>
    </row>
    <row r="12" spans="1:22" ht="28.9" customHeight="1" x14ac:dyDescent="0.15">
      <c r="A12" s="212"/>
      <c r="B12" s="228"/>
      <c r="C12" s="211"/>
      <c r="D12" s="100"/>
      <c r="E12" s="99"/>
      <c r="F12" s="99"/>
      <c r="G12" s="100"/>
      <c r="H12" s="220"/>
      <c r="I12" s="115"/>
      <c r="J12" s="100"/>
      <c r="K12" s="115"/>
      <c r="L12" s="267"/>
      <c r="M12" s="100"/>
      <c r="N12" s="100"/>
      <c r="O12" s="100"/>
      <c r="P12" s="100"/>
      <c r="Q12" s="100"/>
      <c r="R12" s="100"/>
      <c r="S12" s="100"/>
      <c r="T12" s="100"/>
      <c r="U12" s="99"/>
      <c r="V12" s="100"/>
    </row>
    <row r="13" spans="1:22" ht="28.9" customHeight="1" x14ac:dyDescent="0.15">
      <c r="A13" s="212"/>
      <c r="B13" s="229"/>
      <c r="C13" s="211"/>
      <c r="D13" s="100"/>
      <c r="E13" s="99"/>
      <c r="F13" s="99"/>
      <c r="G13" s="100"/>
      <c r="H13" s="220"/>
      <c r="I13" s="115"/>
      <c r="J13" s="100"/>
      <c r="K13" s="115"/>
      <c r="L13" s="267"/>
      <c r="M13" s="100"/>
      <c r="N13" s="100"/>
      <c r="O13" s="100"/>
      <c r="P13" s="100"/>
      <c r="Q13" s="100"/>
      <c r="R13" s="100"/>
      <c r="S13" s="100"/>
      <c r="T13" s="100"/>
      <c r="U13" s="99"/>
      <c r="V13" s="100"/>
    </row>
    <row r="14" spans="1:22" ht="28.9" customHeight="1" x14ac:dyDescent="0.15">
      <c r="A14" s="212"/>
      <c r="B14" s="228"/>
      <c r="C14" s="211"/>
      <c r="D14" s="100"/>
      <c r="E14" s="99"/>
      <c r="F14" s="99"/>
      <c r="G14" s="100"/>
      <c r="H14" s="220"/>
      <c r="I14" s="115"/>
      <c r="J14" s="100"/>
      <c r="K14" s="115"/>
      <c r="L14" s="267"/>
      <c r="M14" s="100"/>
      <c r="N14" s="100"/>
      <c r="O14" s="100"/>
      <c r="P14" s="100"/>
      <c r="Q14" s="100"/>
      <c r="R14" s="100"/>
      <c r="S14" s="100"/>
      <c r="T14" s="100"/>
      <c r="U14" s="99"/>
      <c r="V14" s="100"/>
    </row>
    <row r="15" spans="1:22" ht="28.9" customHeight="1" x14ac:dyDescent="0.15">
      <c r="A15" s="212"/>
      <c r="B15" s="228"/>
      <c r="C15" s="211"/>
      <c r="D15" s="100"/>
      <c r="E15" s="99"/>
      <c r="F15" s="99"/>
      <c r="G15" s="100"/>
      <c r="H15" s="220"/>
      <c r="I15" s="115"/>
      <c r="J15" s="100"/>
      <c r="K15" s="115"/>
      <c r="L15" s="267"/>
      <c r="M15" s="100"/>
      <c r="N15" s="100"/>
      <c r="O15" s="100"/>
      <c r="P15" s="100"/>
      <c r="Q15" s="100"/>
      <c r="R15" s="100"/>
      <c r="S15" s="100"/>
      <c r="T15" s="100"/>
      <c r="U15" s="99"/>
      <c r="V15" s="100"/>
    </row>
    <row r="16" spans="1:22" ht="28.9" customHeight="1" x14ac:dyDescent="0.15">
      <c r="A16" s="212"/>
      <c r="B16" s="228"/>
      <c r="C16" s="211"/>
      <c r="D16" s="100"/>
      <c r="E16" s="99"/>
      <c r="F16" s="114"/>
      <c r="G16" s="100"/>
      <c r="H16" s="220"/>
      <c r="I16" s="115"/>
      <c r="J16" s="100"/>
      <c r="K16" s="115"/>
      <c r="L16" s="267"/>
      <c r="M16" s="100"/>
      <c r="N16" s="100"/>
      <c r="O16" s="100"/>
      <c r="P16" s="100"/>
      <c r="Q16" s="100"/>
      <c r="R16" s="100"/>
      <c r="S16" s="100"/>
      <c r="T16" s="100"/>
      <c r="U16" s="99"/>
      <c r="V16" s="100"/>
    </row>
    <row r="17" spans="1:22" ht="28.9" customHeight="1" x14ac:dyDescent="0.15">
      <c r="A17" s="114"/>
      <c r="B17" s="100"/>
      <c r="C17" s="100"/>
      <c r="D17" s="100"/>
      <c r="E17" s="100"/>
      <c r="F17" s="100"/>
      <c r="G17" s="100"/>
      <c r="H17" s="101"/>
      <c r="I17" s="115"/>
      <c r="J17" s="100"/>
      <c r="K17" s="115"/>
      <c r="L17" s="267"/>
      <c r="M17" s="100"/>
      <c r="N17" s="100"/>
      <c r="O17" s="100"/>
      <c r="P17" s="100"/>
      <c r="Q17" s="100"/>
      <c r="R17" s="100"/>
      <c r="S17" s="100"/>
      <c r="T17" s="100"/>
      <c r="U17" s="100"/>
      <c r="V17" s="100"/>
    </row>
    <row r="18" spans="1:22" ht="28.9" customHeight="1" x14ac:dyDescent="0.15">
      <c r="A18" s="114"/>
      <c r="B18" s="100"/>
      <c r="C18" s="100"/>
      <c r="D18" s="100"/>
      <c r="E18" s="100"/>
      <c r="F18" s="100"/>
      <c r="G18" s="100"/>
      <c r="H18" s="101"/>
      <c r="I18" s="115"/>
      <c r="J18" s="100"/>
      <c r="K18" s="115"/>
      <c r="L18" s="267"/>
      <c r="M18" s="100"/>
      <c r="N18" s="100"/>
      <c r="O18" s="100"/>
      <c r="P18" s="100"/>
      <c r="Q18" s="100"/>
      <c r="R18" s="100"/>
      <c r="S18" s="100"/>
      <c r="T18" s="100"/>
      <c r="U18" s="100"/>
      <c r="V18" s="100"/>
    </row>
    <row r="19" spans="1:22" ht="28.9" customHeight="1" x14ac:dyDescent="0.15">
      <c r="A19" s="114"/>
      <c r="B19" s="100"/>
      <c r="C19" s="100"/>
      <c r="D19" s="100"/>
      <c r="E19" s="100"/>
      <c r="F19" s="100"/>
      <c r="G19" s="100"/>
      <c r="H19" s="101"/>
      <c r="I19" s="115"/>
      <c r="J19" s="100"/>
      <c r="K19" s="115"/>
      <c r="L19" s="267"/>
      <c r="M19" s="100"/>
      <c r="N19" s="100"/>
      <c r="O19" s="100"/>
      <c r="P19" s="100"/>
      <c r="Q19" s="100"/>
      <c r="R19" s="100"/>
      <c r="S19" s="100"/>
      <c r="T19" s="100"/>
      <c r="U19" s="100"/>
      <c r="V19" s="100"/>
    </row>
    <row r="20" spans="1:22" ht="28.9" customHeight="1" x14ac:dyDescent="0.15">
      <c r="A20" s="114"/>
      <c r="B20" s="100"/>
      <c r="C20" s="100"/>
      <c r="D20" s="100"/>
      <c r="E20" s="100"/>
      <c r="F20" s="100"/>
      <c r="G20" s="100"/>
      <c r="H20" s="101"/>
      <c r="I20" s="115"/>
      <c r="J20" s="100"/>
      <c r="K20" s="115"/>
      <c r="L20" s="267"/>
      <c r="M20" s="100"/>
      <c r="N20" s="100"/>
      <c r="O20" s="100"/>
      <c r="P20" s="100"/>
      <c r="Q20" s="100"/>
      <c r="R20" s="100"/>
      <c r="S20" s="100"/>
      <c r="T20" s="100"/>
      <c r="U20" s="100"/>
      <c r="V20" s="100"/>
    </row>
    <row r="21" spans="1:22" ht="28.9" customHeight="1" x14ac:dyDescent="0.15">
      <c r="A21" s="114"/>
      <c r="B21" s="100"/>
      <c r="C21" s="100"/>
      <c r="D21" s="100"/>
      <c r="E21" s="100"/>
      <c r="F21" s="100"/>
      <c r="G21" s="100"/>
      <c r="H21" s="101"/>
      <c r="I21" s="115"/>
      <c r="J21" s="100"/>
      <c r="K21" s="115"/>
      <c r="L21" s="267"/>
      <c r="M21" s="100"/>
      <c r="N21" s="100"/>
      <c r="O21" s="100"/>
      <c r="P21" s="100"/>
      <c r="Q21" s="100"/>
      <c r="R21" s="100"/>
      <c r="S21" s="100"/>
      <c r="T21" s="100"/>
      <c r="U21" s="100"/>
      <c r="V21" s="100"/>
    </row>
    <row r="22" spans="1:22" ht="28.9" customHeight="1" x14ac:dyDescent="0.15">
      <c r="A22" s="114"/>
      <c r="B22" s="100"/>
      <c r="C22" s="100"/>
      <c r="D22" s="100"/>
      <c r="E22" s="100"/>
      <c r="F22" s="100"/>
      <c r="G22" s="100"/>
      <c r="H22" s="101"/>
      <c r="I22" s="115"/>
      <c r="J22" s="100"/>
      <c r="K22" s="115"/>
      <c r="L22" s="267"/>
      <c r="M22" s="100"/>
      <c r="N22" s="100"/>
      <c r="O22" s="100"/>
      <c r="P22" s="100"/>
      <c r="Q22" s="100"/>
      <c r="R22" s="100"/>
      <c r="S22" s="100"/>
      <c r="T22" s="100"/>
      <c r="U22" s="100"/>
      <c r="V22" s="100"/>
    </row>
    <row r="23" spans="1:22" ht="39" customHeight="1" x14ac:dyDescent="0.15">
      <c r="A23" s="365" t="s">
        <v>631</v>
      </c>
      <c r="B23" s="365"/>
      <c r="C23" s="365"/>
      <c r="D23" s="365"/>
      <c r="E23" s="365"/>
      <c r="F23" s="365"/>
      <c r="G23" s="365"/>
      <c r="H23" s="365"/>
      <c r="I23" s="365"/>
      <c r="J23" s="365"/>
      <c r="K23" s="365"/>
      <c r="L23" s="365"/>
      <c r="M23" s="365"/>
      <c r="N23" s="365"/>
      <c r="O23" s="365"/>
      <c r="P23" s="365"/>
      <c r="Q23" s="365"/>
      <c r="R23" s="365"/>
      <c r="S23" s="365"/>
      <c r="T23" s="365"/>
      <c r="U23" s="365"/>
      <c r="V23" s="365"/>
    </row>
  </sheetData>
  <mergeCells count="23">
    <mergeCell ref="L7:L8"/>
    <mergeCell ref="A23:V23"/>
    <mergeCell ref="A4:A6"/>
    <mergeCell ref="B4:B6"/>
    <mergeCell ref="C4:C6"/>
    <mergeCell ref="D4:D6"/>
    <mergeCell ref="H4:H6"/>
    <mergeCell ref="I4:I6"/>
    <mergeCell ref="J4:J6"/>
    <mergeCell ref="K4:K6"/>
    <mergeCell ref="L4:L6"/>
    <mergeCell ref="U4:U6"/>
    <mergeCell ref="V4:V6"/>
    <mergeCell ref="E4:G5"/>
    <mergeCell ref="J7:J8"/>
    <mergeCell ref="K7:K8"/>
    <mergeCell ref="M5:M6"/>
    <mergeCell ref="N5:N6"/>
    <mergeCell ref="S5:S6"/>
    <mergeCell ref="T5:T6"/>
    <mergeCell ref="A2:V2"/>
    <mergeCell ref="M4:T4"/>
    <mergeCell ref="O5:R5"/>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D5" sqref="D5"/>
    </sheetView>
  </sheetViews>
  <sheetFormatPr defaultColWidth="9" defaultRowHeight="13.5" x14ac:dyDescent="0.15"/>
  <cols>
    <col min="1" max="1" width="4.625" customWidth="1"/>
    <col min="2" max="3" width="15" customWidth="1"/>
    <col min="4" max="4" width="14.125" customWidth="1"/>
    <col min="5" max="5" width="18.75" customWidth="1"/>
    <col min="6" max="6" width="11.5" customWidth="1"/>
    <col min="7" max="7" width="8.875" customWidth="1"/>
    <col min="8" max="8" width="12.125" customWidth="1"/>
    <col min="9" max="9" width="13.125" customWidth="1"/>
    <col min="10" max="10" width="29.375" customWidth="1"/>
  </cols>
  <sheetData>
    <row r="1" spans="1:12" x14ac:dyDescent="0.15">
      <c r="A1" t="s">
        <v>632</v>
      </c>
    </row>
    <row r="2" spans="1:12" ht="22.15" customHeight="1" x14ac:dyDescent="0.15">
      <c r="A2" s="368" t="s">
        <v>900</v>
      </c>
      <c r="B2" s="368"/>
      <c r="C2" s="368"/>
      <c r="D2" s="368"/>
      <c r="E2" s="368"/>
      <c r="F2" s="368"/>
      <c r="G2" s="368"/>
      <c r="H2" s="368"/>
      <c r="I2" s="368"/>
      <c r="J2" s="368"/>
    </row>
    <row r="3" spans="1:12" x14ac:dyDescent="0.15">
      <c r="A3" t="str">
        <f>项目资产清单!A3</f>
        <v>填报单位：林芝市巴宜区八一镇人民政府</v>
      </c>
    </row>
    <row r="4" spans="1:12" ht="27" x14ac:dyDescent="0.15">
      <c r="A4" s="94" t="s">
        <v>607</v>
      </c>
      <c r="B4" s="94" t="s">
        <v>633</v>
      </c>
      <c r="C4" s="94" t="s">
        <v>634</v>
      </c>
      <c r="D4" s="94" t="s">
        <v>635</v>
      </c>
      <c r="E4" s="94" t="s">
        <v>636</v>
      </c>
      <c r="F4" s="94" t="s">
        <v>637</v>
      </c>
      <c r="G4" s="93" t="s">
        <v>638</v>
      </c>
      <c r="H4" s="94" t="s">
        <v>639</v>
      </c>
      <c r="I4" s="94" t="s">
        <v>640</v>
      </c>
      <c r="J4" s="94" t="s">
        <v>641</v>
      </c>
    </row>
    <row r="5" spans="1:12" ht="231" customHeight="1" x14ac:dyDescent="0.15">
      <c r="A5" s="94">
        <v>1</v>
      </c>
      <c r="B5" s="221" t="str">
        <f>项目资产确认明细表!B6</f>
        <v>巴宜区八一镇果树种植经济林木种植项目</v>
      </c>
      <c r="C5" s="213" t="s">
        <v>916</v>
      </c>
      <c r="D5" s="213" t="s">
        <v>893</v>
      </c>
      <c r="E5" s="213" t="s">
        <v>917</v>
      </c>
      <c r="F5" s="213" t="s">
        <v>934</v>
      </c>
      <c r="G5" s="213"/>
      <c r="H5" s="112">
        <v>44861</v>
      </c>
      <c r="I5" s="221" t="s">
        <v>918</v>
      </c>
      <c r="J5" s="221"/>
      <c r="L5" s="210"/>
    </row>
    <row r="6" spans="1:12" x14ac:dyDescent="0.15">
      <c r="H6" s="113"/>
    </row>
    <row r="7" spans="1:12" x14ac:dyDescent="0.15">
      <c r="H7" s="113"/>
    </row>
    <row r="8" spans="1:12" x14ac:dyDescent="0.15">
      <c r="H8" s="113"/>
    </row>
    <row r="9" spans="1:12" x14ac:dyDescent="0.15">
      <c r="H9" s="113"/>
    </row>
    <row r="10" spans="1:12" x14ac:dyDescent="0.15">
      <c r="H10" s="113"/>
    </row>
    <row r="11" spans="1:12" x14ac:dyDescent="0.15">
      <c r="H11" s="113"/>
    </row>
    <row r="12" spans="1:12" x14ac:dyDescent="0.15">
      <c r="H12" s="113"/>
    </row>
    <row r="13" spans="1:12" x14ac:dyDescent="0.15">
      <c r="H13" s="113"/>
    </row>
    <row r="14" spans="1:12" x14ac:dyDescent="0.15">
      <c r="H14" s="113"/>
    </row>
    <row r="15" spans="1:12" x14ac:dyDescent="0.15">
      <c r="H15" s="113"/>
    </row>
    <row r="16" spans="1:12" x14ac:dyDescent="0.15">
      <c r="H16" s="113"/>
    </row>
    <row r="17" spans="8:8" x14ac:dyDescent="0.15">
      <c r="H17" s="113"/>
    </row>
    <row r="18" spans="8:8" x14ac:dyDescent="0.15">
      <c r="H18" s="113"/>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zoomScaleNormal="100" zoomScaleSheetLayoutView="100" workbookViewId="0">
      <selection activeCell="R5" sqref="R5"/>
    </sheetView>
  </sheetViews>
  <sheetFormatPr defaultColWidth="9" defaultRowHeight="13.5" x14ac:dyDescent="0.15"/>
  <cols>
    <col min="1" max="1" width="3.5" customWidth="1"/>
    <col min="6" max="6" width="14.875"/>
    <col min="11" max="11" width="7.75" customWidth="1"/>
    <col min="12" max="12" width="12.875" customWidth="1"/>
    <col min="15" max="15" width="8.5" customWidth="1"/>
    <col min="16" max="16" width="13.5" customWidth="1"/>
  </cols>
  <sheetData>
    <row r="1" spans="1:18" x14ac:dyDescent="0.15">
      <c r="A1" t="s">
        <v>642</v>
      </c>
    </row>
    <row r="2" spans="1:18" ht="22.5" x14ac:dyDescent="0.15">
      <c r="A2" s="339" t="s">
        <v>901</v>
      </c>
      <c r="B2" s="339"/>
      <c r="C2" s="339"/>
      <c r="D2" s="339"/>
      <c r="E2" s="339"/>
      <c r="F2" s="339"/>
      <c r="G2" s="339"/>
      <c r="H2" s="339"/>
      <c r="I2" s="339"/>
      <c r="J2" s="339"/>
      <c r="K2" s="339"/>
      <c r="L2" s="339"/>
      <c r="M2" s="339"/>
      <c r="N2" s="339"/>
      <c r="O2" s="339"/>
      <c r="P2" s="339"/>
      <c r="Q2" s="339"/>
      <c r="R2" s="339"/>
    </row>
    <row r="3" spans="1:18" x14ac:dyDescent="0.15">
      <c r="R3" s="110" t="s">
        <v>76</v>
      </c>
    </row>
    <row r="4" spans="1:18" ht="160.15" customHeight="1" x14ac:dyDescent="0.15">
      <c r="A4" s="108" t="s">
        <v>633</v>
      </c>
      <c r="B4" s="213" t="str">
        <f>项目资产确认明细表!B6</f>
        <v>巴宜区八一镇果树种植经济林木种植项目</v>
      </c>
      <c r="C4" s="108" t="s">
        <v>643</v>
      </c>
      <c r="D4" s="93" t="s">
        <v>603</v>
      </c>
      <c r="E4" s="108" t="s">
        <v>644</v>
      </c>
      <c r="F4" s="227">
        <f>项目资产确认明细表!L6</f>
        <v>127400</v>
      </c>
      <c r="G4" s="108" t="s">
        <v>645</v>
      </c>
      <c r="H4" s="213"/>
      <c r="I4" s="108" t="s">
        <v>646</v>
      </c>
      <c r="J4" s="213" t="str">
        <f>项目资产确认明细表!N6</f>
        <v>政策性
资金</v>
      </c>
      <c r="K4" s="108" t="s">
        <v>647</v>
      </c>
      <c r="L4" s="230" t="str">
        <f>项目经营主体基本信息!C5</f>
        <v>巴宜区八一镇巴吉村委员会</v>
      </c>
      <c r="M4" s="108" t="s">
        <v>648</v>
      </c>
      <c r="N4" s="109">
        <v>1</v>
      </c>
      <c r="O4" s="108" t="s">
        <v>649</v>
      </c>
      <c r="P4" s="213" t="s">
        <v>935</v>
      </c>
      <c r="Q4" s="342"/>
      <c r="R4" s="342"/>
    </row>
    <row r="5" spans="1:18" ht="160.15" customHeight="1" x14ac:dyDescent="0.15">
      <c r="A5" s="108" t="s">
        <v>650</v>
      </c>
      <c r="B5" s="213" t="str">
        <f>项目资产确认明细表!C6</f>
        <v>经营性</v>
      </c>
      <c r="C5" s="108" t="s">
        <v>651</v>
      </c>
      <c r="D5" s="213" t="str">
        <f>项目经营主体基本信息!I5</f>
        <v>林芝市巴宜区八一镇巴吉村</v>
      </c>
      <c r="E5" s="108" t="s">
        <v>652</v>
      </c>
      <c r="F5" s="231">
        <f>项目资产确认明细表!M6</f>
        <v>127400</v>
      </c>
      <c r="G5" s="108" t="s">
        <v>653</v>
      </c>
      <c r="H5" s="230" t="str">
        <f>项目资产确认明细表!O6</f>
        <v>林芝市巴宜区扶贫开发领导小组办公室</v>
      </c>
      <c r="I5" s="108" t="s">
        <v>654</v>
      </c>
      <c r="J5" s="93"/>
      <c r="K5" s="108" t="s">
        <v>655</v>
      </c>
      <c r="L5" s="230" t="s">
        <v>936</v>
      </c>
      <c r="M5" s="108" t="s">
        <v>656</v>
      </c>
      <c r="N5" s="213" t="s">
        <v>843</v>
      </c>
      <c r="O5" s="108" t="s">
        <v>657</v>
      </c>
      <c r="P5" s="93"/>
      <c r="Q5" s="108" t="s">
        <v>658</v>
      </c>
      <c r="R5" s="213" t="s">
        <v>919</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zoomScaleNormal="100" zoomScaleSheetLayoutView="100" workbookViewId="0">
      <selection activeCell="O13" sqref="O13"/>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5.25" style="105" customWidth="1"/>
    <col min="6" max="6" width="9.375" style="105" bestFit="1" customWidth="1"/>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659</v>
      </c>
    </row>
    <row r="2" spans="1:19" ht="22.5" x14ac:dyDescent="0.15">
      <c r="A2" s="310" t="s">
        <v>902</v>
      </c>
      <c r="B2" s="295"/>
      <c r="C2" s="295"/>
      <c r="D2" s="295"/>
      <c r="E2" s="295"/>
      <c r="F2" s="295"/>
      <c r="G2" s="295"/>
      <c r="H2" s="295"/>
      <c r="I2" s="295"/>
      <c r="J2" s="295"/>
      <c r="K2" s="295"/>
      <c r="L2" s="295"/>
      <c r="M2" s="295"/>
      <c r="N2" s="295"/>
      <c r="O2" s="295"/>
      <c r="P2" s="295"/>
      <c r="Q2" s="295"/>
      <c r="R2" s="295"/>
      <c r="S2" s="295"/>
    </row>
    <row r="3" spans="1:19" x14ac:dyDescent="0.15">
      <c r="A3" s="85"/>
      <c r="B3" s="85"/>
      <c r="C3" s="85"/>
      <c r="D3" s="85"/>
      <c r="E3" s="85"/>
      <c r="F3" s="85"/>
      <c r="G3" s="85"/>
      <c r="H3" s="85"/>
      <c r="I3" s="85"/>
      <c r="J3" s="85"/>
      <c r="K3" s="85"/>
      <c r="L3" s="85"/>
      <c r="M3" s="85"/>
      <c r="N3" s="85"/>
      <c r="O3" s="85"/>
      <c r="P3" s="85"/>
      <c r="Q3" s="85"/>
      <c r="R3" s="85"/>
      <c r="S3" s="92" t="s">
        <v>660</v>
      </c>
    </row>
    <row r="4" spans="1:19" x14ac:dyDescent="0.15">
      <c r="A4" s="322" t="s">
        <v>661</v>
      </c>
      <c r="B4" s="322" t="s">
        <v>662</v>
      </c>
      <c r="C4" s="322" t="s">
        <v>663</v>
      </c>
      <c r="D4" s="322" t="s">
        <v>664</v>
      </c>
      <c r="E4" s="322" t="s">
        <v>665</v>
      </c>
      <c r="F4" s="322" t="s">
        <v>201</v>
      </c>
      <c r="G4" s="322" t="s">
        <v>666</v>
      </c>
      <c r="H4" s="322"/>
      <c r="I4" s="322" t="s">
        <v>667</v>
      </c>
      <c r="J4" s="322" t="s">
        <v>668</v>
      </c>
      <c r="K4" s="322" t="s">
        <v>669</v>
      </c>
      <c r="L4" s="322"/>
      <c r="M4" s="322" t="s">
        <v>670</v>
      </c>
      <c r="N4" s="322" t="s">
        <v>671</v>
      </c>
      <c r="O4" s="322" t="s">
        <v>672</v>
      </c>
      <c r="P4" s="322" t="s">
        <v>673</v>
      </c>
      <c r="Q4" s="322" t="s">
        <v>674</v>
      </c>
      <c r="R4" s="322" t="s">
        <v>675</v>
      </c>
      <c r="S4" s="322" t="s">
        <v>676</v>
      </c>
    </row>
    <row r="5" spans="1:19" ht="24" x14ac:dyDescent="0.15">
      <c r="A5" s="322"/>
      <c r="B5" s="322"/>
      <c r="C5" s="322"/>
      <c r="D5" s="322"/>
      <c r="E5" s="322"/>
      <c r="F5" s="322"/>
      <c r="G5" s="86" t="s">
        <v>677</v>
      </c>
      <c r="H5" s="86" t="s">
        <v>678</v>
      </c>
      <c r="I5" s="322"/>
      <c r="J5" s="322"/>
      <c r="K5" s="86" t="s">
        <v>677</v>
      </c>
      <c r="L5" s="86" t="s">
        <v>678</v>
      </c>
      <c r="M5" s="322"/>
      <c r="N5" s="322"/>
      <c r="O5" s="322"/>
      <c r="P5" s="322"/>
      <c r="Q5" s="322"/>
      <c r="R5" s="322"/>
      <c r="S5" s="322"/>
    </row>
    <row r="6" spans="1:19" ht="38.450000000000003" customHeight="1" x14ac:dyDescent="0.15">
      <c r="A6" s="89">
        <v>1</v>
      </c>
      <c r="B6" s="99" t="str">
        <f>项目资产清单!B7</f>
        <v>水井</v>
      </c>
      <c r="C6" s="220">
        <f>项目资产清单!H7</f>
        <v>42846</v>
      </c>
      <c r="D6" s="134" t="s">
        <v>918</v>
      </c>
      <c r="E6" s="90" t="s">
        <v>920</v>
      </c>
      <c r="F6" s="222">
        <v>1</v>
      </c>
      <c r="G6" s="260">
        <f>H6</f>
        <v>104900</v>
      </c>
      <c r="H6" s="260">
        <v>104900</v>
      </c>
      <c r="I6" s="87"/>
      <c r="J6" s="88"/>
      <c r="K6" s="88"/>
      <c r="L6" s="88"/>
      <c r="M6" s="234" t="s">
        <v>894</v>
      </c>
      <c r="N6" s="90" t="s">
        <v>859</v>
      </c>
      <c r="O6" s="90" t="str">
        <f>项目资产清单!C7</f>
        <v>经营性</v>
      </c>
      <c r="P6" s="211" t="s">
        <v>884</v>
      </c>
      <c r="Q6" s="211" t="s">
        <v>925</v>
      </c>
      <c r="R6" s="220"/>
      <c r="S6" s="373" t="s">
        <v>926</v>
      </c>
    </row>
    <row r="7" spans="1:19" ht="38.450000000000003" customHeight="1" x14ac:dyDescent="0.15">
      <c r="A7" s="89">
        <v>2</v>
      </c>
      <c r="B7" s="99" t="str">
        <f>项目资产清单!B8</f>
        <v>苹果树</v>
      </c>
      <c r="C7" s="220">
        <f>项目资产清单!H8</f>
        <v>42846</v>
      </c>
      <c r="D7" s="134" t="s">
        <v>918</v>
      </c>
      <c r="E7" s="90" t="s">
        <v>921</v>
      </c>
      <c r="F7" s="222">
        <v>1500</v>
      </c>
      <c r="G7" s="260">
        <f>H7</f>
        <v>22500</v>
      </c>
      <c r="H7" s="260">
        <v>22500</v>
      </c>
      <c r="I7" s="87"/>
      <c r="J7" s="88"/>
      <c r="K7" s="88"/>
      <c r="L7" s="88"/>
      <c r="M7" s="280" t="s">
        <v>922</v>
      </c>
      <c r="N7" s="90" t="s">
        <v>859</v>
      </c>
      <c r="O7" s="90" t="str">
        <f>项目资产清单!C8</f>
        <v>经营性</v>
      </c>
      <c r="P7" s="211" t="s">
        <v>923</v>
      </c>
      <c r="Q7" s="211" t="s">
        <v>924</v>
      </c>
      <c r="R7" s="220"/>
      <c r="S7" s="374"/>
    </row>
    <row r="8" spans="1:19" ht="38.450000000000003" customHeight="1" x14ac:dyDescent="0.15">
      <c r="A8" s="89"/>
      <c r="B8" s="99"/>
      <c r="C8" s="220"/>
      <c r="D8" s="134"/>
      <c r="E8" s="90"/>
      <c r="F8" s="222"/>
      <c r="G8" s="260"/>
      <c r="H8" s="260"/>
      <c r="I8" s="87"/>
      <c r="J8" s="88"/>
      <c r="K8" s="88"/>
      <c r="L8" s="88"/>
      <c r="M8" s="234"/>
      <c r="N8" s="90"/>
      <c r="O8" s="90"/>
      <c r="P8" s="211"/>
      <c r="Q8" s="211"/>
      <c r="R8" s="220"/>
      <c r="S8" s="107"/>
    </row>
    <row r="9" spans="1:19" ht="38.450000000000003" customHeight="1" x14ac:dyDescent="0.15">
      <c r="A9" s="89"/>
      <c r="B9" s="99"/>
      <c r="C9" s="220"/>
      <c r="D9" s="134"/>
      <c r="E9" s="90"/>
      <c r="F9" s="222"/>
      <c r="G9" s="260"/>
      <c r="H9" s="260"/>
      <c r="I9" s="87"/>
      <c r="J9" s="88"/>
      <c r="K9" s="88"/>
      <c r="L9" s="88"/>
      <c r="M9" s="234"/>
      <c r="N9" s="90"/>
      <c r="O9" s="90"/>
      <c r="P9" s="211"/>
      <c r="Q9" s="211"/>
      <c r="R9" s="220"/>
      <c r="S9" s="107"/>
    </row>
    <row r="10" spans="1:19" ht="31.9" customHeight="1" x14ac:dyDescent="0.15">
      <c r="A10" s="89"/>
      <c r="B10" s="99"/>
      <c r="C10" s="220"/>
      <c r="D10" s="134"/>
      <c r="E10" s="90"/>
      <c r="F10" s="222"/>
      <c r="G10" s="260"/>
      <c r="H10" s="260"/>
      <c r="I10" s="87"/>
      <c r="J10" s="88"/>
      <c r="K10" s="88"/>
      <c r="L10" s="88"/>
      <c r="M10" s="234"/>
      <c r="N10" s="90"/>
      <c r="O10" s="90"/>
      <c r="P10" s="211"/>
      <c r="Q10" s="211"/>
      <c r="R10" s="220"/>
      <c r="S10" s="107"/>
    </row>
    <row r="11" spans="1:19" ht="31.9" customHeight="1" x14ac:dyDescent="0.15">
      <c r="A11" s="89"/>
      <c r="B11" s="99"/>
      <c r="C11" s="220"/>
      <c r="D11" s="134"/>
      <c r="E11" s="90"/>
      <c r="F11" s="222"/>
      <c r="G11" s="232"/>
      <c r="H11" s="232"/>
      <c r="I11" s="87"/>
      <c r="J11" s="88"/>
      <c r="K11" s="88"/>
      <c r="L11" s="88"/>
      <c r="M11" s="234"/>
      <c r="N11" s="90"/>
      <c r="O11" s="90"/>
      <c r="P11" s="211"/>
      <c r="Q11" s="211"/>
      <c r="R11" s="220"/>
      <c r="S11" s="107"/>
    </row>
    <row r="12" spans="1:19" ht="31.9" customHeight="1" x14ac:dyDescent="0.15">
      <c r="A12" s="89"/>
      <c r="B12" s="99"/>
      <c r="C12" s="220"/>
      <c r="D12" s="134"/>
      <c r="E12" s="90"/>
      <c r="F12" s="222"/>
      <c r="G12" s="232"/>
      <c r="H12" s="232"/>
      <c r="I12" s="87"/>
      <c r="J12" s="88"/>
      <c r="K12" s="88"/>
      <c r="L12" s="88"/>
      <c r="M12" s="234"/>
      <c r="N12" s="90"/>
      <c r="O12" s="90"/>
      <c r="P12" s="211"/>
      <c r="Q12" s="211"/>
      <c r="R12" s="220"/>
      <c r="S12" s="107"/>
    </row>
    <row r="13" spans="1:19" ht="31.9" customHeight="1" x14ac:dyDescent="0.15">
      <c r="A13" s="89"/>
      <c r="B13" s="99"/>
      <c r="C13" s="220"/>
      <c r="D13" s="134"/>
      <c r="E13" s="90"/>
      <c r="F13" s="222"/>
      <c r="G13" s="232"/>
      <c r="H13" s="232"/>
      <c r="I13" s="87"/>
      <c r="J13" s="88"/>
      <c r="K13" s="88"/>
      <c r="L13" s="88"/>
      <c r="M13" s="234"/>
      <c r="N13" s="90"/>
      <c r="O13" s="90"/>
      <c r="P13" s="211"/>
      <c r="Q13" s="211"/>
      <c r="R13" s="220"/>
      <c r="S13" s="107"/>
    </row>
    <row r="14" spans="1:19" ht="31.9" customHeight="1" x14ac:dyDescent="0.15">
      <c r="A14" s="89"/>
      <c r="B14" s="99"/>
      <c r="C14" s="220"/>
      <c r="D14" s="134"/>
      <c r="E14" s="90"/>
      <c r="F14" s="214"/>
      <c r="G14" s="369"/>
      <c r="H14" s="369"/>
      <c r="I14" s="87"/>
      <c r="J14" s="88"/>
      <c r="K14" s="88"/>
      <c r="L14" s="88"/>
      <c r="M14" s="90"/>
      <c r="N14" s="90"/>
      <c r="O14" s="90"/>
      <c r="P14" s="89"/>
      <c r="Q14" s="211"/>
      <c r="R14" s="220"/>
      <c r="S14" s="107"/>
    </row>
    <row r="15" spans="1:19" ht="31.9" customHeight="1" x14ac:dyDescent="0.15">
      <c r="A15" s="89"/>
      <c r="B15" s="99"/>
      <c r="C15" s="220"/>
      <c r="D15" s="134"/>
      <c r="E15" s="90"/>
      <c r="F15" s="214"/>
      <c r="G15" s="370"/>
      <c r="H15" s="370"/>
      <c r="I15" s="87"/>
      <c r="J15" s="88"/>
      <c r="K15" s="88"/>
      <c r="L15" s="88"/>
      <c r="M15" s="90"/>
      <c r="N15" s="90"/>
      <c r="O15" s="90"/>
      <c r="P15" s="89"/>
      <c r="Q15" s="211"/>
      <c r="R15" s="220"/>
      <c r="S15" s="107"/>
    </row>
    <row r="16" spans="1:19" ht="31.9" customHeight="1" x14ac:dyDescent="0.15">
      <c r="A16" s="89"/>
      <c r="B16" s="99"/>
      <c r="C16" s="220"/>
      <c r="D16" s="134"/>
      <c r="E16" s="90"/>
      <c r="F16" s="214"/>
      <c r="G16" s="232"/>
      <c r="H16" s="232"/>
      <c r="I16" s="87"/>
      <c r="J16" s="88"/>
      <c r="K16" s="88"/>
      <c r="L16" s="88"/>
      <c r="M16" s="90"/>
      <c r="N16" s="90"/>
      <c r="O16" s="90"/>
      <c r="P16" s="89"/>
      <c r="Q16" s="211"/>
      <c r="R16" s="220"/>
      <c r="S16" s="107"/>
    </row>
    <row r="17" spans="1:19" x14ac:dyDescent="0.15">
      <c r="A17" s="85"/>
      <c r="B17" s="85"/>
      <c r="C17" s="85"/>
      <c r="D17" s="85"/>
      <c r="E17" s="85"/>
      <c r="F17" s="85"/>
      <c r="G17" s="233"/>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3"/>
      <c r="K18" s="85"/>
      <c r="L18" s="85"/>
      <c r="M18" s="85"/>
      <c r="N18" s="85"/>
      <c r="O18" s="85"/>
      <c r="P18" s="85"/>
      <c r="Q18" s="85"/>
      <c r="R18" s="85"/>
      <c r="S18" s="85"/>
    </row>
    <row r="19" spans="1:19" ht="22.5" x14ac:dyDescent="0.15">
      <c r="A19" s="310" t="s">
        <v>860</v>
      </c>
      <c r="B19" s="295"/>
      <c r="C19" s="295"/>
      <c r="D19" s="295"/>
      <c r="E19" s="295"/>
      <c r="F19" s="295"/>
      <c r="G19" s="295"/>
      <c r="H19" s="295"/>
      <c r="I19" s="295"/>
      <c r="J19" s="295"/>
      <c r="K19" s="295"/>
      <c r="L19" s="295"/>
      <c r="M19" s="295"/>
      <c r="N19" s="295"/>
      <c r="O19" s="295"/>
      <c r="P19" s="295"/>
      <c r="Q19" s="295"/>
      <c r="R19" s="295"/>
      <c r="S19" s="295"/>
    </row>
    <row r="20" spans="1:19" x14ac:dyDescent="0.15">
      <c r="A20" s="85"/>
      <c r="B20" s="85"/>
      <c r="C20" s="85"/>
      <c r="D20" s="85"/>
      <c r="E20" s="85"/>
      <c r="F20" s="85"/>
      <c r="G20" s="85"/>
      <c r="H20" s="85"/>
      <c r="I20" s="85"/>
      <c r="J20" s="85"/>
      <c r="K20" s="85"/>
      <c r="L20" s="85"/>
      <c r="M20" s="85"/>
      <c r="N20" s="85"/>
      <c r="O20" s="85"/>
      <c r="P20" s="85"/>
      <c r="Q20" s="85"/>
      <c r="R20" s="85"/>
      <c r="S20" s="92" t="s">
        <v>660</v>
      </c>
    </row>
    <row r="21" spans="1:19" x14ac:dyDescent="0.15">
      <c r="A21" s="322" t="s">
        <v>661</v>
      </c>
      <c r="B21" s="322" t="s">
        <v>662</v>
      </c>
      <c r="C21" s="322" t="s">
        <v>663</v>
      </c>
      <c r="D21" s="322" t="s">
        <v>664</v>
      </c>
      <c r="E21" s="322" t="s">
        <v>665</v>
      </c>
      <c r="F21" s="322" t="s">
        <v>201</v>
      </c>
      <c r="G21" s="322" t="s">
        <v>666</v>
      </c>
      <c r="H21" s="322"/>
      <c r="I21" s="322" t="s">
        <v>667</v>
      </c>
      <c r="J21" s="322" t="s">
        <v>668</v>
      </c>
      <c r="K21" s="322" t="s">
        <v>669</v>
      </c>
      <c r="L21" s="322"/>
      <c r="M21" s="322" t="s">
        <v>670</v>
      </c>
      <c r="N21" s="322" t="s">
        <v>671</v>
      </c>
      <c r="O21" s="322" t="s">
        <v>672</v>
      </c>
      <c r="P21" s="322" t="s">
        <v>673</v>
      </c>
      <c r="Q21" s="322" t="s">
        <v>674</v>
      </c>
      <c r="R21" s="346" t="s">
        <v>198</v>
      </c>
      <c r="S21" s="371"/>
    </row>
    <row r="22" spans="1:19" ht="24" x14ac:dyDescent="0.15">
      <c r="A22" s="322"/>
      <c r="B22" s="322"/>
      <c r="C22" s="322"/>
      <c r="D22" s="322"/>
      <c r="E22" s="322"/>
      <c r="F22" s="322"/>
      <c r="G22" s="86" t="s">
        <v>677</v>
      </c>
      <c r="H22" s="86" t="s">
        <v>678</v>
      </c>
      <c r="I22" s="322"/>
      <c r="J22" s="322"/>
      <c r="K22" s="86" t="s">
        <v>677</v>
      </c>
      <c r="L22" s="86" t="s">
        <v>678</v>
      </c>
      <c r="M22" s="322"/>
      <c r="N22" s="322"/>
      <c r="O22" s="322"/>
      <c r="P22" s="322"/>
      <c r="Q22" s="322"/>
      <c r="R22" s="347"/>
      <c r="S22" s="372"/>
    </row>
    <row r="23" spans="1:19" ht="24" customHeight="1" x14ac:dyDescent="0.15">
      <c r="A23" s="319" t="s">
        <v>680</v>
      </c>
      <c r="B23" s="320"/>
      <c r="C23" s="320"/>
      <c r="D23" s="320"/>
      <c r="E23" s="320"/>
      <c r="F23" s="320"/>
      <c r="G23" s="320"/>
      <c r="H23" s="320"/>
      <c r="I23" s="320"/>
      <c r="J23" s="320"/>
      <c r="K23" s="320"/>
      <c r="L23" s="320"/>
      <c r="M23" s="320"/>
      <c r="N23" s="320"/>
      <c r="O23" s="320"/>
      <c r="P23" s="320"/>
      <c r="Q23" s="320"/>
      <c r="R23" s="320"/>
      <c r="S23" s="320"/>
    </row>
  </sheetData>
  <autoFilter ref="A22:S23" xr:uid="{00000000-0009-0000-0000-00001B000000}"/>
  <mergeCells count="39">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 ref="G14:G15"/>
    <mergeCell ref="M4:M5"/>
    <mergeCell ref="N21:N22"/>
    <mergeCell ref="R21:S22"/>
    <mergeCell ref="O4:O5"/>
    <mergeCell ref="M21:M22"/>
    <mergeCell ref="S6:S7"/>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14:H15"/>
  </mergeCells>
  <phoneticPr fontId="59" type="noConversion"/>
  <printOptions horizontalCentered="1"/>
  <pageMargins left="0.39370078740157483" right="0.39370078740157483" top="0.55118110236220474" bottom="0.62992125984251968" header="0.31496062992125984" footer="0.19685039370078741"/>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681</v>
      </c>
    </row>
    <row r="2" spans="1:6" ht="22.5" x14ac:dyDescent="0.15">
      <c r="A2" s="339" t="s">
        <v>682</v>
      </c>
      <c r="B2" s="339"/>
      <c r="C2" s="339"/>
      <c r="D2" s="339"/>
      <c r="E2" s="339"/>
      <c r="F2" s="339"/>
    </row>
    <row r="3" spans="1:6" ht="20.25" x14ac:dyDescent="0.15">
      <c r="A3" s="375" t="s">
        <v>683</v>
      </c>
      <c r="B3" s="375"/>
      <c r="C3" s="375"/>
      <c r="D3" s="375"/>
      <c r="E3" s="375"/>
      <c r="F3" s="375"/>
    </row>
    <row r="4" spans="1:6" ht="28.9" customHeight="1" x14ac:dyDescent="0.15">
      <c r="A4" s="94" t="s">
        <v>684</v>
      </c>
      <c r="B4" s="94" t="s">
        <v>685</v>
      </c>
      <c r="C4" s="94" t="s">
        <v>686</v>
      </c>
      <c r="D4" s="94" t="s">
        <v>687</v>
      </c>
      <c r="E4" s="94" t="s">
        <v>688</v>
      </c>
      <c r="F4" s="94" t="s">
        <v>689</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E10" sqref="E10"/>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95" t="s">
        <v>45</v>
      </c>
      <c r="B2" s="295"/>
      <c r="C2" s="295"/>
      <c r="D2" s="295"/>
      <c r="E2" s="295"/>
      <c r="F2" s="295"/>
      <c r="G2" s="295"/>
      <c r="H2" s="295"/>
    </row>
    <row r="3" spans="1:8" x14ac:dyDescent="0.15">
      <c r="H3" s="130" t="s">
        <v>46</v>
      </c>
    </row>
    <row r="4" spans="1:8" x14ac:dyDescent="0.15">
      <c r="A4" s="129" t="s">
        <v>844</v>
      </c>
      <c r="H4" s="130"/>
    </row>
    <row r="5" spans="1:8" x14ac:dyDescent="0.15">
      <c r="A5" s="127" t="s">
        <v>909</v>
      </c>
      <c r="H5" s="130"/>
    </row>
    <row r="6" spans="1:8" x14ac:dyDescent="0.15">
      <c r="A6" s="127" t="s">
        <v>845</v>
      </c>
      <c r="D6" s="129" t="s">
        <v>48</v>
      </c>
      <c r="H6" s="130" t="s">
        <v>49</v>
      </c>
    </row>
    <row r="7" spans="1:8" x14ac:dyDescent="0.15">
      <c r="A7" s="294" t="s">
        <v>50</v>
      </c>
      <c r="B7" s="294" t="s">
        <v>51</v>
      </c>
      <c r="C7" s="294" t="s">
        <v>52</v>
      </c>
      <c r="D7" s="294" t="s">
        <v>53</v>
      </c>
      <c r="E7" s="294" t="s">
        <v>54</v>
      </c>
      <c r="F7" s="294"/>
      <c r="G7" s="294" t="s">
        <v>55</v>
      </c>
      <c r="H7" s="294" t="s">
        <v>56</v>
      </c>
    </row>
    <row r="8" spans="1:8" x14ac:dyDescent="0.15">
      <c r="A8" s="294"/>
      <c r="B8" s="294"/>
      <c r="C8" s="294"/>
      <c r="D8" s="294"/>
      <c r="E8" s="117" t="s">
        <v>57</v>
      </c>
      <c r="F8" s="117" t="s">
        <v>58</v>
      </c>
      <c r="G8" s="294"/>
      <c r="H8" s="294"/>
    </row>
    <row r="9" spans="1:8" x14ac:dyDescent="0.15">
      <c r="A9" s="117">
        <v>1</v>
      </c>
      <c r="B9" s="120" t="s">
        <v>59</v>
      </c>
      <c r="C9" s="120" t="s">
        <v>60</v>
      </c>
      <c r="D9" s="121">
        <v>3251.8</v>
      </c>
      <c r="E9" s="121">
        <v>0</v>
      </c>
      <c r="F9" s="121">
        <v>0</v>
      </c>
      <c r="G9" s="121">
        <f>D9+E9-F9</f>
        <v>3251.8</v>
      </c>
      <c r="H9" s="120"/>
    </row>
    <row r="10" spans="1:8" x14ac:dyDescent="0.15">
      <c r="A10" s="117"/>
      <c r="B10" s="120"/>
      <c r="C10" s="120"/>
      <c r="D10" s="121"/>
      <c r="E10" s="121"/>
      <c r="F10" s="121"/>
      <c r="G10" s="121"/>
      <c r="H10" s="120"/>
    </row>
    <row r="11" spans="1:8" ht="66" customHeight="1" x14ac:dyDescent="0.15">
      <c r="A11" s="296" t="s">
        <v>61</v>
      </c>
      <c r="B11" s="297"/>
      <c r="C11" s="297"/>
      <c r="D11" s="297"/>
      <c r="E11" s="297"/>
      <c r="F11" s="298"/>
      <c r="G11" s="302" t="s">
        <v>62</v>
      </c>
      <c r="H11" s="287"/>
    </row>
    <row r="12" spans="1:8" x14ac:dyDescent="0.15">
      <c r="A12" s="299" t="s">
        <v>63</v>
      </c>
      <c r="B12" s="291"/>
      <c r="C12" s="291"/>
      <c r="D12" s="291"/>
      <c r="E12" s="291"/>
      <c r="F12" s="292"/>
      <c r="G12" s="288"/>
      <c r="H12" s="289"/>
    </row>
    <row r="15" spans="1:8" x14ac:dyDescent="0.15">
      <c r="A15" s="129" t="s">
        <v>47</v>
      </c>
    </row>
    <row r="16" spans="1:8" x14ac:dyDescent="0.15">
      <c r="A16" s="129" t="str">
        <f>A5</f>
        <v>填报单位：林芝市巴宜区八一镇人民政府</v>
      </c>
    </row>
    <row r="17" spans="1:8" x14ac:dyDescent="0.15">
      <c r="A17" s="129" t="str">
        <f>A6</f>
        <v>项目名称：百巴镇苹果种植项目</v>
      </c>
      <c r="D17" s="129" t="s">
        <v>64</v>
      </c>
      <c r="H17" s="130" t="s">
        <v>49</v>
      </c>
    </row>
    <row r="18" spans="1:8" x14ac:dyDescent="0.15">
      <c r="A18" s="294" t="s">
        <v>50</v>
      </c>
      <c r="B18" s="294" t="s">
        <v>65</v>
      </c>
      <c r="C18" s="294" t="s">
        <v>66</v>
      </c>
      <c r="D18" s="294" t="s">
        <v>53</v>
      </c>
      <c r="E18" s="300" t="s">
        <v>54</v>
      </c>
      <c r="F18" s="301"/>
      <c r="G18" s="294" t="s">
        <v>55</v>
      </c>
      <c r="H18" s="294" t="s">
        <v>56</v>
      </c>
    </row>
    <row r="19" spans="1:8" x14ac:dyDescent="0.15">
      <c r="A19" s="294"/>
      <c r="B19" s="294"/>
      <c r="C19" s="294"/>
      <c r="D19" s="294"/>
      <c r="E19" s="117" t="s">
        <v>67</v>
      </c>
      <c r="F19" s="117" t="s">
        <v>68</v>
      </c>
      <c r="G19" s="294"/>
      <c r="H19" s="294"/>
    </row>
    <row r="20" spans="1:8" x14ac:dyDescent="0.15">
      <c r="A20" s="117">
        <v>1</v>
      </c>
      <c r="B20" s="120" t="s">
        <v>69</v>
      </c>
      <c r="C20" s="146" t="s">
        <v>70</v>
      </c>
      <c r="D20" s="121">
        <v>1094293.23</v>
      </c>
      <c r="E20" s="121">
        <v>0</v>
      </c>
      <c r="F20" s="121">
        <v>0</v>
      </c>
      <c r="G20" s="121">
        <f>D20+E20-F20</f>
        <v>1094293.23</v>
      </c>
      <c r="H20" s="120"/>
    </row>
    <row r="21" spans="1:8" x14ac:dyDescent="0.15">
      <c r="A21" s="117"/>
      <c r="B21" s="120"/>
      <c r="C21" s="120"/>
      <c r="D21" s="121"/>
      <c r="E21" s="121"/>
      <c r="F21" s="121"/>
      <c r="G21" s="121"/>
      <c r="H21" s="120"/>
    </row>
    <row r="22" spans="1:8" ht="61.9" customHeight="1" x14ac:dyDescent="0.15">
      <c r="A22" s="290" t="s">
        <v>71</v>
      </c>
      <c r="B22" s="291"/>
      <c r="C22" s="291"/>
      <c r="D22" s="291"/>
      <c r="E22" s="291"/>
      <c r="F22" s="292"/>
      <c r="G22" s="286" t="s">
        <v>72</v>
      </c>
      <c r="H22" s="287"/>
    </row>
    <row r="23" spans="1:8" x14ac:dyDescent="0.15">
      <c r="A23" s="293" t="s">
        <v>73</v>
      </c>
      <c r="B23" s="291"/>
      <c r="C23" s="291"/>
      <c r="D23" s="291"/>
      <c r="E23" s="291"/>
      <c r="F23" s="292"/>
      <c r="G23" s="288"/>
      <c r="H23" s="289"/>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690</v>
      </c>
    </row>
    <row r="2" spans="1:8" ht="22.5" x14ac:dyDescent="0.15">
      <c r="A2" s="339" t="s">
        <v>691</v>
      </c>
      <c r="B2" s="339"/>
      <c r="C2" s="339"/>
      <c r="D2" s="339"/>
      <c r="E2" s="339"/>
      <c r="F2" s="339"/>
      <c r="G2" s="339"/>
      <c r="H2" s="339"/>
    </row>
    <row r="3" spans="1:8" ht="20.25" x14ac:dyDescent="0.15">
      <c r="A3" s="375" t="s">
        <v>692</v>
      </c>
      <c r="B3" s="375"/>
      <c r="C3" s="375"/>
      <c r="D3" s="375"/>
      <c r="E3" s="375"/>
      <c r="F3" s="375"/>
      <c r="G3" s="375"/>
      <c r="H3" s="375"/>
    </row>
    <row r="4" spans="1:8" x14ac:dyDescent="0.15">
      <c r="A4" s="94" t="s">
        <v>607</v>
      </c>
      <c r="B4" s="94" t="s">
        <v>693</v>
      </c>
      <c r="C4" s="94" t="s">
        <v>694</v>
      </c>
      <c r="D4" s="94" t="s">
        <v>625</v>
      </c>
      <c r="E4" s="94" t="s">
        <v>695</v>
      </c>
      <c r="F4" s="94" t="s">
        <v>696</v>
      </c>
      <c r="G4" s="94" t="s">
        <v>697</v>
      </c>
      <c r="H4" s="94" t="s">
        <v>698</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zoomScaleNormal="100" zoomScaleSheetLayoutView="100" workbookViewId="0">
      <selection activeCell="S6" sqref="S6:T6"/>
    </sheetView>
  </sheetViews>
  <sheetFormatPr defaultColWidth="9" defaultRowHeight="12" x14ac:dyDescent="0.15"/>
  <cols>
    <col min="1" max="1" width="4.625" style="98" customWidth="1"/>
    <col min="2" max="3" width="9" style="98"/>
    <col min="4" max="4" width="11.125" style="98" customWidth="1"/>
    <col min="5" max="6" width="9" style="98"/>
    <col min="7" max="7" width="10.5" style="98" bestFit="1" customWidth="1"/>
    <col min="8" max="8" width="5.375" style="98" customWidth="1"/>
    <col min="9" max="9" width="5.625" style="236" customWidth="1"/>
    <col min="10" max="10" width="8.375" style="98" customWidth="1"/>
    <col min="11" max="11" width="11.75" style="98" customWidth="1"/>
    <col min="12" max="12" width="9" style="98"/>
    <col min="13" max="13" width="13.25" style="98" customWidth="1"/>
    <col min="14" max="14" width="10" style="98" customWidth="1"/>
    <col min="15"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699</v>
      </c>
    </row>
    <row r="2" spans="1:26" ht="22.5" x14ac:dyDescent="0.15">
      <c r="A2" s="339" t="s">
        <v>903</v>
      </c>
      <c r="B2" s="339"/>
      <c r="C2" s="339"/>
      <c r="D2" s="339"/>
      <c r="E2" s="339"/>
      <c r="F2" s="339"/>
      <c r="G2" s="339"/>
      <c r="H2" s="339"/>
      <c r="I2" s="339"/>
      <c r="J2" s="339"/>
      <c r="K2" s="339"/>
      <c r="L2" s="339"/>
      <c r="M2" s="339"/>
      <c r="N2" s="339"/>
      <c r="O2" s="339"/>
      <c r="P2" s="339"/>
      <c r="Q2" s="339"/>
      <c r="R2" s="339"/>
      <c r="S2" s="339"/>
      <c r="T2" s="339"/>
      <c r="U2" s="339"/>
      <c r="V2" s="339"/>
      <c r="W2" s="339"/>
      <c r="X2" s="339"/>
      <c r="Y2" s="339"/>
      <c r="Z2" s="339"/>
    </row>
    <row r="3" spans="1:26" x14ac:dyDescent="0.15">
      <c r="A3" s="98" t="str">
        <f>货币资金!A5</f>
        <v>填报单位：林芝市巴宜区八一镇人民政府</v>
      </c>
      <c r="G3" s="98" t="str">
        <f>清产核资汇总表!D9</f>
        <v xml:space="preserve">        填表时间：      2023 年    11  月   30   日</v>
      </c>
      <c r="N3" s="98" t="s">
        <v>932</v>
      </c>
      <c r="U3" s="98" t="str">
        <f>清产核资汇总表!D7</f>
        <v xml:space="preserve">        联系电话：                        </v>
      </c>
      <c r="Z3" s="98" t="s">
        <v>880</v>
      </c>
    </row>
    <row r="4" spans="1:26" x14ac:dyDescent="0.15">
      <c r="A4" s="338" t="s">
        <v>607</v>
      </c>
      <c r="B4" s="338" t="s">
        <v>703</v>
      </c>
      <c r="C4" s="338" t="s">
        <v>704</v>
      </c>
      <c r="D4" s="338" t="s">
        <v>137</v>
      </c>
      <c r="E4" s="338" t="s">
        <v>705</v>
      </c>
      <c r="F4" s="338"/>
      <c r="G4" s="338" t="s">
        <v>706</v>
      </c>
      <c r="H4" s="338" t="s">
        <v>707</v>
      </c>
      <c r="I4" s="338" t="s">
        <v>708</v>
      </c>
      <c r="J4" s="338" t="s">
        <v>143</v>
      </c>
      <c r="K4" s="338" t="s">
        <v>709</v>
      </c>
      <c r="L4" s="338" t="s">
        <v>710</v>
      </c>
      <c r="M4" s="338" t="s">
        <v>711</v>
      </c>
      <c r="N4" s="338" t="s">
        <v>646</v>
      </c>
      <c r="O4" s="338" t="s">
        <v>712</v>
      </c>
      <c r="P4" s="338" t="s">
        <v>713</v>
      </c>
      <c r="Q4" s="338" t="s">
        <v>714</v>
      </c>
      <c r="R4" s="338" t="s">
        <v>715</v>
      </c>
      <c r="S4" s="338" t="s">
        <v>716</v>
      </c>
      <c r="T4" s="338"/>
      <c r="U4" s="338" t="s">
        <v>717</v>
      </c>
      <c r="V4" s="338"/>
      <c r="W4" s="338"/>
      <c r="X4" s="338" t="s">
        <v>718</v>
      </c>
      <c r="Y4" s="338" t="s">
        <v>719</v>
      </c>
      <c r="Z4" s="338" t="s">
        <v>84</v>
      </c>
    </row>
    <row r="5" spans="1:26" x14ac:dyDescent="0.15">
      <c r="A5" s="338"/>
      <c r="B5" s="338"/>
      <c r="C5" s="338"/>
      <c r="D5" s="338"/>
      <c r="E5" s="99" t="s">
        <v>694</v>
      </c>
      <c r="F5" s="99" t="s">
        <v>720</v>
      </c>
      <c r="G5" s="338"/>
      <c r="H5" s="338"/>
      <c r="I5" s="338"/>
      <c r="J5" s="338"/>
      <c r="K5" s="338"/>
      <c r="L5" s="338"/>
      <c r="M5" s="338"/>
      <c r="N5" s="338"/>
      <c r="O5" s="338"/>
      <c r="P5" s="338"/>
      <c r="Q5" s="338"/>
      <c r="R5" s="338"/>
      <c r="S5" s="99" t="s">
        <v>721</v>
      </c>
      <c r="T5" s="99" t="s">
        <v>722</v>
      </c>
      <c r="U5" s="99" t="s">
        <v>723</v>
      </c>
      <c r="V5" s="99" t="s">
        <v>724</v>
      </c>
      <c r="W5" s="99" t="s">
        <v>725</v>
      </c>
      <c r="X5" s="338"/>
      <c r="Y5" s="338"/>
      <c r="Z5" s="338"/>
    </row>
    <row r="6" spans="1:26" ht="86.45" customHeight="1" x14ac:dyDescent="0.15">
      <c r="A6" s="269">
        <v>1</v>
      </c>
      <c r="B6" s="245" t="str">
        <f>项目资产清单!B7</f>
        <v>水井</v>
      </c>
      <c r="C6" s="269" t="str">
        <f>项目资产清单!C7</f>
        <v>经营性</v>
      </c>
      <c r="D6" s="245"/>
      <c r="E6" s="269" t="str">
        <f>项目资产清单!E7</f>
        <v>八一镇</v>
      </c>
      <c r="F6" s="269" t="str">
        <f>项目资产清单!F7</f>
        <v>巴吉村</v>
      </c>
      <c r="G6" s="270">
        <f>项目资产清单!H7</f>
        <v>42846</v>
      </c>
      <c r="H6" s="271"/>
      <c r="I6" s="269" t="str">
        <f>资产基本情况公示表!E6</f>
        <v>眼</v>
      </c>
      <c r="J6" s="272">
        <f>资产基本情况公示表!F6</f>
        <v>1</v>
      </c>
      <c r="K6" s="273">
        <f>资产基本情况公示表!G6</f>
        <v>104900</v>
      </c>
      <c r="L6" s="274">
        <v>0</v>
      </c>
      <c r="M6" s="273">
        <f t="shared" ref="M6" si="0">K6</f>
        <v>104900</v>
      </c>
      <c r="N6" s="271" t="s">
        <v>879</v>
      </c>
      <c r="O6" s="269" t="str">
        <f>资产基本情况公示表!M6</f>
        <v>在用</v>
      </c>
      <c r="P6" s="115" t="str">
        <f>S6</f>
        <v>巴吉村玉米自然村全体村民</v>
      </c>
      <c r="Q6" s="115" t="str">
        <f>项目经营主体基本信息!C5</f>
        <v>巴宜区八一镇巴吉村委员会</v>
      </c>
      <c r="R6" s="99" t="s">
        <v>933</v>
      </c>
      <c r="S6" s="376" t="str">
        <f>项目基本情况公示表!R5</f>
        <v>巴吉村玉米自然村全体村民</v>
      </c>
      <c r="T6" s="377"/>
      <c r="U6" s="269"/>
      <c r="V6" s="269"/>
      <c r="W6" s="271"/>
      <c r="X6" s="271"/>
      <c r="Y6" s="100"/>
      <c r="Z6" s="100"/>
    </row>
    <row r="7" spans="1:26" ht="70.150000000000006" customHeight="1" x14ac:dyDescent="0.15">
      <c r="A7" s="269"/>
      <c r="B7" s="245"/>
      <c r="C7" s="269"/>
      <c r="D7" s="99"/>
      <c r="E7" s="269"/>
      <c r="F7" s="269"/>
      <c r="G7" s="270"/>
      <c r="H7" s="100"/>
      <c r="I7" s="269"/>
      <c r="J7" s="272"/>
      <c r="K7" s="273"/>
      <c r="L7" s="274"/>
      <c r="M7" s="273"/>
      <c r="N7" s="271"/>
      <c r="O7" s="245"/>
      <c r="P7" s="115"/>
      <c r="Q7" s="115"/>
      <c r="R7" s="115"/>
      <c r="S7" s="115"/>
      <c r="T7" s="115"/>
      <c r="U7" s="100"/>
      <c r="V7" s="100"/>
      <c r="W7" s="100"/>
      <c r="X7" s="100"/>
      <c r="Y7" s="100"/>
      <c r="Z7" s="100"/>
    </row>
    <row r="8" spans="1:26" ht="70.150000000000006" customHeight="1" x14ac:dyDescent="0.15">
      <c r="A8" s="114"/>
      <c r="B8" s="99"/>
      <c r="C8" s="114"/>
      <c r="D8" s="99"/>
      <c r="E8" s="114"/>
      <c r="F8" s="114"/>
      <c r="G8" s="101"/>
      <c r="H8" s="100"/>
      <c r="I8" s="114"/>
      <c r="J8" s="222"/>
      <c r="K8" s="215"/>
      <c r="L8" s="102"/>
      <c r="M8" s="215"/>
      <c r="N8" s="100"/>
      <c r="O8" s="114"/>
      <c r="P8" s="115"/>
      <c r="Q8" s="115"/>
      <c r="R8" s="115"/>
      <c r="S8" s="100"/>
      <c r="T8" s="100"/>
      <c r="U8" s="100"/>
      <c r="V8" s="100"/>
      <c r="W8" s="100"/>
      <c r="X8" s="100"/>
      <c r="Y8" s="100"/>
      <c r="Z8" s="100"/>
    </row>
    <row r="9" spans="1:26" ht="42.6" customHeight="1" x14ac:dyDescent="0.15">
      <c r="A9" s="114"/>
      <c r="B9" s="99"/>
      <c r="C9" s="114"/>
      <c r="D9" s="99"/>
      <c r="E9" s="114"/>
      <c r="F9" s="114"/>
      <c r="G9" s="101"/>
      <c r="H9" s="100"/>
      <c r="I9" s="114"/>
      <c r="J9" s="222"/>
      <c r="K9" s="215"/>
      <c r="L9" s="102"/>
      <c r="M9" s="215"/>
      <c r="N9" s="100"/>
      <c r="O9" s="114"/>
      <c r="P9" s="115"/>
      <c r="Q9" s="115"/>
      <c r="R9" s="115"/>
      <c r="S9" s="100"/>
      <c r="T9" s="100"/>
      <c r="U9" s="100"/>
      <c r="V9" s="100"/>
      <c r="W9" s="100"/>
      <c r="X9" s="100"/>
      <c r="Y9" s="100"/>
      <c r="Z9" s="100"/>
    </row>
    <row r="10" spans="1:26" ht="42.6" customHeight="1" x14ac:dyDescent="0.15">
      <c r="A10" s="114"/>
      <c r="B10" s="99"/>
      <c r="C10" s="114"/>
      <c r="D10" s="235"/>
      <c r="E10" s="114"/>
      <c r="F10" s="114"/>
      <c r="G10" s="101"/>
      <c r="H10" s="100"/>
      <c r="I10" s="114"/>
      <c r="J10" s="222"/>
      <c r="K10" s="215"/>
      <c r="L10" s="102"/>
      <c r="M10" s="215"/>
      <c r="N10" s="100"/>
      <c r="O10" s="114"/>
      <c r="P10" s="115"/>
      <c r="Q10" s="115"/>
      <c r="R10" s="115"/>
      <c r="S10" s="100"/>
      <c r="T10" s="100"/>
      <c r="U10" s="100"/>
      <c r="V10" s="100"/>
      <c r="W10" s="100"/>
      <c r="X10" s="100"/>
      <c r="Y10" s="100"/>
      <c r="Z10" s="100"/>
    </row>
    <row r="11" spans="1:26" ht="42.6" customHeight="1" x14ac:dyDescent="0.15">
      <c r="A11" s="114"/>
      <c r="B11" s="99"/>
      <c r="C11" s="114"/>
      <c r="D11" s="235"/>
      <c r="E11" s="114"/>
      <c r="F11" s="114"/>
      <c r="G11" s="101"/>
      <c r="H11" s="100"/>
      <c r="I11" s="114"/>
      <c r="J11" s="222"/>
      <c r="K11" s="215"/>
      <c r="L11" s="102"/>
      <c r="M11" s="215"/>
      <c r="N11" s="100"/>
      <c r="O11" s="114"/>
      <c r="P11" s="115"/>
      <c r="Q11" s="115"/>
      <c r="R11" s="115"/>
      <c r="S11" s="100"/>
      <c r="T11" s="100"/>
      <c r="U11" s="100"/>
      <c r="V11" s="100"/>
      <c r="W11" s="100"/>
      <c r="X11" s="100"/>
      <c r="Y11" s="100"/>
      <c r="Z11" s="100"/>
    </row>
    <row r="12" spans="1:26" ht="42.6" customHeight="1" x14ac:dyDescent="0.15">
      <c r="A12" s="114"/>
      <c r="B12" s="99"/>
      <c r="C12" s="114"/>
      <c r="D12" s="235"/>
      <c r="E12" s="114"/>
      <c r="F12" s="114"/>
      <c r="G12" s="101"/>
      <c r="H12" s="100"/>
      <c r="I12" s="114"/>
      <c r="J12" s="222"/>
      <c r="K12" s="215"/>
      <c r="L12" s="102"/>
      <c r="M12" s="215"/>
      <c r="N12" s="100"/>
      <c r="O12" s="114"/>
      <c r="P12" s="115"/>
      <c r="Q12" s="115"/>
      <c r="R12" s="115"/>
      <c r="S12" s="100"/>
      <c r="T12" s="100"/>
      <c r="U12" s="100"/>
      <c r="V12" s="100"/>
      <c r="W12" s="100"/>
      <c r="X12" s="100"/>
      <c r="Y12" s="100"/>
      <c r="Z12" s="100"/>
    </row>
    <row r="13" spans="1:26" ht="42.6" customHeight="1" x14ac:dyDescent="0.15">
      <c r="A13" s="100"/>
      <c r="B13" s="100"/>
      <c r="C13" s="100"/>
      <c r="D13" s="100"/>
      <c r="E13" s="100"/>
      <c r="F13" s="100"/>
      <c r="G13" s="100"/>
      <c r="H13" s="100"/>
      <c r="I13" s="114"/>
      <c r="J13" s="100"/>
      <c r="K13" s="100"/>
      <c r="L13" s="100"/>
      <c r="M13" s="100"/>
      <c r="N13" s="100"/>
      <c r="O13" s="100"/>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4"/>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4"/>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4"/>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4"/>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4"/>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4"/>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4"/>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4"/>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4"/>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4"/>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4"/>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4"/>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4"/>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4"/>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4"/>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4"/>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4"/>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4"/>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4"/>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4"/>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4"/>
      <c r="J34" s="100"/>
      <c r="K34" s="102"/>
      <c r="L34" s="102"/>
      <c r="M34" s="102"/>
      <c r="N34" s="100"/>
      <c r="O34" s="100"/>
      <c r="P34" s="100"/>
      <c r="Q34" s="100"/>
      <c r="R34" s="100"/>
      <c r="S34" s="100"/>
      <c r="T34" s="100"/>
      <c r="U34" s="100"/>
      <c r="V34" s="100"/>
      <c r="W34" s="100"/>
      <c r="X34" s="100"/>
      <c r="Y34" s="100"/>
      <c r="Z34" s="100"/>
    </row>
    <row r="35" spans="1:26" ht="11.45" customHeight="1" x14ac:dyDescent="0.15">
      <c r="A35" s="340" t="s">
        <v>300</v>
      </c>
      <c r="B35" s="341"/>
      <c r="C35" s="100"/>
      <c r="D35" s="100"/>
      <c r="E35" s="100"/>
      <c r="F35" s="100"/>
      <c r="G35" s="100"/>
      <c r="H35" s="100"/>
      <c r="I35" s="114"/>
      <c r="J35" s="100"/>
      <c r="K35" s="102">
        <f>SUM(K6:K34)</f>
        <v>104900</v>
      </c>
      <c r="L35" s="102"/>
      <c r="M35" s="102">
        <f>SUM(M6:M34)</f>
        <v>104900</v>
      </c>
      <c r="N35" s="100"/>
      <c r="O35" s="100"/>
      <c r="P35" s="100"/>
      <c r="Q35" s="100"/>
      <c r="R35" s="100"/>
      <c r="S35" s="114"/>
      <c r="T35" s="114"/>
      <c r="U35" s="100"/>
      <c r="V35" s="100"/>
      <c r="W35" s="100"/>
      <c r="X35" s="100"/>
      <c r="Y35" s="100"/>
      <c r="Z35" s="100"/>
    </row>
    <row r="36" spans="1:26" x14ac:dyDescent="0.15">
      <c r="K36" s="103"/>
      <c r="L36" s="103"/>
      <c r="M36" s="103"/>
    </row>
  </sheetData>
  <mergeCells count="2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P4:P5"/>
    <mergeCell ref="Q4:Q5"/>
    <mergeCell ref="R4:R5"/>
    <mergeCell ref="S6:T6"/>
    <mergeCell ref="A35:B35"/>
    <mergeCell ref="A4:A5"/>
    <mergeCell ref="B4:B5"/>
    <mergeCell ref="C4:C5"/>
    <mergeCell ref="D4:D5"/>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726</v>
      </c>
    </row>
    <row r="2" spans="1:16" ht="22.5" x14ac:dyDescent="0.15">
      <c r="A2" s="339" t="s">
        <v>727</v>
      </c>
      <c r="B2" s="339"/>
      <c r="C2" s="339"/>
      <c r="D2" s="339"/>
      <c r="E2" s="339"/>
      <c r="F2" s="339"/>
      <c r="G2" s="339"/>
      <c r="H2" s="339"/>
      <c r="I2" s="339"/>
      <c r="J2" s="339"/>
      <c r="K2" s="339"/>
      <c r="L2" s="339"/>
      <c r="M2" s="339"/>
      <c r="N2" s="339"/>
      <c r="O2" s="339"/>
      <c r="P2" s="339"/>
    </row>
    <row r="3" spans="1:16" x14ac:dyDescent="0.15">
      <c r="A3" t="s">
        <v>226</v>
      </c>
      <c r="F3" t="s">
        <v>700</v>
      </c>
      <c r="J3" t="s">
        <v>701</v>
      </c>
      <c r="N3" t="s">
        <v>702</v>
      </c>
      <c r="P3" t="s">
        <v>76</v>
      </c>
    </row>
    <row r="4" spans="1:16" x14ac:dyDescent="0.15">
      <c r="A4" s="342" t="s">
        <v>607</v>
      </c>
      <c r="B4" s="342" t="s">
        <v>703</v>
      </c>
      <c r="C4" s="342" t="s">
        <v>704</v>
      </c>
      <c r="D4" s="342" t="s">
        <v>705</v>
      </c>
      <c r="E4" s="342"/>
      <c r="F4" s="342" t="s">
        <v>728</v>
      </c>
      <c r="G4" s="342" t="s">
        <v>708</v>
      </c>
      <c r="H4" s="342" t="s">
        <v>729</v>
      </c>
      <c r="I4" s="342" t="s">
        <v>143</v>
      </c>
      <c r="J4" s="342" t="s">
        <v>730</v>
      </c>
      <c r="K4" s="342" t="s">
        <v>144</v>
      </c>
      <c r="L4" s="342" t="s">
        <v>712</v>
      </c>
      <c r="M4" s="342" t="s">
        <v>713</v>
      </c>
      <c r="N4" s="342" t="s">
        <v>714</v>
      </c>
      <c r="O4" s="342" t="s">
        <v>715</v>
      </c>
      <c r="P4" s="342" t="s">
        <v>731</v>
      </c>
    </row>
    <row r="5" spans="1:16" x14ac:dyDescent="0.15">
      <c r="A5" s="342"/>
      <c r="B5" s="342"/>
      <c r="C5" s="342"/>
      <c r="D5" s="93" t="s">
        <v>694</v>
      </c>
      <c r="E5" s="93" t="s">
        <v>720</v>
      </c>
      <c r="F5" s="342"/>
      <c r="G5" s="342"/>
      <c r="H5" s="342"/>
      <c r="I5" s="342"/>
      <c r="J5" s="342"/>
      <c r="K5" s="342"/>
      <c r="L5" s="342"/>
      <c r="M5" s="342"/>
      <c r="N5" s="342"/>
      <c r="O5" s="342"/>
      <c r="P5" s="342"/>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3"/>
  <sheetViews>
    <sheetView view="pageBreakPreview" zoomScaleNormal="100" workbookViewId="0">
      <selection activeCell="P22" sqref="P22"/>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732</v>
      </c>
    </row>
    <row r="2" spans="1:23" ht="22.5" x14ac:dyDescent="0.15">
      <c r="A2" s="339" t="s">
        <v>904</v>
      </c>
      <c r="B2" s="339"/>
      <c r="C2" s="339"/>
      <c r="D2" s="339"/>
      <c r="E2" s="339"/>
      <c r="F2" s="339"/>
      <c r="G2" s="339"/>
      <c r="H2" s="339"/>
      <c r="I2" s="339"/>
      <c r="J2" s="339"/>
      <c r="K2" s="339"/>
      <c r="L2" s="339"/>
      <c r="M2" s="339"/>
      <c r="N2" s="339"/>
      <c r="O2" s="339"/>
      <c r="P2" s="339"/>
      <c r="Q2" s="339"/>
      <c r="R2" s="339"/>
      <c r="S2" s="339"/>
      <c r="T2" s="339"/>
      <c r="U2" s="339"/>
      <c r="V2" s="339"/>
      <c r="W2" s="339"/>
    </row>
    <row r="3" spans="1:23" x14ac:dyDescent="0.15">
      <c r="A3" t="str">
        <f>货币资金!A5</f>
        <v>填报单位：林芝市巴宜区八一镇人民政府</v>
      </c>
      <c r="G3" t="str">
        <f>清产核资汇总表!D9</f>
        <v xml:space="preserve">        填表时间：      2023 年    11  月   30   日</v>
      </c>
      <c r="M3" s="226" t="s">
        <v>885</v>
      </c>
      <c r="S3" t="str">
        <f>清产核资汇总表!D7</f>
        <v xml:space="preserve">        联系电话：                        </v>
      </c>
      <c r="W3" s="110" t="s">
        <v>882</v>
      </c>
    </row>
    <row r="4" spans="1:23" x14ac:dyDescent="0.15">
      <c r="A4" s="342" t="s">
        <v>607</v>
      </c>
      <c r="B4" s="342" t="s">
        <v>703</v>
      </c>
      <c r="C4" s="342" t="s">
        <v>704</v>
      </c>
      <c r="D4" s="342" t="s">
        <v>733</v>
      </c>
      <c r="E4" s="342" t="s">
        <v>734</v>
      </c>
      <c r="F4" s="342"/>
      <c r="G4" s="342"/>
      <c r="H4" s="342" t="s">
        <v>735</v>
      </c>
      <c r="I4" s="342"/>
      <c r="J4" s="342"/>
      <c r="K4" s="342" t="s">
        <v>736</v>
      </c>
      <c r="L4" s="342"/>
      <c r="M4" s="342"/>
      <c r="N4" s="342" t="s">
        <v>737</v>
      </c>
      <c r="O4" s="342" t="s">
        <v>144</v>
      </c>
      <c r="P4" s="342" t="s">
        <v>646</v>
      </c>
      <c r="Q4" s="342" t="s">
        <v>738</v>
      </c>
      <c r="R4" s="342" t="s">
        <v>713</v>
      </c>
      <c r="S4" s="342" t="s">
        <v>714</v>
      </c>
      <c r="T4" s="342" t="s">
        <v>715</v>
      </c>
      <c r="U4" s="342" t="s">
        <v>716</v>
      </c>
      <c r="V4" s="342"/>
      <c r="W4" s="342" t="s">
        <v>84</v>
      </c>
    </row>
    <row r="5" spans="1:23" x14ac:dyDescent="0.15">
      <c r="A5" s="342"/>
      <c r="B5" s="342"/>
      <c r="C5" s="342"/>
      <c r="D5" s="342"/>
      <c r="E5" s="93" t="s">
        <v>694</v>
      </c>
      <c r="F5" s="93" t="s">
        <v>720</v>
      </c>
      <c r="G5" s="93" t="s">
        <v>739</v>
      </c>
      <c r="H5" s="93" t="s">
        <v>143</v>
      </c>
      <c r="I5" s="93" t="s">
        <v>730</v>
      </c>
      <c r="J5" s="93" t="s">
        <v>144</v>
      </c>
      <c r="K5" s="93" t="s">
        <v>143</v>
      </c>
      <c r="L5" s="93" t="s">
        <v>730</v>
      </c>
      <c r="M5" s="93" t="s">
        <v>144</v>
      </c>
      <c r="N5" s="342"/>
      <c r="O5" s="342"/>
      <c r="P5" s="342"/>
      <c r="Q5" s="342"/>
      <c r="R5" s="342"/>
      <c r="S5" s="342"/>
      <c r="T5" s="342"/>
      <c r="U5" s="93" t="s">
        <v>722</v>
      </c>
      <c r="V5" s="93" t="s">
        <v>721</v>
      </c>
      <c r="W5" s="342"/>
    </row>
    <row r="6" spans="1:23" x14ac:dyDescent="0.15">
      <c r="A6" s="94"/>
      <c r="B6" s="213"/>
      <c r="C6" s="241"/>
      <c r="D6" s="94"/>
      <c r="E6" s="241"/>
      <c r="F6" s="241"/>
      <c r="G6" s="95"/>
      <c r="H6" s="259"/>
      <c r="I6" s="246"/>
      <c r="J6" s="246"/>
      <c r="K6" s="94"/>
      <c r="L6" s="96"/>
      <c r="M6" s="96"/>
      <c r="N6" s="237"/>
      <c r="O6" s="238"/>
      <c r="P6" s="240"/>
      <c r="Q6" s="240"/>
      <c r="R6" s="245"/>
      <c r="S6" s="245"/>
      <c r="T6" s="245"/>
      <c r="U6" s="378"/>
      <c r="V6" s="378"/>
      <c r="W6" s="95"/>
    </row>
    <row r="7" spans="1:23" x14ac:dyDescent="0.15">
      <c r="A7" s="94"/>
      <c r="B7" s="213"/>
      <c r="C7" s="241"/>
      <c r="D7" s="94"/>
      <c r="E7" s="241"/>
      <c r="F7" s="241"/>
      <c r="G7" s="95"/>
      <c r="H7" s="259"/>
      <c r="I7" s="246"/>
      <c r="J7" s="246"/>
      <c r="K7" s="94"/>
      <c r="L7" s="96"/>
      <c r="M7" s="96"/>
      <c r="N7" s="237"/>
      <c r="O7" s="238"/>
      <c r="P7" s="240"/>
      <c r="Q7" s="240"/>
      <c r="R7" s="99"/>
      <c r="S7" s="99"/>
      <c r="T7" s="99"/>
      <c r="U7" s="379"/>
      <c r="V7" s="379"/>
      <c r="W7" s="95"/>
    </row>
    <row r="8" spans="1:23" x14ac:dyDescent="0.15">
      <c r="A8" s="94"/>
      <c r="B8" s="213"/>
      <c r="C8" s="241"/>
      <c r="D8" s="94"/>
      <c r="E8" s="241"/>
      <c r="F8" s="241"/>
      <c r="G8" s="95"/>
      <c r="H8" s="259"/>
      <c r="I8" s="246"/>
      <c r="J8" s="246"/>
      <c r="K8" s="94"/>
      <c r="L8" s="96"/>
      <c r="M8" s="96"/>
      <c r="N8" s="237"/>
      <c r="O8" s="238"/>
      <c r="P8" s="240"/>
      <c r="Q8" s="240"/>
      <c r="R8" s="234"/>
      <c r="S8" s="234"/>
      <c r="T8" s="234"/>
      <c r="U8" s="95"/>
      <c r="V8" s="95"/>
      <c r="W8" s="95"/>
    </row>
    <row r="9" spans="1:23" x14ac:dyDescent="0.15">
      <c r="A9" s="94"/>
      <c r="B9" s="213"/>
      <c r="C9" s="241"/>
      <c r="D9" s="94"/>
      <c r="E9" s="241"/>
      <c r="F9" s="241"/>
      <c r="G9" s="95"/>
      <c r="H9" s="259"/>
      <c r="I9" s="246"/>
      <c r="J9" s="246"/>
      <c r="K9" s="94"/>
      <c r="L9" s="96"/>
      <c r="M9" s="96"/>
      <c r="N9" s="237"/>
      <c r="O9" s="238"/>
      <c r="P9" s="240"/>
      <c r="Q9" s="240"/>
      <c r="R9" s="234"/>
      <c r="S9" s="234"/>
      <c r="T9" s="234"/>
      <c r="U9" s="95"/>
      <c r="V9" s="95"/>
      <c r="W9" s="95"/>
    </row>
    <row r="10" spans="1:23" x14ac:dyDescent="0.15">
      <c r="A10" s="94"/>
      <c r="B10" s="213"/>
      <c r="C10" s="241"/>
      <c r="D10" s="94"/>
      <c r="E10" s="241"/>
      <c r="F10" s="241"/>
      <c r="G10" s="95"/>
      <c r="H10" s="259"/>
      <c r="I10" s="246"/>
      <c r="J10" s="246"/>
      <c r="K10" s="94"/>
      <c r="L10" s="96"/>
      <c r="M10" s="96"/>
      <c r="N10" s="237"/>
      <c r="O10" s="238"/>
      <c r="P10" s="240"/>
      <c r="Q10" s="240"/>
      <c r="R10" s="234"/>
      <c r="S10" s="234"/>
      <c r="T10" s="234"/>
      <c r="U10" s="95"/>
      <c r="V10" s="95"/>
      <c r="W10" s="95"/>
    </row>
    <row r="11" spans="1:23" x14ac:dyDescent="0.15">
      <c r="A11" s="94"/>
      <c r="B11" s="213"/>
      <c r="C11" s="241"/>
      <c r="D11" s="94"/>
      <c r="E11" s="241"/>
      <c r="F11" s="241"/>
      <c r="G11" s="95"/>
      <c r="H11" s="259"/>
      <c r="I11" s="246"/>
      <c r="J11" s="246"/>
      <c r="K11" s="94"/>
      <c r="L11" s="96"/>
      <c r="M11" s="96"/>
      <c r="N11" s="237"/>
      <c r="O11" s="238"/>
      <c r="P11" s="240"/>
      <c r="Q11" s="240"/>
      <c r="R11" s="234"/>
      <c r="S11" s="234"/>
      <c r="T11" s="234"/>
      <c r="U11" s="95"/>
      <c r="V11" s="95"/>
      <c r="W11" s="95"/>
    </row>
    <row r="12" spans="1:23" x14ac:dyDescent="0.15">
      <c r="A12" s="94"/>
      <c r="B12" s="213"/>
      <c r="C12" s="241"/>
      <c r="D12" s="94"/>
      <c r="E12" s="241"/>
      <c r="F12" s="241"/>
      <c r="G12" s="95"/>
      <c r="H12" s="259"/>
      <c r="I12" s="246"/>
      <c r="J12" s="246"/>
      <c r="K12" s="94"/>
      <c r="L12" s="96"/>
      <c r="M12" s="96"/>
      <c r="N12" s="237"/>
      <c r="O12" s="238"/>
      <c r="P12" s="240"/>
      <c r="Q12" s="240"/>
      <c r="R12" s="234"/>
      <c r="S12" s="234"/>
      <c r="T12" s="234"/>
      <c r="U12" s="95"/>
      <c r="V12" s="95"/>
      <c r="W12" s="95"/>
    </row>
    <row r="13" spans="1:23" x14ac:dyDescent="0.15">
      <c r="A13" s="94"/>
      <c r="B13" s="213"/>
      <c r="C13" s="241"/>
      <c r="D13" s="94"/>
      <c r="E13" s="241"/>
      <c r="F13" s="241"/>
      <c r="G13" s="95"/>
      <c r="H13" s="259"/>
      <c r="I13" s="246"/>
      <c r="J13" s="246"/>
      <c r="K13" s="94"/>
      <c r="L13" s="96"/>
      <c r="M13" s="96"/>
      <c r="N13" s="237"/>
      <c r="O13" s="238"/>
      <c r="P13" s="240"/>
      <c r="Q13" s="240"/>
      <c r="R13" s="234"/>
      <c r="S13" s="234"/>
      <c r="T13" s="234"/>
      <c r="U13" s="95"/>
      <c r="V13" s="95"/>
      <c r="W13" s="95"/>
    </row>
    <row r="14" spans="1:23" x14ac:dyDescent="0.15">
      <c r="A14" s="94"/>
      <c r="B14" s="213"/>
      <c r="C14" s="241"/>
      <c r="D14" s="94"/>
      <c r="E14" s="241"/>
      <c r="F14" s="241"/>
      <c r="G14" s="95"/>
      <c r="H14" s="259"/>
      <c r="I14" s="246"/>
      <c r="J14" s="246"/>
      <c r="K14" s="94"/>
      <c r="L14" s="96"/>
      <c r="M14" s="96"/>
      <c r="N14" s="237"/>
      <c r="O14" s="238"/>
      <c r="P14" s="240"/>
      <c r="Q14" s="240"/>
      <c r="R14" s="234"/>
      <c r="S14" s="234"/>
      <c r="T14" s="234"/>
      <c r="U14" s="95"/>
      <c r="V14" s="95"/>
      <c r="W14" s="95"/>
    </row>
    <row r="15" spans="1:23" x14ac:dyDescent="0.15">
      <c r="A15" s="94"/>
      <c r="B15" s="213"/>
      <c r="C15" s="241"/>
      <c r="D15" s="94"/>
      <c r="E15" s="241"/>
      <c r="F15" s="241"/>
      <c r="G15" s="95"/>
      <c r="H15" s="259"/>
      <c r="I15" s="246"/>
      <c r="J15" s="246"/>
      <c r="K15" s="94"/>
      <c r="L15" s="96"/>
      <c r="M15" s="96"/>
      <c r="N15" s="237"/>
      <c r="O15" s="238"/>
      <c r="P15" s="240"/>
      <c r="Q15" s="240"/>
      <c r="R15" s="234"/>
      <c r="S15" s="234"/>
      <c r="T15" s="234"/>
      <c r="U15" s="95"/>
      <c r="V15" s="95"/>
      <c r="W15" s="95"/>
    </row>
    <row r="16" spans="1:23" x14ac:dyDescent="0.15">
      <c r="A16" s="94"/>
      <c r="B16" s="213"/>
      <c r="C16" s="241"/>
      <c r="D16" s="94"/>
      <c r="E16" s="241"/>
      <c r="F16" s="241"/>
      <c r="G16" s="95"/>
      <c r="H16" s="259"/>
      <c r="I16" s="246"/>
      <c r="J16" s="246"/>
      <c r="K16" s="94"/>
      <c r="L16" s="96"/>
      <c r="M16" s="96"/>
      <c r="N16" s="237"/>
      <c r="O16" s="238"/>
      <c r="P16" s="240"/>
      <c r="Q16" s="240"/>
      <c r="R16" s="234"/>
      <c r="S16" s="234"/>
      <c r="T16" s="234"/>
      <c r="U16" s="95"/>
      <c r="V16" s="95"/>
      <c r="W16" s="95"/>
    </row>
    <row r="17" spans="1:23" x14ac:dyDescent="0.15">
      <c r="A17" s="94"/>
      <c r="B17" s="213"/>
      <c r="C17" s="241"/>
      <c r="D17" s="94"/>
      <c r="E17" s="241"/>
      <c r="F17" s="241"/>
      <c r="G17" s="95"/>
      <c r="H17" s="259"/>
      <c r="I17" s="246"/>
      <c r="J17" s="246"/>
      <c r="K17" s="94"/>
      <c r="L17" s="96"/>
      <c r="M17" s="96"/>
      <c r="N17" s="237"/>
      <c r="O17" s="238"/>
      <c r="P17" s="240"/>
      <c r="Q17" s="240"/>
      <c r="R17" s="234"/>
      <c r="S17" s="234"/>
      <c r="T17" s="234"/>
      <c r="U17" s="95"/>
      <c r="V17" s="95"/>
      <c r="W17" s="95"/>
    </row>
    <row r="18" spans="1:23" x14ac:dyDescent="0.15">
      <c r="A18" s="94"/>
      <c r="B18" s="213"/>
      <c r="C18" s="241"/>
      <c r="D18" s="94"/>
      <c r="E18" s="241"/>
      <c r="F18" s="241"/>
      <c r="G18" s="95"/>
      <c r="H18" s="259"/>
      <c r="I18" s="246"/>
      <c r="J18" s="246"/>
      <c r="K18" s="94"/>
      <c r="L18" s="96"/>
      <c r="M18" s="96"/>
      <c r="N18" s="237"/>
      <c r="O18" s="238"/>
      <c r="P18" s="240"/>
      <c r="Q18" s="240"/>
      <c r="R18" s="234"/>
      <c r="S18" s="234"/>
      <c r="T18" s="234"/>
      <c r="U18" s="95"/>
      <c r="V18" s="95"/>
      <c r="W18" s="95"/>
    </row>
    <row r="19" spans="1:23" x14ac:dyDescent="0.15">
      <c r="A19" s="94"/>
      <c r="B19" s="213"/>
      <c r="C19" s="241"/>
      <c r="D19" s="94"/>
      <c r="E19" s="241"/>
      <c r="F19" s="241"/>
      <c r="G19" s="95"/>
      <c r="H19" s="259"/>
      <c r="I19" s="246"/>
      <c r="J19" s="246"/>
      <c r="K19" s="94"/>
      <c r="L19" s="96"/>
      <c r="M19" s="96"/>
      <c r="N19" s="237"/>
      <c r="O19" s="238"/>
      <c r="P19" s="240"/>
      <c r="Q19" s="240"/>
      <c r="R19" s="234"/>
      <c r="S19" s="234"/>
      <c r="T19" s="234"/>
      <c r="U19" s="95"/>
      <c r="V19" s="95"/>
      <c r="W19" s="95"/>
    </row>
    <row r="20" spans="1:23" x14ac:dyDescent="0.15">
      <c r="A20" s="94"/>
      <c r="B20" s="213"/>
      <c r="C20" s="241"/>
      <c r="D20" s="94"/>
      <c r="E20" s="241"/>
      <c r="F20" s="241"/>
      <c r="G20" s="95"/>
      <c r="H20" s="242"/>
      <c r="I20" s="242"/>
      <c r="J20" s="242"/>
      <c r="K20" s="94"/>
      <c r="L20" s="96"/>
      <c r="M20" s="96"/>
      <c r="N20" s="237"/>
      <c r="O20" s="238"/>
      <c r="P20" s="240"/>
      <c r="Q20" s="240"/>
      <c r="R20" s="239"/>
      <c r="S20" s="239"/>
      <c r="T20" s="239"/>
      <c r="U20" s="94"/>
      <c r="V20" s="94"/>
      <c r="W20" s="95"/>
    </row>
    <row r="21" spans="1:23" x14ac:dyDescent="0.15">
      <c r="A21" s="94"/>
      <c r="B21" s="95"/>
      <c r="C21" s="95"/>
      <c r="D21" s="94"/>
      <c r="E21" s="95"/>
      <c r="F21" s="95"/>
      <c r="G21" s="95"/>
      <c r="H21" s="94"/>
      <c r="I21" s="96"/>
      <c r="J21" s="96"/>
      <c r="K21" s="94"/>
      <c r="L21" s="96"/>
      <c r="M21" s="96"/>
      <c r="N21" s="94"/>
      <c r="O21" s="96"/>
      <c r="P21" s="95"/>
      <c r="Q21" s="95"/>
      <c r="R21" s="95"/>
      <c r="S21" s="95"/>
      <c r="T21" s="95"/>
      <c r="U21" s="94"/>
      <c r="V21" s="94"/>
      <c r="W21" s="95"/>
    </row>
    <row r="22" spans="1:23" x14ac:dyDescent="0.15">
      <c r="A22" s="94"/>
      <c r="B22" s="95"/>
      <c r="C22" s="95"/>
      <c r="D22" s="94"/>
      <c r="E22" s="95"/>
      <c r="F22" s="95"/>
      <c r="G22" s="95"/>
      <c r="H22" s="94"/>
      <c r="I22" s="96"/>
      <c r="J22" s="96"/>
      <c r="K22" s="94"/>
      <c r="L22" s="96"/>
      <c r="M22" s="96"/>
      <c r="N22" s="94"/>
      <c r="O22" s="96"/>
      <c r="P22" s="95"/>
      <c r="Q22" s="95"/>
      <c r="R22" s="95"/>
      <c r="S22" s="95"/>
      <c r="T22" s="95"/>
      <c r="U22" s="94"/>
      <c r="V22" s="94"/>
      <c r="W22" s="95"/>
    </row>
    <row r="23" spans="1:23" x14ac:dyDescent="0.15">
      <c r="A23" s="94"/>
      <c r="B23" s="95"/>
      <c r="C23" s="95"/>
      <c r="D23" s="94"/>
      <c r="E23" s="95"/>
      <c r="F23" s="95"/>
      <c r="G23" s="95"/>
      <c r="H23" s="94"/>
      <c r="I23" s="96"/>
      <c r="J23" s="96"/>
      <c r="K23" s="94"/>
      <c r="L23" s="96"/>
      <c r="M23" s="96"/>
      <c r="N23" s="94"/>
      <c r="O23" s="96"/>
      <c r="P23" s="95"/>
      <c r="Q23" s="95"/>
      <c r="R23" s="95"/>
      <c r="S23" s="95"/>
      <c r="T23" s="95"/>
      <c r="U23" s="94"/>
      <c r="V23" s="94"/>
      <c r="W23" s="95"/>
    </row>
    <row r="24" spans="1:23" x14ac:dyDescent="0.15">
      <c r="A24" s="94"/>
      <c r="B24" s="95"/>
      <c r="C24" s="95"/>
      <c r="D24" s="94"/>
      <c r="E24" s="95"/>
      <c r="F24" s="95"/>
      <c r="G24" s="95"/>
      <c r="H24" s="94"/>
      <c r="I24" s="96"/>
      <c r="J24" s="96"/>
      <c r="K24" s="94"/>
      <c r="L24" s="96"/>
      <c r="M24" s="96"/>
      <c r="N24" s="94"/>
      <c r="O24" s="96"/>
      <c r="P24" s="95"/>
      <c r="Q24" s="95"/>
      <c r="R24" s="95"/>
      <c r="S24" s="95"/>
      <c r="T24" s="95"/>
      <c r="U24" s="94"/>
      <c r="V24" s="94"/>
      <c r="W24" s="95"/>
    </row>
    <row r="25" spans="1:23" x14ac:dyDescent="0.15">
      <c r="A25" s="94"/>
      <c r="B25" s="95"/>
      <c r="C25" s="95"/>
      <c r="D25" s="94"/>
      <c r="E25" s="95"/>
      <c r="F25" s="95"/>
      <c r="G25" s="95"/>
      <c r="H25" s="94"/>
      <c r="I25" s="96"/>
      <c r="J25" s="96"/>
      <c r="K25" s="94"/>
      <c r="L25" s="96"/>
      <c r="M25" s="96"/>
      <c r="N25" s="94"/>
      <c r="O25" s="96"/>
      <c r="P25" s="95"/>
      <c r="Q25" s="95"/>
      <c r="R25" s="95"/>
      <c r="S25" s="95"/>
      <c r="T25" s="95"/>
      <c r="U25" s="94"/>
      <c r="V25" s="94"/>
      <c r="W25" s="95"/>
    </row>
    <row r="26" spans="1:23" x14ac:dyDescent="0.15">
      <c r="A26" s="94"/>
      <c r="B26" s="95"/>
      <c r="C26" s="95"/>
      <c r="D26" s="94"/>
      <c r="E26" s="95"/>
      <c r="F26" s="95"/>
      <c r="G26" s="95"/>
      <c r="H26" s="94"/>
      <c r="I26" s="96"/>
      <c r="J26" s="96"/>
      <c r="K26" s="94"/>
      <c r="L26" s="96"/>
      <c r="M26" s="96"/>
      <c r="N26" s="94"/>
      <c r="O26" s="96"/>
      <c r="P26" s="95"/>
      <c r="Q26" s="95"/>
      <c r="R26" s="95"/>
      <c r="S26" s="95"/>
      <c r="T26" s="95"/>
      <c r="U26" s="94"/>
      <c r="V26" s="94"/>
      <c r="W26" s="95"/>
    </row>
    <row r="27" spans="1:23" x14ac:dyDescent="0.15">
      <c r="A27" s="94"/>
      <c r="B27" s="95"/>
      <c r="C27" s="95"/>
      <c r="D27" s="94"/>
      <c r="E27" s="95"/>
      <c r="F27" s="95"/>
      <c r="G27" s="95"/>
      <c r="H27" s="94"/>
      <c r="I27" s="96"/>
      <c r="J27" s="96"/>
      <c r="K27" s="94"/>
      <c r="L27" s="96"/>
      <c r="M27" s="96"/>
      <c r="N27" s="94"/>
      <c r="O27" s="96"/>
      <c r="P27" s="95"/>
      <c r="Q27" s="95"/>
      <c r="R27" s="95"/>
      <c r="S27" s="95"/>
      <c r="T27" s="95"/>
      <c r="U27" s="94"/>
      <c r="V27" s="94"/>
      <c r="W27" s="95"/>
    </row>
    <row r="28" spans="1:23" x14ac:dyDescent="0.15">
      <c r="A28" s="94"/>
      <c r="B28" s="95"/>
      <c r="C28" s="95"/>
      <c r="D28" s="94"/>
      <c r="E28" s="95"/>
      <c r="F28" s="95"/>
      <c r="G28" s="95"/>
      <c r="H28" s="94"/>
      <c r="I28" s="96"/>
      <c r="J28" s="96"/>
      <c r="K28" s="94"/>
      <c r="L28" s="96"/>
      <c r="M28" s="96"/>
      <c r="N28" s="94"/>
      <c r="O28" s="96"/>
      <c r="P28" s="95"/>
      <c r="Q28" s="95"/>
      <c r="R28" s="95"/>
      <c r="S28" s="95"/>
      <c r="T28" s="95"/>
      <c r="U28" s="94"/>
      <c r="V28" s="94"/>
      <c r="W28" s="95"/>
    </row>
    <row r="29" spans="1:23" x14ac:dyDescent="0.15">
      <c r="A29" s="94"/>
      <c r="B29" s="95"/>
      <c r="C29" s="95"/>
      <c r="D29" s="94"/>
      <c r="E29" s="95"/>
      <c r="F29" s="95"/>
      <c r="G29" s="95"/>
      <c r="H29" s="94"/>
      <c r="I29" s="96"/>
      <c r="J29" s="96"/>
      <c r="K29" s="94"/>
      <c r="L29" s="96"/>
      <c r="M29" s="96"/>
      <c r="N29" s="94"/>
      <c r="O29" s="96"/>
      <c r="P29" s="95"/>
      <c r="Q29" s="95"/>
      <c r="R29" s="95"/>
      <c r="S29" s="95"/>
      <c r="T29" s="95"/>
      <c r="U29" s="94"/>
      <c r="V29" s="94"/>
      <c r="W29" s="95"/>
    </row>
    <row r="30" spans="1:23" x14ac:dyDescent="0.15">
      <c r="A30" s="94"/>
      <c r="B30" s="95"/>
      <c r="C30" s="95"/>
      <c r="D30" s="94"/>
      <c r="E30" s="95"/>
      <c r="F30" s="95"/>
      <c r="G30" s="95"/>
      <c r="H30" s="94"/>
      <c r="I30" s="96"/>
      <c r="J30" s="96"/>
      <c r="K30" s="94"/>
      <c r="L30" s="96"/>
      <c r="M30" s="96"/>
      <c r="N30" s="94"/>
      <c r="O30" s="96"/>
      <c r="P30" s="95"/>
      <c r="Q30" s="95"/>
      <c r="R30" s="95"/>
      <c r="S30" s="95"/>
      <c r="T30" s="95"/>
      <c r="U30" s="94"/>
      <c r="V30" s="94"/>
      <c r="W30" s="95"/>
    </row>
    <row r="31" spans="1:23" x14ac:dyDescent="0.15">
      <c r="A31" s="94"/>
      <c r="B31" s="95"/>
      <c r="C31" s="95"/>
      <c r="D31" s="94"/>
      <c r="E31" s="95"/>
      <c r="F31" s="95"/>
      <c r="G31" s="95"/>
      <c r="H31" s="94"/>
      <c r="I31" s="96"/>
      <c r="J31" s="96"/>
      <c r="K31" s="94"/>
      <c r="L31" s="96"/>
      <c r="M31" s="96"/>
      <c r="N31" s="94"/>
      <c r="O31" s="96"/>
      <c r="P31" s="95"/>
      <c r="Q31" s="95"/>
      <c r="R31" s="95"/>
      <c r="S31" s="95"/>
      <c r="T31" s="95"/>
      <c r="U31" s="94"/>
      <c r="V31" s="94"/>
      <c r="W31" s="95"/>
    </row>
    <row r="32" spans="1:23" x14ac:dyDescent="0.15">
      <c r="A32" s="94"/>
      <c r="B32" s="95"/>
      <c r="C32" s="95"/>
      <c r="D32" s="94"/>
      <c r="E32" s="95"/>
      <c r="F32" s="95"/>
      <c r="G32" s="95"/>
      <c r="H32" s="94"/>
      <c r="I32" s="96"/>
      <c r="J32" s="96"/>
      <c r="K32" s="94"/>
      <c r="L32" s="96"/>
      <c r="M32" s="96"/>
      <c r="N32" s="94"/>
      <c r="O32" s="96"/>
      <c r="P32" s="95"/>
      <c r="Q32" s="95"/>
      <c r="R32" s="95"/>
      <c r="S32" s="95"/>
      <c r="T32" s="95"/>
      <c r="U32" s="94"/>
      <c r="V32" s="94"/>
      <c r="W32" s="95"/>
    </row>
    <row r="33" spans="1:23" x14ac:dyDescent="0.15">
      <c r="A33" s="94"/>
      <c r="B33" s="95"/>
      <c r="C33" s="95"/>
      <c r="D33" s="94"/>
      <c r="E33" s="95"/>
      <c r="F33" s="95"/>
      <c r="G33" s="95"/>
      <c r="H33" s="94"/>
      <c r="I33" s="96"/>
      <c r="J33" s="96"/>
      <c r="K33" s="94"/>
      <c r="L33" s="96"/>
      <c r="M33" s="96"/>
      <c r="N33" s="94"/>
      <c r="O33" s="96"/>
      <c r="P33" s="95"/>
      <c r="Q33" s="95"/>
      <c r="R33" s="95"/>
      <c r="S33" s="95"/>
      <c r="T33" s="95"/>
      <c r="U33" s="94"/>
      <c r="V33" s="94"/>
      <c r="W33" s="95"/>
    </row>
  </sheetData>
  <mergeCells count="19">
    <mergeCell ref="V6:V7"/>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U6:U7"/>
  </mergeCells>
  <phoneticPr fontId="59" type="noConversion"/>
  <printOptions horizontalCentered="1"/>
  <pageMargins left="0.39370078740157483" right="0.39370078740157483" top="0.78740157480314965" bottom="0.6692913385826772" header="0.51181102362204722" footer="0.51181102362204722"/>
  <pageSetup paperSize="9" scale="6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topLeftCell="D2" zoomScaleNormal="100" zoomScaleSheetLayoutView="90" workbookViewId="0">
      <selection activeCell="V6" sqref="V6:V7"/>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6" width="7"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2" width="8.5" style="85" customWidth="1"/>
    <col min="23" max="23" width="9" style="85"/>
    <col min="24" max="24" width="15.375" style="85" customWidth="1"/>
    <col min="25" max="25" width="17" style="85" customWidth="1"/>
    <col min="26" max="16384" width="9" style="85"/>
  </cols>
  <sheetData>
    <row r="1" spans="1:25" x14ac:dyDescent="0.15">
      <c r="A1" s="85" t="s">
        <v>740</v>
      </c>
    </row>
    <row r="2" spans="1:25" ht="22.5" x14ac:dyDescent="0.15">
      <c r="A2" s="310" t="s">
        <v>905</v>
      </c>
      <c r="B2" s="295"/>
      <c r="C2" s="295"/>
      <c r="D2" s="295"/>
      <c r="E2" s="295"/>
      <c r="F2" s="295"/>
      <c r="G2" s="295"/>
      <c r="H2" s="295"/>
      <c r="I2" s="295"/>
      <c r="J2" s="295"/>
      <c r="K2" s="295"/>
      <c r="L2" s="295"/>
      <c r="M2" s="295"/>
      <c r="N2" s="295"/>
      <c r="O2" s="295"/>
      <c r="P2" s="295"/>
      <c r="Q2" s="295"/>
      <c r="R2" s="295"/>
      <c r="S2" s="295"/>
      <c r="T2" s="295"/>
      <c r="U2" s="295"/>
      <c r="V2" s="295"/>
      <c r="W2" s="295"/>
      <c r="X2" s="295"/>
      <c r="Y2" s="295"/>
    </row>
    <row r="3" spans="1:25" x14ac:dyDescent="0.15">
      <c r="Y3" s="92" t="s">
        <v>660</v>
      </c>
    </row>
    <row r="4" spans="1:25" ht="32.450000000000003" customHeight="1" x14ac:dyDescent="0.15">
      <c r="A4" s="322" t="s">
        <v>741</v>
      </c>
      <c r="B4" s="322" t="s">
        <v>742</v>
      </c>
      <c r="C4" s="322" t="s">
        <v>743</v>
      </c>
      <c r="D4" s="322" t="s">
        <v>744</v>
      </c>
      <c r="E4" s="322" t="s">
        <v>745</v>
      </c>
      <c r="F4" s="322" t="s">
        <v>746</v>
      </c>
      <c r="G4" s="322" t="s">
        <v>747</v>
      </c>
      <c r="H4" s="322" t="s">
        <v>748</v>
      </c>
      <c r="I4" s="322" t="s">
        <v>662</v>
      </c>
      <c r="J4" s="322" t="s">
        <v>749</v>
      </c>
      <c r="K4" s="322" t="s">
        <v>666</v>
      </c>
      <c r="L4" s="322"/>
      <c r="M4" s="322" t="s">
        <v>750</v>
      </c>
      <c r="N4" s="322"/>
      <c r="O4" s="322" t="s">
        <v>751</v>
      </c>
      <c r="P4" s="322" t="s">
        <v>752</v>
      </c>
      <c r="Q4" s="322" t="s">
        <v>670</v>
      </c>
      <c r="R4" s="322" t="s">
        <v>671</v>
      </c>
      <c r="S4" s="322" t="s">
        <v>672</v>
      </c>
      <c r="T4" s="322" t="s">
        <v>673</v>
      </c>
      <c r="U4" s="322" t="s">
        <v>674</v>
      </c>
      <c r="V4" s="322" t="s">
        <v>753</v>
      </c>
      <c r="W4" s="322"/>
      <c r="X4" s="322" t="s">
        <v>754</v>
      </c>
      <c r="Y4" s="322" t="s">
        <v>198</v>
      </c>
    </row>
    <row r="5" spans="1:25" ht="24" x14ac:dyDescent="0.15">
      <c r="A5" s="322"/>
      <c r="B5" s="322"/>
      <c r="C5" s="322"/>
      <c r="D5" s="322"/>
      <c r="E5" s="322"/>
      <c r="F5" s="322"/>
      <c r="G5" s="322"/>
      <c r="H5" s="322"/>
      <c r="I5" s="322"/>
      <c r="J5" s="322"/>
      <c r="K5" s="86" t="s">
        <v>677</v>
      </c>
      <c r="L5" s="86" t="s">
        <v>678</v>
      </c>
      <c r="M5" s="86" t="s">
        <v>677</v>
      </c>
      <c r="N5" s="86" t="s">
        <v>678</v>
      </c>
      <c r="O5" s="322"/>
      <c r="P5" s="322"/>
      <c r="Q5" s="322"/>
      <c r="R5" s="322"/>
      <c r="S5" s="322"/>
      <c r="T5" s="322"/>
      <c r="U5" s="322"/>
      <c r="V5" s="86" t="s">
        <v>665</v>
      </c>
      <c r="W5" s="86" t="s">
        <v>755</v>
      </c>
      <c r="X5" s="322"/>
      <c r="Y5" s="322"/>
    </row>
    <row r="6" spans="1:25" ht="83.45" customHeight="1" x14ac:dyDescent="0.15">
      <c r="A6" s="276">
        <v>1</v>
      </c>
      <c r="B6" s="277" t="s">
        <v>756</v>
      </c>
      <c r="C6" s="277" t="s">
        <v>757</v>
      </c>
      <c r="D6" s="277" t="s">
        <v>758</v>
      </c>
      <c r="E6" s="278" t="s">
        <v>907</v>
      </c>
      <c r="F6" s="278" t="s">
        <v>908</v>
      </c>
      <c r="G6" s="380" t="str">
        <f>项目基本情况公示表!B4</f>
        <v>巴宜区八一镇果树种植经济林木种植项目</v>
      </c>
      <c r="H6" s="382">
        <f>项目资产清单!L7</f>
        <v>127400</v>
      </c>
      <c r="I6" s="245" t="str">
        <f>项目资产清单!B7</f>
        <v>水井</v>
      </c>
      <c r="J6" s="265" t="s">
        <v>888</v>
      </c>
      <c r="K6" s="275">
        <f>项目固定资产管理台账!K6</f>
        <v>104900</v>
      </c>
      <c r="L6" s="275">
        <f>K6</f>
        <v>104900</v>
      </c>
      <c r="M6" s="266">
        <f t="shared" ref="M6:M7" si="0">N6</f>
        <v>104900</v>
      </c>
      <c r="N6" s="260">
        <v>104900</v>
      </c>
      <c r="O6" s="265" t="str">
        <f>资产基本情况公示表!D6</f>
        <v>林芝市巴宜区八一镇巴吉村</v>
      </c>
      <c r="P6" s="380" t="str">
        <f>项目资产确认明细表!O6</f>
        <v>林芝市巴宜区扶贫开发领导小组办公室</v>
      </c>
      <c r="Q6" s="265" t="str">
        <f>项目固定资产管理台账!O6</f>
        <v>在用</v>
      </c>
      <c r="R6" s="279" t="s">
        <v>679</v>
      </c>
      <c r="S6" s="279" t="str">
        <f>资产基本情况公示表!O6</f>
        <v>经营性</v>
      </c>
      <c r="T6" s="279" t="str">
        <f>资产基本情况公示表!P6</f>
        <v>固定资产</v>
      </c>
      <c r="U6" s="279" t="str">
        <f>资产基本情况公示表!Q6</f>
        <v>建筑物</v>
      </c>
      <c r="V6" s="366" t="str">
        <f>项目经营主体基本信息!C5</f>
        <v>巴宜区八一镇巴吉村委员会</v>
      </c>
      <c r="W6" s="366" t="s">
        <v>933</v>
      </c>
      <c r="X6" s="87"/>
      <c r="Y6" s="216"/>
    </row>
    <row r="7" spans="1:25" ht="65.45" customHeight="1" x14ac:dyDescent="0.15">
      <c r="A7" s="276">
        <v>2</v>
      </c>
      <c r="B7" s="277" t="s">
        <v>756</v>
      </c>
      <c r="C7" s="277" t="s">
        <v>757</v>
      </c>
      <c r="D7" s="277" t="s">
        <v>758</v>
      </c>
      <c r="E7" s="278" t="s">
        <v>907</v>
      </c>
      <c r="F7" s="278" t="s">
        <v>908</v>
      </c>
      <c r="G7" s="381"/>
      <c r="H7" s="383"/>
      <c r="I7" s="245" t="str">
        <f>项目资产清单!B8</f>
        <v>苹果树</v>
      </c>
      <c r="J7" s="265" t="s">
        <v>927</v>
      </c>
      <c r="K7" s="260">
        <v>22500</v>
      </c>
      <c r="L7" s="275">
        <f>K7</f>
        <v>22500</v>
      </c>
      <c r="M7" s="266">
        <f t="shared" si="0"/>
        <v>110720</v>
      </c>
      <c r="N7" s="281">
        <v>110720</v>
      </c>
      <c r="O7" s="265" t="str">
        <f>资产基本情况公示表!D7</f>
        <v>林芝市巴宜区八一镇巴吉村</v>
      </c>
      <c r="P7" s="381"/>
      <c r="Q7" s="265" t="str">
        <f>资产基本情况公示表!M7</f>
        <v>1384株存活，其余死亡</v>
      </c>
      <c r="R7" s="279" t="s">
        <v>679</v>
      </c>
      <c r="S7" s="279" t="str">
        <f>资产基本情况公示表!O7</f>
        <v>经营性</v>
      </c>
      <c r="T7" s="279" t="str">
        <f>资产基本情况公示表!P7</f>
        <v>生物性资产</v>
      </c>
      <c r="U7" s="279" t="str">
        <f>资产基本情况公示表!Q7</f>
        <v>植物</v>
      </c>
      <c r="V7" s="367"/>
      <c r="W7" s="367"/>
      <c r="X7" s="87"/>
      <c r="Y7" s="107"/>
    </row>
    <row r="8" spans="1:25" ht="45" customHeight="1" x14ac:dyDescent="0.15">
      <c r="A8" s="89"/>
      <c r="B8" s="87"/>
      <c r="C8" s="87"/>
      <c r="D8" s="87"/>
      <c r="E8" s="91"/>
      <c r="F8" s="91"/>
      <c r="G8" s="134"/>
      <c r="H8" s="244"/>
      <c r="I8" s="99"/>
      <c r="J8" s="140"/>
      <c r="K8" s="244"/>
      <c r="L8" s="244"/>
      <c r="M8" s="260"/>
      <c r="N8" s="260"/>
      <c r="O8" s="140"/>
      <c r="P8" s="134"/>
      <c r="Q8" s="90"/>
      <c r="R8" s="90"/>
      <c r="S8" s="90"/>
      <c r="T8" s="90"/>
      <c r="U8" s="90"/>
      <c r="V8" s="115"/>
      <c r="W8" s="115"/>
      <c r="X8" s="87"/>
      <c r="Y8" s="91"/>
    </row>
    <row r="9" spans="1:25" ht="33" customHeight="1" x14ac:dyDescent="0.15">
      <c r="A9" s="89"/>
      <c r="B9" s="87"/>
      <c r="C9" s="87"/>
      <c r="D9" s="87"/>
      <c r="E9" s="91"/>
      <c r="F9" s="91"/>
      <c r="G9" s="134"/>
      <c r="H9" s="244"/>
      <c r="I9" s="99"/>
      <c r="J9" s="140"/>
      <c r="K9" s="244"/>
      <c r="L9" s="244"/>
      <c r="M9" s="260"/>
      <c r="N9" s="260"/>
      <c r="O9" s="140"/>
      <c r="P9" s="134"/>
      <c r="Q9" s="90"/>
      <c r="R9" s="90"/>
      <c r="S9" s="90"/>
      <c r="T9" s="90"/>
      <c r="U9" s="90"/>
      <c r="V9" s="115"/>
      <c r="W9" s="115"/>
      <c r="X9" s="87"/>
      <c r="Y9" s="91"/>
    </row>
    <row r="10" spans="1:25" ht="33" customHeight="1" x14ac:dyDescent="0.15">
      <c r="A10" s="89"/>
      <c r="B10" s="87"/>
      <c r="C10" s="87"/>
      <c r="D10" s="87"/>
      <c r="E10" s="91"/>
      <c r="F10" s="91"/>
      <c r="G10" s="134"/>
      <c r="H10" s="244"/>
      <c r="I10" s="99"/>
      <c r="J10" s="140"/>
      <c r="K10" s="244"/>
      <c r="L10" s="244"/>
      <c r="M10" s="260"/>
      <c r="N10" s="260"/>
      <c r="O10" s="140"/>
      <c r="P10" s="134"/>
      <c r="Q10" s="90"/>
      <c r="R10" s="90"/>
      <c r="S10" s="90"/>
      <c r="T10" s="90"/>
      <c r="U10" s="90"/>
      <c r="V10" s="115"/>
      <c r="W10" s="115"/>
      <c r="X10" s="87"/>
      <c r="Y10" s="87"/>
    </row>
    <row r="11" spans="1:25" ht="33" customHeight="1" x14ac:dyDescent="0.15">
      <c r="A11" s="89"/>
      <c r="B11" s="87"/>
      <c r="C11" s="87"/>
      <c r="D11" s="87"/>
      <c r="E11" s="91"/>
      <c r="F11" s="90"/>
      <c r="G11" s="134"/>
      <c r="H11" s="244"/>
      <c r="I11" s="99"/>
      <c r="J11" s="99"/>
      <c r="K11" s="244"/>
      <c r="L11" s="244"/>
      <c r="M11" s="244"/>
      <c r="N11" s="243"/>
      <c r="O11" s="90"/>
      <c r="P11" s="134"/>
      <c r="Q11" s="90"/>
      <c r="R11" s="90"/>
      <c r="S11" s="90"/>
      <c r="T11" s="90"/>
      <c r="U11" s="90"/>
      <c r="V11" s="87"/>
      <c r="W11" s="87"/>
      <c r="X11" s="87"/>
      <c r="Y11" s="87"/>
    </row>
    <row r="12" spans="1:25" ht="33" customHeight="1" x14ac:dyDescent="0.15">
      <c r="A12" s="89"/>
      <c r="B12" s="87"/>
      <c r="C12" s="87"/>
      <c r="D12" s="87"/>
      <c r="E12" s="91"/>
      <c r="F12" s="90"/>
      <c r="G12" s="134"/>
      <c r="H12" s="244"/>
      <c r="I12" s="99"/>
      <c r="J12" s="99"/>
      <c r="K12" s="244"/>
      <c r="L12" s="244"/>
      <c r="M12" s="244"/>
      <c r="N12" s="243"/>
      <c r="O12" s="90"/>
      <c r="P12" s="134"/>
      <c r="Q12" s="90"/>
      <c r="R12" s="90"/>
      <c r="S12" s="90"/>
      <c r="T12" s="90"/>
      <c r="U12" s="90"/>
      <c r="V12" s="87"/>
      <c r="W12" s="87"/>
      <c r="X12" s="87"/>
      <c r="Y12" s="87"/>
    </row>
    <row r="13" spans="1:25" ht="33" customHeight="1" x14ac:dyDescent="0.15">
      <c r="A13" s="89"/>
      <c r="B13" s="87"/>
      <c r="C13" s="87"/>
      <c r="D13" s="87"/>
      <c r="E13" s="91"/>
      <c r="F13" s="90"/>
      <c r="G13" s="134"/>
      <c r="H13" s="244"/>
      <c r="I13" s="99"/>
      <c r="J13" s="99"/>
      <c r="K13" s="244"/>
      <c r="L13" s="244"/>
      <c r="M13" s="244"/>
      <c r="N13" s="243"/>
      <c r="O13" s="90"/>
      <c r="P13" s="134"/>
      <c r="Q13" s="90"/>
      <c r="R13" s="90"/>
      <c r="S13" s="90"/>
      <c r="T13" s="90"/>
      <c r="U13" s="90"/>
      <c r="V13" s="87"/>
      <c r="W13" s="87"/>
      <c r="X13" s="87"/>
      <c r="Y13" s="87"/>
    </row>
    <row r="14" spans="1:25" ht="33" customHeight="1" x14ac:dyDescent="0.15">
      <c r="A14" s="89"/>
      <c r="B14" s="87"/>
      <c r="C14" s="87"/>
      <c r="D14" s="87"/>
      <c r="E14" s="91"/>
      <c r="F14" s="90"/>
      <c r="G14" s="134"/>
      <c r="H14" s="244"/>
      <c r="I14" s="99"/>
      <c r="J14" s="99"/>
      <c r="K14" s="244"/>
      <c r="L14" s="244"/>
      <c r="M14" s="244"/>
      <c r="N14" s="244"/>
      <c r="O14" s="90"/>
      <c r="P14" s="134"/>
      <c r="Q14" s="90"/>
      <c r="R14" s="90"/>
      <c r="S14" s="90"/>
      <c r="T14" s="90"/>
      <c r="U14" s="90"/>
      <c r="V14" s="87"/>
      <c r="W14" s="87"/>
      <c r="X14" s="87"/>
      <c r="Y14" s="87"/>
    </row>
    <row r="15" spans="1:25" ht="33" customHeight="1" x14ac:dyDescent="0.15">
      <c r="A15" s="89"/>
      <c r="B15" s="87"/>
      <c r="C15" s="87"/>
      <c r="D15" s="87"/>
      <c r="E15" s="91"/>
      <c r="F15" s="90"/>
      <c r="G15" s="134"/>
      <c r="H15" s="244"/>
      <c r="I15" s="99"/>
      <c r="J15" s="99"/>
      <c r="K15" s="244"/>
      <c r="L15" s="244"/>
      <c r="M15" s="244"/>
      <c r="N15" s="244"/>
      <c r="O15" s="90"/>
      <c r="P15" s="134"/>
      <c r="Q15" s="90"/>
      <c r="R15" s="90"/>
      <c r="S15" s="90"/>
      <c r="T15" s="90"/>
      <c r="U15" s="90"/>
      <c r="V15" s="87"/>
      <c r="W15" s="87"/>
      <c r="X15" s="87"/>
      <c r="Y15" s="87"/>
    </row>
    <row r="16" spans="1:25" ht="33"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8">
    <mergeCell ref="G6:G7"/>
    <mergeCell ref="H6:H7"/>
    <mergeCell ref="P6:P7"/>
    <mergeCell ref="V6:V7"/>
    <mergeCell ref="W6:W7"/>
    <mergeCell ref="Y4:Y5"/>
    <mergeCell ref="R4:R5"/>
    <mergeCell ref="Q4:Q5"/>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H4:H5"/>
    <mergeCell ref="I4:I5"/>
    <mergeCell ref="J4:J5"/>
    <mergeCell ref="O4:O5"/>
    <mergeCell ref="P4:P5"/>
  </mergeCells>
  <phoneticPr fontId="59" type="noConversion"/>
  <printOptions horizontalCentered="1"/>
  <pageMargins left="0.39370078740157483" right="0.39370078740157483" top="0.74803149606299213" bottom="0.62992125984251968" header="0.51181102362204722" footer="0.51181102362204722"/>
  <pageSetup paperSize="9" scale="5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zoomScaleNormal="100" zoomScaleSheetLayoutView="100" workbookViewId="0">
      <selection activeCell="Q12" sqref="Q12"/>
    </sheetView>
  </sheetViews>
  <sheetFormatPr defaultColWidth="9" defaultRowHeight="12.75" x14ac:dyDescent="0.15"/>
  <cols>
    <col min="1" max="5" width="4.5" style="85" customWidth="1"/>
    <col min="6" max="6" width="4.625" style="85" customWidth="1"/>
    <col min="7" max="7" width="10.625" style="85" customWidth="1"/>
    <col min="8" max="8" width="8.625" style="85" customWidth="1"/>
    <col min="9" max="10" width="10.875" style="85" customWidth="1"/>
    <col min="11" max="11" width="11.25" style="85" bestFit="1" customWidth="1"/>
    <col min="12" max="12" width="10.375" style="85" customWidth="1"/>
    <col min="13" max="14" width="5.5" style="85" customWidth="1"/>
    <col min="15" max="15" width="9.125" style="85" customWidth="1"/>
    <col min="16" max="16" width="9.875" style="85" customWidth="1"/>
    <col min="17" max="20" width="4.5" style="85" customWidth="1"/>
    <col min="21" max="21" width="9.125" style="85" customWidth="1"/>
    <col min="22" max="22" width="10.5" style="85" customWidth="1"/>
    <col min="23" max="26" width="5.25" style="85" customWidth="1"/>
    <col min="27" max="27" width="9.125" style="85" customWidth="1"/>
    <col min="28" max="28" width="9.875" style="85" customWidth="1"/>
    <col min="29" max="34" width="3.625" style="85" customWidth="1"/>
    <col min="35" max="16384" width="9" style="85"/>
  </cols>
  <sheetData>
    <row r="1" spans="1:35" x14ac:dyDescent="0.15">
      <c r="A1" s="85" t="s">
        <v>759</v>
      </c>
    </row>
    <row r="2" spans="1:35" ht="22.5" x14ac:dyDescent="0.15">
      <c r="A2" s="310" t="s">
        <v>906</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row>
    <row r="3" spans="1:35" x14ac:dyDescent="0.15">
      <c r="AI3" s="225" t="s">
        <v>878</v>
      </c>
    </row>
    <row r="4" spans="1:35" ht="21.6" customHeight="1" x14ac:dyDescent="0.15">
      <c r="A4" s="322" t="s">
        <v>760</v>
      </c>
      <c r="B4" s="322" t="s">
        <v>743</v>
      </c>
      <c r="C4" s="322" t="s">
        <v>761</v>
      </c>
      <c r="D4" s="322" t="s">
        <v>762</v>
      </c>
      <c r="E4" s="322" t="s">
        <v>763</v>
      </c>
      <c r="F4" s="322" t="s">
        <v>764</v>
      </c>
      <c r="G4" s="322" t="s">
        <v>765</v>
      </c>
      <c r="H4" s="322" t="s">
        <v>766</v>
      </c>
      <c r="I4" s="322" t="s">
        <v>767</v>
      </c>
      <c r="J4" s="322"/>
      <c r="K4" s="322" t="s">
        <v>768</v>
      </c>
      <c r="L4" s="322"/>
      <c r="M4" s="322" t="s">
        <v>671</v>
      </c>
      <c r="N4" s="322"/>
      <c r="O4" s="322"/>
      <c r="P4" s="322"/>
      <c r="Q4" s="322"/>
      <c r="R4" s="322"/>
      <c r="S4" s="322"/>
      <c r="T4" s="322"/>
      <c r="U4" s="322" t="s">
        <v>672</v>
      </c>
      <c r="V4" s="322"/>
      <c r="W4" s="322"/>
      <c r="X4" s="322"/>
      <c r="Y4" s="322"/>
      <c r="Z4" s="322"/>
      <c r="AA4" s="322" t="s">
        <v>673</v>
      </c>
      <c r="AB4" s="322"/>
      <c r="AC4" s="322"/>
      <c r="AD4" s="322"/>
      <c r="AE4" s="322"/>
      <c r="AF4" s="322"/>
      <c r="AG4" s="322"/>
      <c r="AH4" s="322"/>
      <c r="AI4" s="322" t="s">
        <v>198</v>
      </c>
    </row>
    <row r="5" spans="1:35" ht="21.6" customHeight="1" x14ac:dyDescent="0.15">
      <c r="A5" s="322"/>
      <c r="B5" s="322"/>
      <c r="C5" s="322"/>
      <c r="D5" s="322"/>
      <c r="E5" s="322"/>
      <c r="F5" s="322"/>
      <c r="G5" s="322"/>
      <c r="H5" s="322"/>
      <c r="I5" s="322"/>
      <c r="J5" s="322"/>
      <c r="K5" s="322"/>
      <c r="L5" s="322"/>
      <c r="M5" s="322" t="s">
        <v>769</v>
      </c>
      <c r="N5" s="322"/>
      <c r="O5" s="322" t="s">
        <v>770</v>
      </c>
      <c r="P5" s="322"/>
      <c r="Q5" s="322" t="s">
        <v>771</v>
      </c>
      <c r="R5" s="322"/>
      <c r="S5" s="322" t="s">
        <v>250</v>
      </c>
      <c r="T5" s="322"/>
      <c r="U5" s="322" t="s">
        <v>772</v>
      </c>
      <c r="V5" s="322"/>
      <c r="W5" s="322" t="s">
        <v>773</v>
      </c>
      <c r="X5" s="322"/>
      <c r="Y5" s="322" t="s">
        <v>774</v>
      </c>
      <c r="Z5" s="322"/>
      <c r="AA5" s="322" t="s">
        <v>775</v>
      </c>
      <c r="AB5" s="322"/>
      <c r="AC5" s="322" t="s">
        <v>776</v>
      </c>
      <c r="AD5" s="322"/>
      <c r="AE5" s="322" t="s">
        <v>777</v>
      </c>
      <c r="AF5" s="322"/>
      <c r="AG5" s="322" t="s">
        <v>250</v>
      </c>
      <c r="AH5" s="322"/>
      <c r="AI5" s="322"/>
    </row>
    <row r="6" spans="1:35" ht="24" x14ac:dyDescent="0.15">
      <c r="A6" s="322"/>
      <c r="B6" s="322"/>
      <c r="C6" s="322"/>
      <c r="D6" s="322"/>
      <c r="E6" s="322"/>
      <c r="F6" s="322"/>
      <c r="G6" s="322"/>
      <c r="H6" s="322"/>
      <c r="I6" s="86" t="s">
        <v>778</v>
      </c>
      <c r="J6" s="86" t="s">
        <v>779</v>
      </c>
      <c r="K6" s="86" t="s">
        <v>778</v>
      </c>
      <c r="L6" s="86" t="s">
        <v>779</v>
      </c>
      <c r="M6" s="86" t="s">
        <v>780</v>
      </c>
      <c r="N6" s="86" t="s">
        <v>781</v>
      </c>
      <c r="O6" s="86" t="s">
        <v>780</v>
      </c>
      <c r="P6" s="86" t="s">
        <v>781</v>
      </c>
      <c r="Q6" s="86" t="s">
        <v>780</v>
      </c>
      <c r="R6" s="86" t="s">
        <v>781</v>
      </c>
      <c r="S6" s="86" t="s">
        <v>780</v>
      </c>
      <c r="T6" s="86" t="s">
        <v>781</v>
      </c>
      <c r="U6" s="86" t="s">
        <v>780</v>
      </c>
      <c r="V6" s="86" t="s">
        <v>781</v>
      </c>
      <c r="W6" s="86" t="s">
        <v>780</v>
      </c>
      <c r="X6" s="86" t="s">
        <v>781</v>
      </c>
      <c r="Y6" s="86" t="s">
        <v>780</v>
      </c>
      <c r="Z6" s="86" t="s">
        <v>781</v>
      </c>
      <c r="AA6" s="86" t="s">
        <v>780</v>
      </c>
      <c r="AB6" s="86" t="s">
        <v>781</v>
      </c>
      <c r="AC6" s="86" t="s">
        <v>780</v>
      </c>
      <c r="AD6" s="86" t="s">
        <v>781</v>
      </c>
      <c r="AE6" s="86" t="s">
        <v>780</v>
      </c>
      <c r="AF6" s="86" t="s">
        <v>781</v>
      </c>
      <c r="AG6" s="86" t="s">
        <v>780</v>
      </c>
      <c r="AH6" s="86" t="s">
        <v>781</v>
      </c>
      <c r="AI6" s="322"/>
    </row>
    <row r="7" spans="1:35" ht="27" customHeight="1" x14ac:dyDescent="0.15">
      <c r="A7" s="87" t="s">
        <v>756</v>
      </c>
      <c r="B7" s="87" t="s">
        <v>757</v>
      </c>
      <c r="C7" s="87" t="s">
        <v>758</v>
      </c>
      <c r="D7" s="91" t="s">
        <v>929</v>
      </c>
      <c r="E7" s="91" t="s">
        <v>928</v>
      </c>
      <c r="F7" s="224">
        <v>2016</v>
      </c>
      <c r="G7" s="384">
        <f>项目基本情况公示表!F4</f>
        <v>127400</v>
      </c>
      <c r="H7" s="222">
        <f>资产基本情况公示表!F6</f>
        <v>1</v>
      </c>
      <c r="I7" s="246">
        <f>J7</f>
        <v>104900</v>
      </c>
      <c r="J7" s="215">
        <f>扶贫项目资产明细表!K6</f>
        <v>104900</v>
      </c>
      <c r="K7" s="215">
        <f>L7</f>
        <v>104900</v>
      </c>
      <c r="L7" s="215">
        <f>J7</f>
        <v>104900</v>
      </c>
      <c r="M7" s="224"/>
      <c r="N7" s="224"/>
      <c r="O7" s="222">
        <f>资产基本情况公示表!F6</f>
        <v>1</v>
      </c>
      <c r="P7" s="248">
        <f>扶贫项目资产明细表!K6</f>
        <v>104900</v>
      </c>
      <c r="Q7" s="87"/>
      <c r="R7" s="87"/>
      <c r="S7" s="224"/>
      <c r="T7" s="224"/>
      <c r="U7" s="222">
        <f>资产基本情况公示表!F6</f>
        <v>1</v>
      </c>
      <c r="V7" s="249">
        <f>扶贫项目资产明细表!K6</f>
        <v>104900</v>
      </c>
      <c r="W7" s="224"/>
      <c r="X7" s="224"/>
      <c r="Y7" s="87"/>
      <c r="Z7" s="87"/>
      <c r="AA7" s="222">
        <f>资产基本情况公示表!F6</f>
        <v>1</v>
      </c>
      <c r="AB7" s="250">
        <f>扶贫项目资产明细表!K6</f>
        <v>104900</v>
      </c>
      <c r="AC7" s="87"/>
      <c r="AD7" s="87"/>
      <c r="AE7" s="224"/>
      <c r="AF7" s="223"/>
      <c r="AG7" s="223"/>
      <c r="AH7" s="87"/>
      <c r="AI7" s="87"/>
    </row>
    <row r="8" spans="1:35" ht="27" customHeight="1" x14ac:dyDescent="0.15">
      <c r="A8" s="87" t="s">
        <v>756</v>
      </c>
      <c r="B8" s="87" t="s">
        <v>757</v>
      </c>
      <c r="C8" s="87" t="s">
        <v>758</v>
      </c>
      <c r="D8" s="91" t="s">
        <v>929</v>
      </c>
      <c r="E8" s="91" t="s">
        <v>928</v>
      </c>
      <c r="F8" s="224">
        <v>2016</v>
      </c>
      <c r="G8" s="385"/>
      <c r="H8" s="222">
        <f>资产基本情况公示表!F7</f>
        <v>1500</v>
      </c>
      <c r="I8" s="246">
        <f>J8</f>
        <v>22500</v>
      </c>
      <c r="J8" s="215">
        <f>扶贫项目资产明细表!K7</f>
        <v>22500</v>
      </c>
      <c r="K8" s="215">
        <f>L8</f>
        <v>22500</v>
      </c>
      <c r="L8" s="215">
        <f>J8</f>
        <v>22500</v>
      </c>
      <c r="M8" s="224"/>
      <c r="N8" s="224"/>
      <c r="O8" s="222">
        <f>资产基本情况公示表!F7</f>
        <v>1500</v>
      </c>
      <c r="P8" s="248">
        <f>扶贫项目资产明细表!K7</f>
        <v>22500</v>
      </c>
      <c r="Q8" s="87"/>
      <c r="R8" s="87"/>
      <c r="S8" s="224"/>
      <c r="T8" s="224"/>
      <c r="U8" s="222">
        <f>资产基本情况公示表!F7</f>
        <v>1500</v>
      </c>
      <c r="V8" s="249">
        <f>扶贫项目资产明细表!K7</f>
        <v>22500</v>
      </c>
      <c r="W8" s="224"/>
      <c r="X8" s="224"/>
      <c r="Y8" s="87"/>
      <c r="Z8" s="87"/>
      <c r="AA8" s="222">
        <f>资产基本情况公示表!F7</f>
        <v>1500</v>
      </c>
      <c r="AB8" s="250">
        <f>扶贫项目资产明细表!K7</f>
        <v>22500</v>
      </c>
      <c r="AC8" s="87"/>
      <c r="AD8" s="87"/>
      <c r="AE8" s="224"/>
      <c r="AF8" s="223"/>
      <c r="AG8" s="223"/>
      <c r="AH8" s="87"/>
      <c r="AI8" s="87"/>
    </row>
    <row r="9" spans="1:35" ht="25.15" customHeight="1" x14ac:dyDescent="0.15">
      <c r="A9" s="87"/>
      <c r="B9" s="87"/>
      <c r="C9" s="87"/>
      <c r="D9" s="91"/>
      <c r="E9" s="91"/>
      <c r="F9" s="224"/>
      <c r="G9" s="261"/>
      <c r="H9" s="222"/>
      <c r="I9" s="246"/>
      <c r="J9" s="215"/>
      <c r="K9" s="215"/>
      <c r="L9" s="215"/>
      <c r="M9" s="89"/>
      <c r="N9" s="89"/>
      <c r="O9" s="222"/>
      <c r="P9" s="248"/>
      <c r="Q9" s="87"/>
      <c r="R9" s="87"/>
      <c r="S9" s="89"/>
      <c r="T9" s="89"/>
      <c r="U9" s="222"/>
      <c r="V9" s="249"/>
      <c r="W9" s="89"/>
      <c r="X9" s="89"/>
      <c r="Y9" s="87"/>
      <c r="Z9" s="87"/>
      <c r="AA9" s="222"/>
      <c r="AB9" s="250"/>
      <c r="AC9" s="89"/>
      <c r="AD9" s="89"/>
      <c r="AE9" s="89"/>
      <c r="AF9" s="87"/>
      <c r="AG9" s="87"/>
      <c r="AH9" s="87"/>
      <c r="AI9" s="87"/>
    </row>
    <row r="10" spans="1:35" ht="25.15" customHeight="1" x14ac:dyDescent="0.15">
      <c r="A10" s="87"/>
      <c r="B10" s="87"/>
      <c r="C10" s="87"/>
      <c r="D10" s="91"/>
      <c r="E10" s="91"/>
      <c r="F10" s="224"/>
      <c r="G10" s="261"/>
      <c r="H10" s="222"/>
      <c r="I10" s="246"/>
      <c r="J10" s="215"/>
      <c r="K10" s="215"/>
      <c r="L10" s="215"/>
      <c r="M10" s="87"/>
      <c r="N10" s="87"/>
      <c r="O10" s="222"/>
      <c r="P10" s="248"/>
      <c r="Q10" s="222"/>
      <c r="R10" s="248"/>
      <c r="S10" s="87"/>
      <c r="T10" s="87"/>
      <c r="U10" s="222"/>
      <c r="V10" s="249"/>
      <c r="W10" s="87"/>
      <c r="X10" s="87"/>
      <c r="Y10" s="222"/>
      <c r="Z10" s="249"/>
      <c r="AA10" s="222"/>
      <c r="AB10" s="250"/>
      <c r="AC10" s="87"/>
      <c r="AD10" s="87"/>
      <c r="AE10" s="87"/>
      <c r="AF10" s="87"/>
      <c r="AG10" s="87"/>
      <c r="AH10" s="87"/>
      <c r="AI10" s="87"/>
    </row>
    <row r="11" spans="1:35" ht="25.15" customHeight="1" x14ac:dyDescent="0.15">
      <c r="A11" s="87"/>
      <c r="B11" s="87"/>
      <c r="C11" s="87"/>
      <c r="D11" s="91"/>
      <c r="E11" s="91"/>
      <c r="F11" s="224"/>
      <c r="G11" s="261"/>
      <c r="H11" s="222"/>
      <c r="I11" s="246"/>
      <c r="J11" s="215"/>
      <c r="K11" s="215"/>
      <c r="L11" s="215"/>
      <c r="M11" s="87"/>
      <c r="N11" s="87"/>
      <c r="O11" s="222"/>
      <c r="P11" s="248"/>
      <c r="Q11" s="87"/>
      <c r="R11" s="87"/>
      <c r="S11" s="87"/>
      <c r="T11" s="87"/>
      <c r="U11" s="222"/>
      <c r="V11" s="249"/>
      <c r="W11" s="87"/>
      <c r="X11" s="87"/>
      <c r="Y11" s="87"/>
      <c r="Z11" s="87"/>
      <c r="AA11" s="222"/>
      <c r="AB11" s="250"/>
      <c r="AC11" s="87"/>
      <c r="AD11" s="87"/>
      <c r="AE11" s="87"/>
      <c r="AF11" s="87"/>
      <c r="AG11" s="87"/>
      <c r="AH11" s="87"/>
      <c r="AI11" s="87"/>
    </row>
    <row r="12" spans="1:35" ht="25.15" customHeight="1" x14ac:dyDescent="0.15">
      <c r="A12" s="87"/>
      <c r="B12" s="87"/>
      <c r="C12" s="87"/>
      <c r="D12" s="91"/>
      <c r="E12" s="91"/>
      <c r="F12" s="224"/>
      <c r="G12" s="261"/>
      <c r="H12" s="222"/>
      <c r="I12" s="246"/>
      <c r="J12" s="215"/>
      <c r="K12" s="215"/>
      <c r="L12" s="215"/>
      <c r="M12" s="87"/>
      <c r="N12" s="87"/>
      <c r="O12" s="222"/>
      <c r="P12" s="248"/>
      <c r="Q12" s="87"/>
      <c r="R12" s="87"/>
      <c r="S12" s="87"/>
      <c r="T12" s="87"/>
      <c r="U12" s="222"/>
      <c r="V12" s="249"/>
      <c r="W12" s="87"/>
      <c r="X12" s="87"/>
      <c r="Y12" s="87"/>
      <c r="Z12" s="87"/>
      <c r="AA12" s="222"/>
      <c r="AB12" s="250"/>
      <c r="AC12" s="87"/>
      <c r="AD12" s="87"/>
      <c r="AE12" s="87"/>
      <c r="AF12" s="87"/>
      <c r="AG12" s="87"/>
      <c r="AH12" s="87"/>
      <c r="AI12" s="87"/>
    </row>
    <row r="13" spans="1:35" ht="25.15" customHeight="1" x14ac:dyDescent="0.15">
      <c r="A13" s="87"/>
      <c r="B13" s="87"/>
      <c r="C13" s="87"/>
      <c r="D13" s="91"/>
      <c r="E13" s="91"/>
      <c r="F13" s="224"/>
      <c r="G13" s="261"/>
      <c r="H13" s="222"/>
      <c r="I13" s="246"/>
      <c r="J13" s="215"/>
      <c r="K13" s="215"/>
      <c r="L13" s="215"/>
      <c r="M13" s="87"/>
      <c r="N13" s="87"/>
      <c r="O13" s="222"/>
      <c r="P13" s="248"/>
      <c r="Q13" s="87"/>
      <c r="R13" s="87"/>
      <c r="S13" s="87"/>
      <c r="T13" s="87"/>
      <c r="U13" s="222"/>
      <c r="V13" s="249"/>
      <c r="W13" s="87"/>
      <c r="X13" s="87"/>
      <c r="Y13" s="87"/>
      <c r="Z13" s="87"/>
      <c r="AA13" s="222"/>
      <c r="AB13" s="250"/>
      <c r="AC13" s="87"/>
      <c r="AD13" s="87"/>
      <c r="AE13" s="87"/>
      <c r="AF13" s="87"/>
      <c r="AG13" s="87"/>
      <c r="AH13" s="87"/>
      <c r="AI13" s="87"/>
    </row>
    <row r="14" spans="1:35" ht="25.15" customHeight="1" x14ac:dyDescent="0.15">
      <c r="A14" s="87"/>
      <c r="B14" s="87"/>
      <c r="C14" s="87"/>
      <c r="D14" s="91"/>
      <c r="E14" s="91"/>
      <c r="F14" s="224"/>
      <c r="G14" s="261"/>
      <c r="H14" s="222"/>
      <c r="I14" s="246"/>
      <c r="J14" s="215"/>
      <c r="K14" s="215"/>
      <c r="L14" s="215"/>
      <c r="M14" s="87"/>
      <c r="N14" s="87"/>
      <c r="O14" s="222"/>
      <c r="P14" s="248"/>
      <c r="Q14" s="87"/>
      <c r="R14" s="87"/>
      <c r="S14" s="87"/>
      <c r="T14" s="87"/>
      <c r="U14" s="222"/>
      <c r="V14" s="249"/>
      <c r="W14" s="87"/>
      <c r="X14" s="87"/>
      <c r="Y14" s="87"/>
      <c r="Z14" s="87"/>
      <c r="AA14" s="222"/>
      <c r="AB14" s="250"/>
      <c r="AC14" s="87"/>
      <c r="AD14" s="87"/>
      <c r="AE14" s="87"/>
      <c r="AF14" s="87"/>
      <c r="AG14" s="87"/>
      <c r="AH14" s="87"/>
      <c r="AI14" s="87"/>
    </row>
    <row r="15" spans="1:35" ht="25.15" customHeight="1" x14ac:dyDescent="0.15">
      <c r="A15" s="87"/>
      <c r="B15" s="87"/>
      <c r="C15" s="87"/>
      <c r="D15" s="91"/>
      <c r="E15" s="91"/>
      <c r="F15" s="224"/>
      <c r="G15" s="261"/>
      <c r="H15" s="222"/>
      <c r="I15" s="246"/>
      <c r="J15" s="215"/>
      <c r="K15" s="215"/>
      <c r="L15" s="215"/>
      <c r="M15" s="87"/>
      <c r="N15" s="87"/>
      <c r="O15" s="87"/>
      <c r="P15" s="87"/>
      <c r="Q15" s="222"/>
      <c r="R15" s="247"/>
      <c r="S15" s="87"/>
      <c r="T15" s="87"/>
      <c r="U15" s="87"/>
      <c r="V15" s="87"/>
      <c r="W15" s="87"/>
      <c r="X15" s="87"/>
      <c r="Y15" s="222"/>
      <c r="Z15" s="247"/>
      <c r="AA15" s="87"/>
      <c r="AB15" s="87"/>
      <c r="AC15" s="222"/>
      <c r="AD15" s="247"/>
      <c r="AE15" s="87"/>
      <c r="AF15" s="87"/>
      <c r="AG15" s="87"/>
      <c r="AH15" s="87"/>
      <c r="AI15" s="87"/>
    </row>
    <row r="16" spans="1:35" ht="25.15" customHeight="1" x14ac:dyDescent="0.15">
      <c r="A16" s="87"/>
      <c r="B16" s="87"/>
      <c r="C16" s="87"/>
      <c r="D16" s="91"/>
      <c r="E16" s="91"/>
      <c r="F16" s="224"/>
      <c r="G16" s="261"/>
      <c r="H16" s="222"/>
      <c r="I16" s="246"/>
      <c r="J16" s="215"/>
      <c r="K16" s="215"/>
      <c r="L16" s="215"/>
      <c r="M16" s="87"/>
      <c r="N16" s="87"/>
      <c r="O16" s="87"/>
      <c r="P16" s="87"/>
      <c r="Q16" s="222"/>
      <c r="R16" s="247"/>
      <c r="S16" s="87"/>
      <c r="T16" s="87"/>
      <c r="U16" s="87"/>
      <c r="V16" s="87"/>
      <c r="W16" s="87"/>
      <c r="X16" s="87"/>
      <c r="Y16" s="222"/>
      <c r="Z16" s="222"/>
      <c r="AA16" s="87"/>
      <c r="AB16" s="87"/>
      <c r="AC16" s="222"/>
      <c r="AD16" s="222"/>
      <c r="AE16" s="87"/>
      <c r="AF16" s="87"/>
      <c r="AG16" s="87"/>
      <c r="AH16" s="87"/>
      <c r="AI16" s="87"/>
    </row>
    <row r="17" spans="1:35" ht="25.15" customHeight="1" x14ac:dyDescent="0.15">
      <c r="A17" s="87"/>
      <c r="B17" s="87"/>
      <c r="C17" s="87"/>
      <c r="D17" s="87"/>
      <c r="E17" s="87"/>
      <c r="F17" s="87"/>
      <c r="G17" s="87"/>
      <c r="H17" s="222"/>
      <c r="I17" s="215"/>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G7:G8"/>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honeticPr fontId="59" type="noConversion"/>
  <printOptions horizontalCentered="1"/>
  <pageMargins left="0.39370078740157483" right="0.39370078740157483" top="0.70866141732283472" bottom="0.62992125984251968" header="0.39370078740157483" footer="0.31496062992125984"/>
  <pageSetup paperSize="9" scale="6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782</v>
      </c>
    </row>
    <row r="2" spans="1:7" ht="43.15" customHeight="1" x14ac:dyDescent="0.15">
      <c r="A2" s="386" t="s">
        <v>783</v>
      </c>
      <c r="B2" s="386"/>
      <c r="C2" s="386"/>
      <c r="D2" s="386"/>
      <c r="E2" s="386"/>
      <c r="F2" s="386"/>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784</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785</v>
      </c>
    </row>
    <row r="2" spans="1:7" ht="23.25" customHeight="1" x14ac:dyDescent="0.15">
      <c r="A2" s="387" t="s">
        <v>786</v>
      </c>
      <c r="B2" s="387"/>
      <c r="C2" s="387"/>
      <c r="D2" s="387"/>
      <c r="E2" s="387"/>
      <c r="F2" s="9"/>
      <c r="G2" s="9"/>
    </row>
    <row r="3" spans="1:7" s="1" customFormat="1" ht="20.25" customHeight="1" x14ac:dyDescent="0.15">
      <c r="A3" s="10" t="str">
        <f>资产负债表!A3</f>
        <v>填报单位：林芝市巴宜区八一镇人民政府</v>
      </c>
      <c r="B3" s="11"/>
      <c r="C3" s="11"/>
      <c r="D3" s="11"/>
      <c r="E3" s="12"/>
      <c r="F3" s="13"/>
      <c r="G3" s="14" t="s">
        <v>787</v>
      </c>
    </row>
    <row r="4" spans="1:7" s="1" customFormat="1" ht="20.25" customHeight="1" x14ac:dyDescent="0.15">
      <c r="A4" s="10" t="str">
        <f>资产负债表!A4</f>
        <v>项目名称：百巴镇苹果种植项目</v>
      </c>
      <c r="B4" s="11"/>
      <c r="C4" s="11"/>
      <c r="D4" s="11"/>
      <c r="E4" s="12" t="s">
        <v>788</v>
      </c>
      <c r="F4" s="13"/>
      <c r="G4" s="14" t="s">
        <v>787</v>
      </c>
    </row>
    <row r="5" spans="1:7" s="2" customFormat="1" ht="18" customHeight="1" x14ac:dyDescent="0.15">
      <c r="A5" s="15" t="s">
        <v>789</v>
      </c>
      <c r="B5" s="16" t="s">
        <v>415</v>
      </c>
      <c r="C5" s="17" t="s">
        <v>790</v>
      </c>
      <c r="D5" s="18" t="s">
        <v>791</v>
      </c>
      <c r="E5" s="19" t="s">
        <v>792</v>
      </c>
      <c r="F5" s="20" t="str">
        <f>[3]X1年12月31日合并抵消分录!C2</f>
        <v>X1.12.31</v>
      </c>
      <c r="G5" s="21" t="str">
        <f>[3]X0年12月31日合并抵消分录!C2</f>
        <v>X0.12.31</v>
      </c>
    </row>
    <row r="6" spans="1:7" s="3" customFormat="1" ht="18" customHeight="1" x14ac:dyDescent="0.15">
      <c r="A6" s="22" t="s">
        <v>793</v>
      </c>
      <c r="B6" s="23">
        <v>1</v>
      </c>
      <c r="C6" s="24">
        <f>C7+C8</f>
        <v>0</v>
      </c>
      <c r="D6" s="24">
        <f>D7+D8</f>
        <v>4616824.9800000004</v>
      </c>
      <c r="E6" s="24">
        <f>E7+E8</f>
        <v>3531702.2</v>
      </c>
      <c r="F6" s="25"/>
      <c r="G6" s="26"/>
    </row>
    <row r="7" spans="1:7" s="3" customFormat="1" ht="18" customHeight="1" x14ac:dyDescent="0.15">
      <c r="A7" s="27" t="s">
        <v>794</v>
      </c>
      <c r="B7" s="23">
        <v>2</v>
      </c>
      <c r="C7" s="28"/>
      <c r="D7" s="29">
        <v>4616824.9800000004</v>
      </c>
      <c r="E7" s="30">
        <v>3324968.2</v>
      </c>
      <c r="F7" s="31">
        <v>0</v>
      </c>
      <c r="G7" s="32">
        <v>0</v>
      </c>
    </row>
    <row r="8" spans="1:7" s="3" customFormat="1" ht="18" customHeight="1" x14ac:dyDescent="0.15">
      <c r="A8" s="27" t="s">
        <v>795</v>
      </c>
      <c r="B8" s="23">
        <v>3</v>
      </c>
      <c r="C8" s="28"/>
      <c r="D8" s="29"/>
      <c r="E8" s="30">
        <v>206734</v>
      </c>
      <c r="F8" s="25">
        <f>[3]X1年12月31日合并工作底稿!E9</f>
        <v>0</v>
      </c>
      <c r="G8" s="33">
        <f>[3]X0年12月31日合并工作底稿!E9</f>
        <v>0</v>
      </c>
    </row>
    <row r="9" spans="1:7" s="3" customFormat="1" ht="18" customHeight="1" x14ac:dyDescent="0.15">
      <c r="A9" s="22" t="s">
        <v>796</v>
      </c>
      <c r="B9" s="23">
        <v>4</v>
      </c>
      <c r="C9" s="28">
        <f>SUM(C10:C15)</f>
        <v>89471.06</v>
      </c>
      <c r="D9" s="28">
        <f>SUM(D10:D15)</f>
        <v>4371469.16</v>
      </c>
      <c r="E9" s="28">
        <f>SUM(E10:E15)</f>
        <v>10987461.59</v>
      </c>
      <c r="F9" s="31">
        <v>0</v>
      </c>
      <c r="G9" s="32">
        <v>0</v>
      </c>
    </row>
    <row r="10" spans="1:7" s="3" customFormat="1" ht="18" customHeight="1" x14ac:dyDescent="0.15">
      <c r="A10" s="27" t="s">
        <v>797</v>
      </c>
      <c r="B10" s="23">
        <v>5</v>
      </c>
      <c r="C10" s="28"/>
      <c r="D10" s="29">
        <v>3332241.64</v>
      </c>
      <c r="E10" s="30">
        <v>10633100.9</v>
      </c>
      <c r="F10" s="31">
        <v>0</v>
      </c>
      <c r="G10" s="32">
        <v>0</v>
      </c>
    </row>
    <row r="11" spans="1:7" s="3" customFormat="1" ht="18" customHeight="1" x14ac:dyDescent="0.15">
      <c r="A11" s="27" t="s">
        <v>798</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799</v>
      </c>
      <c r="B12" s="23">
        <v>7</v>
      </c>
      <c r="C12" s="28"/>
      <c r="D12" s="29"/>
      <c r="E12" s="30"/>
      <c r="F12" s="25">
        <f>[3]X1年12月31日合并工作底稿!E16</f>
        <v>0</v>
      </c>
      <c r="G12" s="33">
        <f>[3]X0年12月31日合并工作底稿!E16</f>
        <v>0</v>
      </c>
    </row>
    <row r="13" spans="1:7" s="3" customFormat="1" ht="18" customHeight="1" x14ac:dyDescent="0.15">
      <c r="A13" s="27" t="s">
        <v>800</v>
      </c>
      <c r="B13" s="23">
        <v>8</v>
      </c>
      <c r="C13" s="28">
        <v>89420.64</v>
      </c>
      <c r="D13" s="29">
        <v>1055321.25</v>
      </c>
      <c r="E13" s="30">
        <v>354340.19</v>
      </c>
      <c r="F13" s="25"/>
      <c r="G13" s="33"/>
    </row>
    <row r="14" spans="1:7" s="3" customFormat="1" ht="18" customHeight="1" x14ac:dyDescent="0.15">
      <c r="A14" s="27" t="s">
        <v>801</v>
      </c>
      <c r="B14" s="23">
        <v>9</v>
      </c>
      <c r="C14" s="28"/>
      <c r="D14" s="29"/>
      <c r="E14" s="30"/>
      <c r="F14" s="25"/>
      <c r="G14" s="33"/>
    </row>
    <row r="15" spans="1:7" s="3" customFormat="1" ht="18" customHeight="1" x14ac:dyDescent="0.15">
      <c r="A15" s="27" t="s">
        <v>802</v>
      </c>
      <c r="B15" s="23">
        <v>10</v>
      </c>
      <c r="C15" s="28">
        <v>50.42</v>
      </c>
      <c r="D15" s="29">
        <v>-16093.73</v>
      </c>
      <c r="E15" s="30">
        <v>-283.66000000000003</v>
      </c>
      <c r="F15" s="25"/>
      <c r="G15" s="33"/>
    </row>
    <row r="16" spans="1:7" s="3" customFormat="1" ht="18" customHeight="1" x14ac:dyDescent="0.15">
      <c r="A16" s="27" t="s">
        <v>803</v>
      </c>
      <c r="B16" s="23">
        <v>11</v>
      </c>
      <c r="C16" s="28"/>
      <c r="D16" s="29"/>
      <c r="E16" s="30"/>
      <c r="F16" s="25">
        <f>[3]X1年12月31日合并工作底稿!E17</f>
        <v>0</v>
      </c>
      <c r="G16" s="33">
        <f>[3]X0年12月31日合并工作底稿!E17</f>
        <v>0</v>
      </c>
    </row>
    <row r="17" spans="1:7" s="3" customFormat="1" ht="18" customHeight="1" x14ac:dyDescent="0.15">
      <c r="A17" s="27" t="s">
        <v>804</v>
      </c>
      <c r="B17" s="23">
        <v>12</v>
      </c>
      <c r="C17" s="28"/>
      <c r="D17" s="29"/>
      <c r="E17" s="30"/>
      <c r="F17" s="25">
        <f>[3]X1年12月31日合并工作底稿!E22</f>
        <v>0</v>
      </c>
      <c r="G17" s="33">
        <f>[3]X0年12月31日合并工作底稿!E22</f>
        <v>0</v>
      </c>
    </row>
    <row r="18" spans="1:7" s="3" customFormat="1" ht="18" customHeight="1" x14ac:dyDescent="0.15">
      <c r="A18" s="27" t="s">
        <v>805</v>
      </c>
      <c r="B18" s="23">
        <v>13</v>
      </c>
      <c r="C18" s="28"/>
      <c r="D18" s="29">
        <v>4387562.8899999997</v>
      </c>
      <c r="E18" s="30"/>
      <c r="F18" s="25"/>
      <c r="G18" s="33"/>
    </row>
    <row r="19" spans="1:7" s="3" customFormat="1" ht="18" customHeight="1" x14ac:dyDescent="0.15">
      <c r="A19" s="27" t="s">
        <v>806</v>
      </c>
      <c r="B19" s="23">
        <v>14</v>
      </c>
      <c r="C19" s="28"/>
      <c r="D19" s="29"/>
      <c r="E19" s="30"/>
      <c r="F19" s="25">
        <f>[3]X1年12月31日合并工作底稿!E23</f>
        <v>0</v>
      </c>
      <c r="G19" s="33">
        <f>[3]X0年12月31日合并工作底稿!E23</f>
        <v>0</v>
      </c>
    </row>
    <row r="20" spans="1:7" s="3" customFormat="1" ht="18" customHeight="1" x14ac:dyDescent="0.15">
      <c r="A20" s="27" t="s">
        <v>807</v>
      </c>
      <c r="B20" s="23">
        <v>15</v>
      </c>
      <c r="C20" s="28"/>
      <c r="D20" s="29"/>
      <c r="E20" s="30"/>
      <c r="F20" s="25"/>
      <c r="G20" s="33"/>
    </row>
    <row r="21" spans="1:7" s="3" customFormat="1" ht="24" x14ac:dyDescent="0.15">
      <c r="A21" s="27" t="s">
        <v>808</v>
      </c>
      <c r="B21" s="23">
        <v>16</v>
      </c>
      <c r="C21" s="28"/>
      <c r="D21" s="29"/>
      <c r="E21" s="30"/>
      <c r="F21" s="25"/>
      <c r="G21" s="33"/>
    </row>
    <row r="22" spans="1:7" s="3" customFormat="1" ht="18" customHeight="1" x14ac:dyDescent="0.15">
      <c r="A22" s="27" t="s">
        <v>809</v>
      </c>
      <c r="B22" s="23">
        <v>17</v>
      </c>
      <c r="C22" s="28"/>
      <c r="D22" s="29"/>
      <c r="E22" s="30"/>
      <c r="F22" s="25"/>
      <c r="G22" s="33"/>
    </row>
    <row r="23" spans="1:7" s="3" customFormat="1" ht="18" customHeight="1" x14ac:dyDescent="0.15">
      <c r="A23" s="27" t="s">
        <v>810</v>
      </c>
      <c r="B23" s="23">
        <v>18</v>
      </c>
      <c r="C23" s="28"/>
      <c r="D23" s="29"/>
      <c r="E23" s="30"/>
      <c r="F23" s="25"/>
      <c r="G23" s="33"/>
    </row>
    <row r="24" spans="1:7" s="3" customFormat="1" ht="18" customHeight="1" x14ac:dyDescent="0.15">
      <c r="A24" s="27" t="s">
        <v>811</v>
      </c>
      <c r="B24" s="23">
        <v>19</v>
      </c>
      <c r="C24" s="28"/>
      <c r="D24" s="29"/>
      <c r="E24" s="30"/>
      <c r="F24" s="25"/>
      <c r="G24" s="33"/>
    </row>
    <row r="25" spans="1:7" s="3" customFormat="1" ht="18" customHeight="1" x14ac:dyDescent="0.15">
      <c r="A25" s="27" t="s">
        <v>812</v>
      </c>
      <c r="B25" s="23">
        <v>20</v>
      </c>
      <c r="C25" s="28"/>
      <c r="D25" s="29"/>
      <c r="E25" s="30"/>
      <c r="F25" s="25"/>
      <c r="G25" s="33"/>
    </row>
    <row r="26" spans="1:7" s="3" customFormat="1" ht="18" customHeight="1" x14ac:dyDescent="0.15">
      <c r="A26" s="27" t="s">
        <v>813</v>
      </c>
      <c r="B26" s="23">
        <v>21</v>
      </c>
      <c r="C26" s="28"/>
      <c r="D26" s="29">
        <v>1526988.7</v>
      </c>
      <c r="E26" s="30"/>
      <c r="F26" s="25"/>
      <c r="G26" s="33"/>
    </row>
    <row r="27" spans="1:7" s="3" customFormat="1" ht="18" customHeight="1" x14ac:dyDescent="0.15">
      <c r="A27" s="22" t="s">
        <v>814</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815</v>
      </c>
      <c r="B28" s="23">
        <v>23</v>
      </c>
      <c r="C28" s="28">
        <v>100</v>
      </c>
      <c r="D28" s="29">
        <v>203723</v>
      </c>
      <c r="E28" s="30">
        <v>1636157.1</v>
      </c>
      <c r="F28" s="25" t="e">
        <f>#REF!-#REF!</f>
        <v>#REF!</v>
      </c>
      <c r="G28" s="33" t="e">
        <f>#REF!-#REF!</f>
        <v>#REF!</v>
      </c>
    </row>
    <row r="29" spans="1:7" s="3" customFormat="1" ht="18" customHeight="1" x14ac:dyDescent="0.15">
      <c r="A29" s="27" t="s">
        <v>816</v>
      </c>
      <c r="B29" s="23">
        <v>24</v>
      </c>
      <c r="C29" s="28"/>
      <c r="D29" s="29"/>
      <c r="E29" s="30">
        <v>137217.71</v>
      </c>
      <c r="F29" s="25">
        <f>[3]X1年12月31日合并工作底稿!E33</f>
        <v>0</v>
      </c>
      <c r="G29" s="33">
        <f>[3]X0年12月31日合并工作底稿!E33</f>
        <v>0</v>
      </c>
    </row>
    <row r="30" spans="1:7" s="3" customFormat="1" ht="18" customHeight="1" x14ac:dyDescent="0.15">
      <c r="A30" s="22" t="s">
        <v>817</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818</v>
      </c>
      <c r="B31" s="23">
        <v>26</v>
      </c>
      <c r="C31" s="28"/>
      <c r="D31" s="29"/>
      <c r="E31" s="28"/>
      <c r="F31" s="25" t="e">
        <f>SUM(F28:F30)</f>
        <v>#REF!</v>
      </c>
      <c r="G31" s="33" t="e">
        <f>SUM(G28:G30)</f>
        <v>#REF!</v>
      </c>
    </row>
    <row r="32" spans="1:7" s="3" customFormat="1" ht="18" customHeight="1" x14ac:dyDescent="0.15">
      <c r="A32" s="22" t="s">
        <v>819</v>
      </c>
      <c r="B32" s="23">
        <v>27</v>
      </c>
      <c r="C32" s="34">
        <f>ROUND(C30-C31,2)</f>
        <v>-89371.06</v>
      </c>
      <c r="D32" s="34">
        <f>ROUND(D30-D31,2)</f>
        <v>6363630.4100000001</v>
      </c>
      <c r="E32" s="34">
        <f>ROUND(E30-E31,2)</f>
        <v>-5956820</v>
      </c>
      <c r="F32" s="25"/>
      <c r="G32" s="33"/>
    </row>
    <row r="33" spans="1:7" s="3" customFormat="1" ht="16.149999999999999" customHeight="1" x14ac:dyDescent="0.15">
      <c r="A33" s="27" t="s">
        <v>820</v>
      </c>
      <c r="B33" s="23">
        <v>28</v>
      </c>
      <c r="C33" s="28"/>
      <c r="D33" s="29"/>
      <c r="E33" s="30"/>
      <c r="F33" s="25"/>
      <c r="G33" s="33"/>
    </row>
    <row r="34" spans="1:7" s="3" customFormat="1" ht="16.149999999999999" customHeight="1" x14ac:dyDescent="0.15">
      <c r="A34" s="27" t="s">
        <v>821</v>
      </c>
      <c r="B34" s="23">
        <v>29</v>
      </c>
      <c r="C34" s="28"/>
      <c r="D34" s="29"/>
      <c r="E34" s="30"/>
      <c r="F34" s="25"/>
      <c r="G34" s="33"/>
    </row>
    <row r="35" spans="1:7" s="3" customFormat="1" ht="18" customHeight="1" x14ac:dyDescent="0.15">
      <c r="A35" s="22" t="s">
        <v>822</v>
      </c>
      <c r="B35" s="23">
        <v>30</v>
      </c>
      <c r="C35" s="34">
        <f>ROUND(C36+C41,2)</f>
        <v>0</v>
      </c>
      <c r="D35" s="35"/>
      <c r="E35" s="36">
        <f>ROUND(E36+E41,2)</f>
        <v>0</v>
      </c>
      <c r="F35" s="25"/>
      <c r="G35" s="33"/>
    </row>
    <row r="36" spans="1:7" s="3" customFormat="1" ht="15" customHeight="1" x14ac:dyDescent="0.15">
      <c r="A36" s="27" t="s">
        <v>823</v>
      </c>
      <c r="B36" s="23">
        <v>31</v>
      </c>
      <c r="C36" s="34">
        <f>ROUND(SUM(C37:C40),2)</f>
        <v>0</v>
      </c>
      <c r="D36" s="35"/>
      <c r="E36" s="36">
        <f>ROUND(SUM(E37:E40),2)</f>
        <v>0</v>
      </c>
      <c r="F36" s="25"/>
      <c r="G36" s="33"/>
    </row>
    <row r="37" spans="1:7" s="3" customFormat="1" ht="15" customHeight="1" x14ac:dyDescent="0.15">
      <c r="A37" s="27" t="s">
        <v>824</v>
      </c>
      <c r="B37" s="23">
        <v>32</v>
      </c>
      <c r="C37" s="34"/>
      <c r="D37" s="35"/>
      <c r="E37" s="36"/>
      <c r="F37" s="25"/>
      <c r="G37" s="33"/>
    </row>
    <row r="38" spans="1:7" s="3" customFormat="1" ht="15" customHeight="1" x14ac:dyDescent="0.15">
      <c r="A38" s="27" t="s">
        <v>825</v>
      </c>
      <c r="B38" s="23">
        <v>33</v>
      </c>
      <c r="C38" s="34"/>
      <c r="D38" s="35"/>
      <c r="E38" s="36"/>
      <c r="F38" s="25"/>
      <c r="G38" s="33"/>
    </row>
    <row r="39" spans="1:7" s="3" customFormat="1" ht="15" customHeight="1" x14ac:dyDescent="0.15">
      <c r="A39" s="27" t="s">
        <v>826</v>
      </c>
      <c r="B39" s="23">
        <v>34</v>
      </c>
      <c r="C39" s="34"/>
      <c r="D39" s="35"/>
      <c r="E39" s="36"/>
      <c r="F39" s="25"/>
      <c r="G39" s="33"/>
    </row>
    <row r="40" spans="1:7" s="3" customFormat="1" ht="15" customHeight="1" x14ac:dyDescent="0.15">
      <c r="A40" s="27" t="s">
        <v>827</v>
      </c>
      <c r="B40" s="23">
        <v>35</v>
      </c>
      <c r="C40" s="34"/>
      <c r="D40" s="35"/>
      <c r="E40" s="36"/>
      <c r="F40" s="25"/>
      <c r="G40" s="33"/>
    </row>
    <row r="41" spans="1:7" s="3" customFormat="1" ht="15" customHeight="1" x14ac:dyDescent="0.15">
      <c r="A41" s="27" t="s">
        <v>828</v>
      </c>
      <c r="B41" s="23">
        <v>36</v>
      </c>
      <c r="C41" s="34">
        <f>ROUND(SUM(C42:C47),2)</f>
        <v>0</v>
      </c>
      <c r="D41" s="35"/>
      <c r="E41" s="36">
        <f>ROUND(SUM(E42:E47),2)</f>
        <v>0</v>
      </c>
      <c r="F41" s="25"/>
      <c r="G41" s="33"/>
    </row>
    <row r="42" spans="1:7" s="3" customFormat="1" ht="15" customHeight="1" x14ac:dyDescent="0.15">
      <c r="A42" s="27" t="s">
        <v>829</v>
      </c>
      <c r="B42" s="23">
        <v>37</v>
      </c>
      <c r="C42" s="34"/>
      <c r="D42" s="35"/>
      <c r="E42" s="36"/>
      <c r="F42" s="25"/>
      <c r="G42" s="33"/>
    </row>
    <row r="43" spans="1:7" s="3" customFormat="1" ht="15" customHeight="1" x14ac:dyDescent="0.15">
      <c r="A43" s="27" t="s">
        <v>830</v>
      </c>
      <c r="B43" s="23">
        <v>38</v>
      </c>
      <c r="C43" s="34"/>
      <c r="D43" s="35"/>
      <c r="E43" s="36"/>
      <c r="F43" s="25"/>
      <c r="G43" s="33"/>
    </row>
    <row r="44" spans="1:7" s="3" customFormat="1" ht="15" customHeight="1" x14ac:dyDescent="0.15">
      <c r="A44" s="27" t="s">
        <v>831</v>
      </c>
      <c r="B44" s="23">
        <v>39</v>
      </c>
      <c r="C44" s="34"/>
      <c r="D44" s="35"/>
      <c r="E44" s="36"/>
      <c r="F44" s="25"/>
      <c r="G44" s="33"/>
    </row>
    <row r="45" spans="1:7" s="3" customFormat="1" ht="15" customHeight="1" x14ac:dyDescent="0.15">
      <c r="A45" s="27" t="s">
        <v>832</v>
      </c>
      <c r="B45" s="23">
        <v>40</v>
      </c>
      <c r="C45" s="34"/>
      <c r="D45" s="35"/>
      <c r="E45" s="36"/>
      <c r="F45" s="25"/>
      <c r="G45" s="33"/>
    </row>
    <row r="46" spans="1:7" s="3" customFormat="1" ht="15" customHeight="1" x14ac:dyDescent="0.15">
      <c r="A46" s="27" t="s">
        <v>833</v>
      </c>
      <c r="B46" s="23">
        <v>41</v>
      </c>
      <c r="C46" s="34"/>
      <c r="D46" s="35"/>
      <c r="E46" s="36"/>
      <c r="F46" s="25"/>
      <c r="G46" s="33"/>
    </row>
    <row r="47" spans="1:7" s="3" customFormat="1" ht="15" customHeight="1" x14ac:dyDescent="0.15">
      <c r="A47" s="27" t="s">
        <v>834</v>
      </c>
      <c r="B47" s="23">
        <v>42</v>
      </c>
      <c r="C47" s="34"/>
      <c r="D47" s="35"/>
      <c r="E47" s="36"/>
      <c r="F47" s="25"/>
      <c r="G47" s="33"/>
    </row>
    <row r="48" spans="1:7" s="3" customFormat="1" ht="18" customHeight="1" x14ac:dyDescent="0.15">
      <c r="A48" s="22" t="s">
        <v>835</v>
      </c>
      <c r="B48" s="23">
        <v>43</v>
      </c>
      <c r="C48" s="34">
        <f>ROUND(C35+C32,2)</f>
        <v>-89371.06</v>
      </c>
      <c r="D48" s="35"/>
      <c r="E48" s="36">
        <f>ROUND(E35+E32,2)</f>
        <v>-5956820</v>
      </c>
      <c r="F48" s="25"/>
      <c r="G48" s="33"/>
    </row>
    <row r="49" spans="1:7" s="3" customFormat="1" ht="18" customHeight="1" x14ac:dyDescent="0.15">
      <c r="A49" s="22" t="s">
        <v>836</v>
      </c>
      <c r="B49" s="23">
        <v>44</v>
      </c>
      <c r="C49" s="34"/>
      <c r="D49" s="35"/>
      <c r="E49" s="36"/>
      <c r="F49" s="37"/>
      <c r="G49" s="37"/>
    </row>
    <row r="50" spans="1:7" s="3" customFormat="1" ht="15" customHeight="1" x14ac:dyDescent="0.15">
      <c r="A50" s="27" t="s">
        <v>837</v>
      </c>
      <c r="B50" s="23">
        <v>45</v>
      </c>
      <c r="C50" s="34"/>
      <c r="D50" s="35"/>
      <c r="E50" s="36"/>
      <c r="F50" s="37"/>
      <c r="G50" s="37"/>
    </row>
    <row r="51" spans="1:7" s="3" customFormat="1" ht="15" customHeight="1" x14ac:dyDescent="0.15">
      <c r="A51" s="38" t="s">
        <v>838</v>
      </c>
      <c r="B51" s="23">
        <v>46</v>
      </c>
      <c r="C51" s="39"/>
      <c r="D51" s="40"/>
      <c r="E51" s="41"/>
      <c r="F51" s="37"/>
      <c r="G51" s="37"/>
    </row>
    <row r="52" spans="1:7" s="4" customFormat="1" ht="14.25" x14ac:dyDescent="0.15">
      <c r="A52" s="388"/>
      <c r="B52" s="388"/>
      <c r="C52" s="388"/>
      <c r="D52" s="388"/>
      <c r="E52" s="388"/>
    </row>
    <row r="53" spans="1:7" s="3" customFormat="1" ht="18.75" customHeight="1" x14ac:dyDescent="0.15">
      <c r="A53" s="388" t="s">
        <v>839</v>
      </c>
      <c r="B53" s="388"/>
      <c r="C53" s="388"/>
      <c r="D53" s="388"/>
      <c r="E53" s="388"/>
      <c r="F53" s="37"/>
      <c r="G53" s="37"/>
    </row>
    <row r="54" spans="1:7" ht="12" customHeight="1" x14ac:dyDescent="0.15">
      <c r="E54" s="42"/>
    </row>
    <row r="55" spans="1:7" ht="14.25" customHeight="1" x14ac:dyDescent="0.15">
      <c r="A55" s="6"/>
      <c r="E55" s="6"/>
      <c r="F55" s="6"/>
    </row>
    <row r="56" spans="1:7" ht="21" customHeight="1" x14ac:dyDescent="0.15">
      <c r="A56" s="389"/>
      <c r="B56" s="389"/>
      <c r="C56" s="389"/>
      <c r="D56" s="389"/>
      <c r="E56" s="389"/>
      <c r="F56" s="389"/>
      <c r="G56" s="389"/>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95" t="s">
        <v>74</v>
      </c>
      <c r="B2" s="295"/>
      <c r="C2" s="295"/>
      <c r="D2" s="295"/>
      <c r="E2" s="295"/>
      <c r="F2" s="295"/>
      <c r="G2" s="295"/>
      <c r="H2" s="295"/>
      <c r="I2" s="295"/>
      <c r="J2" s="295"/>
      <c r="K2" s="295"/>
    </row>
    <row r="3" spans="1:11" x14ac:dyDescent="0.15">
      <c r="A3" s="129"/>
      <c r="B3" s="129"/>
      <c r="C3" s="129"/>
      <c r="D3" s="129"/>
      <c r="E3" s="129"/>
      <c r="F3" s="129"/>
      <c r="G3" s="129"/>
      <c r="H3" s="129"/>
      <c r="I3" s="129"/>
      <c r="J3" s="129"/>
      <c r="K3" s="143" t="s">
        <v>75</v>
      </c>
    </row>
    <row r="4" spans="1:11" x14ac:dyDescent="0.15">
      <c r="A4" s="127" t="s">
        <v>47</v>
      </c>
      <c r="B4" s="129"/>
      <c r="C4" s="129"/>
      <c r="D4" s="129"/>
      <c r="E4" s="129"/>
      <c r="F4" s="129"/>
      <c r="G4" s="129"/>
      <c r="H4" s="129"/>
      <c r="I4" s="129"/>
      <c r="J4" s="129"/>
      <c r="K4" s="129"/>
    </row>
    <row r="5" spans="1:11" x14ac:dyDescent="0.15">
      <c r="A5" s="127" t="str">
        <f>货币资金!A5</f>
        <v>填报单位：林芝市巴宜区八一镇人民政府</v>
      </c>
      <c r="B5" s="129"/>
      <c r="C5" s="129"/>
      <c r="D5" s="129"/>
      <c r="E5" s="129"/>
      <c r="F5" s="129"/>
      <c r="G5" s="129"/>
      <c r="H5" s="129"/>
      <c r="I5" s="129"/>
      <c r="J5" s="129"/>
      <c r="K5" s="129"/>
    </row>
    <row r="6" spans="1:11" x14ac:dyDescent="0.15">
      <c r="A6" s="127" t="str">
        <f>货币资金!A6</f>
        <v>项目名称：百巴镇苹果种植项目</v>
      </c>
      <c r="B6" s="129"/>
      <c r="C6" s="129"/>
      <c r="D6" s="129"/>
      <c r="E6" s="129"/>
      <c r="F6" s="129"/>
      <c r="G6" s="129"/>
      <c r="H6" s="129"/>
      <c r="I6" s="129"/>
      <c r="J6" s="129"/>
      <c r="K6" s="143" t="s">
        <v>76</v>
      </c>
    </row>
    <row r="7" spans="1:11" x14ac:dyDescent="0.15">
      <c r="A7" s="306" t="s">
        <v>77</v>
      </c>
      <c r="B7" s="306" t="s">
        <v>78</v>
      </c>
      <c r="C7" s="306" t="s">
        <v>79</v>
      </c>
      <c r="D7" s="306" t="s">
        <v>80</v>
      </c>
      <c r="E7" s="306" t="s">
        <v>81</v>
      </c>
      <c r="F7" s="294"/>
      <c r="G7" s="294"/>
      <c r="H7" s="306" t="s">
        <v>82</v>
      </c>
      <c r="I7" s="294"/>
      <c r="J7" s="306" t="s">
        <v>83</v>
      </c>
      <c r="K7" s="306" t="s">
        <v>84</v>
      </c>
    </row>
    <row r="8" spans="1:11" x14ac:dyDescent="0.15">
      <c r="A8" s="294"/>
      <c r="B8" s="294"/>
      <c r="C8" s="294"/>
      <c r="D8" s="294"/>
      <c r="E8" s="306" t="s">
        <v>85</v>
      </c>
      <c r="F8" s="306" t="s">
        <v>86</v>
      </c>
      <c r="G8" s="294"/>
      <c r="H8" s="306" t="s">
        <v>67</v>
      </c>
      <c r="I8" s="306" t="s">
        <v>68</v>
      </c>
      <c r="J8" s="294"/>
      <c r="K8" s="294"/>
    </row>
    <row r="9" spans="1:11" x14ac:dyDescent="0.15">
      <c r="A9" s="294"/>
      <c r="B9" s="294"/>
      <c r="C9" s="294"/>
      <c r="D9" s="294"/>
      <c r="E9" s="294"/>
      <c r="F9" s="119" t="s">
        <v>87</v>
      </c>
      <c r="G9" s="119" t="s">
        <v>88</v>
      </c>
      <c r="H9" s="294"/>
      <c r="I9" s="294"/>
      <c r="J9" s="294"/>
      <c r="K9" s="294"/>
    </row>
    <row r="10" spans="1:11" x14ac:dyDescent="0.15">
      <c r="A10" s="120"/>
      <c r="B10" s="117" t="s">
        <v>89</v>
      </c>
      <c r="C10" s="117" t="s">
        <v>90</v>
      </c>
      <c r="D10" s="117" t="s">
        <v>91</v>
      </c>
      <c r="E10" s="117" t="s">
        <v>92</v>
      </c>
      <c r="F10" s="117" t="s">
        <v>93</v>
      </c>
      <c r="G10" s="117" t="s">
        <v>94</v>
      </c>
      <c r="H10" s="117" t="s">
        <v>95</v>
      </c>
      <c r="I10" s="117" t="s">
        <v>96</v>
      </c>
      <c r="J10" s="117" t="s">
        <v>97</v>
      </c>
      <c r="K10" s="117" t="s">
        <v>98</v>
      </c>
    </row>
    <row r="11" spans="1:11" x14ac:dyDescent="0.15">
      <c r="A11" s="120"/>
      <c r="B11" s="120"/>
      <c r="C11" s="142"/>
      <c r="D11" s="120"/>
      <c r="E11" s="121"/>
      <c r="F11" s="121"/>
      <c r="G11" s="121"/>
      <c r="H11" s="121"/>
      <c r="I11" s="121"/>
      <c r="J11" s="121"/>
      <c r="K11" s="120"/>
    </row>
    <row r="12" spans="1:11" x14ac:dyDescent="0.15">
      <c r="A12" s="120"/>
      <c r="B12" s="120"/>
      <c r="C12" s="142"/>
      <c r="D12" s="120"/>
      <c r="E12" s="121"/>
      <c r="F12" s="121"/>
      <c r="G12" s="121"/>
      <c r="H12" s="121"/>
      <c r="I12" s="121"/>
      <c r="J12" s="121"/>
      <c r="K12" s="120"/>
    </row>
    <row r="13" spans="1:11" x14ac:dyDescent="0.15">
      <c r="A13" s="120"/>
      <c r="B13" s="120"/>
      <c r="C13" s="142"/>
      <c r="D13" s="120"/>
      <c r="E13" s="121"/>
      <c r="F13" s="121"/>
      <c r="G13" s="121"/>
      <c r="H13" s="121"/>
      <c r="I13" s="121"/>
      <c r="J13" s="121"/>
      <c r="K13" s="120"/>
    </row>
    <row r="14" spans="1:11" x14ac:dyDescent="0.15">
      <c r="A14" s="120"/>
      <c r="B14" s="120"/>
      <c r="C14" s="142"/>
      <c r="D14" s="120"/>
      <c r="E14" s="121"/>
      <c r="F14" s="121"/>
      <c r="G14" s="121"/>
      <c r="H14" s="121"/>
      <c r="I14" s="121"/>
      <c r="J14" s="121"/>
      <c r="K14" s="120"/>
    </row>
    <row r="15" spans="1:11" x14ac:dyDescent="0.15">
      <c r="A15" s="120"/>
      <c r="B15" s="120"/>
      <c r="C15" s="142"/>
      <c r="D15" s="120"/>
      <c r="E15" s="121"/>
      <c r="F15" s="121"/>
      <c r="G15" s="121"/>
      <c r="H15" s="121"/>
      <c r="I15" s="121"/>
      <c r="J15" s="121"/>
      <c r="K15" s="120"/>
    </row>
    <row r="16" spans="1:11" x14ac:dyDescent="0.15">
      <c r="A16" s="120"/>
      <c r="B16" s="120"/>
      <c r="C16" s="142"/>
      <c r="D16" s="120"/>
      <c r="E16" s="121"/>
      <c r="F16" s="121"/>
      <c r="G16" s="121"/>
      <c r="H16" s="121"/>
      <c r="I16" s="121"/>
      <c r="J16" s="121"/>
      <c r="K16" s="120"/>
    </row>
    <row r="17" spans="1:11" x14ac:dyDescent="0.15">
      <c r="A17" s="120"/>
      <c r="B17" s="120"/>
      <c r="C17" s="142"/>
      <c r="D17" s="120"/>
      <c r="E17" s="121"/>
      <c r="F17" s="121"/>
      <c r="G17" s="121"/>
      <c r="H17" s="121"/>
      <c r="I17" s="121"/>
      <c r="J17" s="121"/>
      <c r="K17" s="120"/>
    </row>
    <row r="18" spans="1:11" x14ac:dyDescent="0.15">
      <c r="A18" s="120"/>
      <c r="B18" s="120"/>
      <c r="C18" s="142"/>
      <c r="D18" s="120"/>
      <c r="E18" s="121"/>
      <c r="F18" s="121"/>
      <c r="G18" s="121"/>
      <c r="H18" s="121"/>
      <c r="I18" s="121"/>
      <c r="J18" s="121"/>
      <c r="K18" s="120"/>
    </row>
    <row r="19" spans="1:11" x14ac:dyDescent="0.15">
      <c r="A19" s="120"/>
      <c r="B19" s="120"/>
      <c r="C19" s="142"/>
      <c r="D19" s="120"/>
      <c r="E19" s="121"/>
      <c r="F19" s="121"/>
      <c r="G19" s="121"/>
      <c r="H19" s="121"/>
      <c r="I19" s="121"/>
      <c r="J19" s="121"/>
      <c r="K19" s="120"/>
    </row>
    <row r="20" spans="1:11" x14ac:dyDescent="0.15">
      <c r="A20" s="120"/>
      <c r="B20" s="120"/>
      <c r="C20" s="142"/>
      <c r="D20" s="120"/>
      <c r="E20" s="121"/>
      <c r="F20" s="121"/>
      <c r="G20" s="121"/>
      <c r="H20" s="121"/>
      <c r="I20" s="121"/>
      <c r="J20" s="121"/>
      <c r="K20" s="120"/>
    </row>
    <row r="21" spans="1:11" x14ac:dyDescent="0.15">
      <c r="A21" s="120"/>
      <c r="B21" s="120"/>
      <c r="C21" s="142"/>
      <c r="D21" s="120"/>
      <c r="E21" s="121"/>
      <c r="F21" s="121"/>
      <c r="G21" s="121"/>
      <c r="H21" s="121"/>
      <c r="I21" s="121"/>
      <c r="J21" s="121"/>
      <c r="K21" s="120"/>
    </row>
    <row r="22" spans="1:11" x14ac:dyDescent="0.15">
      <c r="A22" s="120"/>
      <c r="B22" s="120"/>
      <c r="C22" s="142"/>
      <c r="D22" s="120"/>
      <c r="E22" s="121"/>
      <c r="F22" s="121"/>
      <c r="G22" s="121"/>
      <c r="H22" s="121"/>
      <c r="I22" s="121"/>
      <c r="J22" s="121"/>
      <c r="K22" s="120"/>
    </row>
    <row r="23" spans="1:11" x14ac:dyDescent="0.15">
      <c r="A23" s="120"/>
      <c r="B23" s="120"/>
      <c r="C23" s="142"/>
      <c r="D23" s="120"/>
      <c r="E23" s="121"/>
      <c r="F23" s="121"/>
      <c r="G23" s="121"/>
      <c r="H23" s="121"/>
      <c r="I23" s="121"/>
      <c r="J23" s="121"/>
      <c r="K23" s="120"/>
    </row>
    <row r="24" spans="1:11" x14ac:dyDescent="0.15">
      <c r="A24" s="120"/>
      <c r="B24" s="120"/>
      <c r="C24" s="142"/>
      <c r="D24" s="120"/>
      <c r="E24" s="121"/>
      <c r="F24" s="121"/>
      <c r="G24" s="121"/>
      <c r="H24" s="121"/>
      <c r="I24" s="121"/>
      <c r="J24" s="121"/>
      <c r="K24" s="120"/>
    </row>
    <row r="25" spans="1:11" x14ac:dyDescent="0.15">
      <c r="A25" s="120"/>
      <c r="B25" s="120"/>
      <c r="C25" s="142"/>
      <c r="D25" s="120"/>
      <c r="E25" s="121"/>
      <c r="F25" s="121"/>
      <c r="G25" s="121"/>
      <c r="H25" s="121"/>
      <c r="I25" s="121"/>
      <c r="J25" s="121"/>
      <c r="K25" s="120"/>
    </row>
    <row r="26" spans="1:11" x14ac:dyDescent="0.15">
      <c r="A26" s="120"/>
      <c r="B26" s="120"/>
      <c r="C26" s="142"/>
      <c r="D26" s="120"/>
      <c r="E26" s="121"/>
      <c r="F26" s="121"/>
      <c r="G26" s="121"/>
      <c r="H26" s="121"/>
      <c r="I26" s="121"/>
      <c r="J26" s="121"/>
      <c r="K26" s="120"/>
    </row>
    <row r="27" spans="1:11" x14ac:dyDescent="0.15">
      <c r="A27" s="307" t="s">
        <v>99</v>
      </c>
      <c r="B27" s="308"/>
      <c r="C27" s="142"/>
      <c r="D27" s="120"/>
      <c r="E27" s="121"/>
      <c r="F27" s="121"/>
      <c r="G27" s="121"/>
      <c r="H27" s="121"/>
      <c r="I27" s="121"/>
      <c r="J27" s="121"/>
      <c r="K27" s="120"/>
    </row>
    <row r="28" spans="1:11" ht="64.900000000000006" customHeight="1" x14ac:dyDescent="0.15">
      <c r="A28" s="304" t="s">
        <v>100</v>
      </c>
      <c r="B28" s="305"/>
      <c r="C28" s="305"/>
      <c r="D28" s="305"/>
      <c r="E28" s="305"/>
      <c r="F28" s="305"/>
      <c r="G28" s="305"/>
      <c r="H28" s="303" t="s">
        <v>101</v>
      </c>
      <c r="I28" s="303"/>
      <c r="J28" s="303"/>
      <c r="K28" s="303"/>
    </row>
    <row r="29" spans="1:11" x14ac:dyDescent="0.15">
      <c r="A29" s="305" t="s">
        <v>102</v>
      </c>
      <c r="B29" s="305"/>
      <c r="C29" s="305"/>
      <c r="D29" s="305"/>
      <c r="E29" s="305"/>
      <c r="F29" s="305"/>
      <c r="G29" s="305"/>
      <c r="H29" s="303"/>
      <c r="I29" s="303"/>
      <c r="J29" s="303"/>
      <c r="K29" s="303"/>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7" t="s">
        <v>103</v>
      </c>
    </row>
    <row r="2" spans="1:11" ht="22.5" x14ac:dyDescent="0.15">
      <c r="A2" s="310" t="s">
        <v>7</v>
      </c>
      <c r="B2" s="295"/>
      <c r="C2" s="295"/>
      <c r="D2" s="295"/>
      <c r="E2" s="295"/>
      <c r="F2" s="295"/>
      <c r="G2" s="295"/>
      <c r="H2" s="295"/>
      <c r="I2" s="295"/>
      <c r="J2" s="295"/>
    </row>
    <row r="3" spans="1:11" x14ac:dyDescent="0.15">
      <c r="A3" s="129"/>
      <c r="B3" s="129"/>
      <c r="C3" s="129"/>
      <c r="D3" s="129"/>
      <c r="E3" s="129"/>
      <c r="F3" s="129"/>
      <c r="G3" s="129"/>
      <c r="H3" s="129"/>
      <c r="I3" s="129"/>
      <c r="J3" s="143" t="s">
        <v>104</v>
      </c>
    </row>
    <row r="4" spans="1:11" x14ac:dyDescent="0.15">
      <c r="A4" s="127" t="s">
        <v>47</v>
      </c>
      <c r="B4" s="129"/>
      <c r="C4" s="129"/>
      <c r="D4" s="129"/>
      <c r="E4" s="129"/>
      <c r="F4" s="129"/>
      <c r="G4" s="129"/>
      <c r="H4" s="129"/>
      <c r="I4" s="129"/>
      <c r="J4" s="129"/>
    </row>
    <row r="5" spans="1:11" x14ac:dyDescent="0.15">
      <c r="A5" s="127" t="str">
        <f>货币资金!A5</f>
        <v>填报单位：林芝市巴宜区八一镇人民政府</v>
      </c>
      <c r="B5" s="129"/>
      <c r="C5" s="129"/>
      <c r="D5" s="129"/>
      <c r="E5" s="129"/>
      <c r="F5" s="129"/>
      <c r="G5" s="129"/>
      <c r="H5" s="129"/>
      <c r="I5" s="129"/>
      <c r="J5" s="129"/>
    </row>
    <row r="6" spans="1:11" x14ac:dyDescent="0.15">
      <c r="A6" s="127" t="str">
        <f>货币资金!A6</f>
        <v>项目名称：百巴镇苹果种植项目</v>
      </c>
      <c r="B6" s="129"/>
      <c r="C6" s="129"/>
      <c r="D6" s="129"/>
      <c r="E6" s="129"/>
      <c r="F6" s="129"/>
      <c r="G6" s="129"/>
      <c r="H6" s="129"/>
      <c r="I6" s="129"/>
      <c r="J6" s="143" t="s">
        <v>76</v>
      </c>
    </row>
    <row r="7" spans="1:11" x14ac:dyDescent="0.15">
      <c r="A7" s="294" t="s">
        <v>50</v>
      </c>
      <c r="B7" s="294" t="s">
        <v>105</v>
      </c>
      <c r="C7" s="294" t="s">
        <v>106</v>
      </c>
      <c r="D7" s="294" t="s">
        <v>107</v>
      </c>
      <c r="E7" s="294" t="s">
        <v>108</v>
      </c>
      <c r="F7" s="294" t="s">
        <v>53</v>
      </c>
      <c r="G7" s="294" t="s">
        <v>54</v>
      </c>
      <c r="H7" s="294"/>
      <c r="I7" s="294" t="s">
        <v>55</v>
      </c>
      <c r="J7" s="294" t="s">
        <v>56</v>
      </c>
    </row>
    <row r="8" spans="1:11" x14ac:dyDescent="0.15">
      <c r="A8" s="294"/>
      <c r="B8" s="294"/>
      <c r="C8" s="294"/>
      <c r="D8" s="294"/>
      <c r="E8" s="294"/>
      <c r="F8" s="294"/>
      <c r="G8" s="117" t="s">
        <v>67</v>
      </c>
      <c r="H8" s="117" t="s">
        <v>68</v>
      </c>
      <c r="I8" s="294"/>
      <c r="J8" s="294"/>
    </row>
    <row r="9" spans="1:11" x14ac:dyDescent="0.15">
      <c r="A9" s="148"/>
      <c r="B9" s="149" t="s">
        <v>89</v>
      </c>
      <c r="C9" s="149" t="s">
        <v>90</v>
      </c>
      <c r="D9" s="149" t="s">
        <v>91</v>
      </c>
      <c r="E9" s="149" t="s">
        <v>92</v>
      </c>
      <c r="F9" s="149" t="s">
        <v>93</v>
      </c>
      <c r="G9" s="149" t="s">
        <v>94</v>
      </c>
      <c r="H9" s="149" t="s">
        <v>95</v>
      </c>
      <c r="I9" s="149" t="s">
        <v>96</v>
      </c>
      <c r="J9" s="149" t="s">
        <v>97</v>
      </c>
    </row>
    <row r="10" spans="1:11" x14ac:dyDescent="0.15">
      <c r="A10" s="150">
        <v>1</v>
      </c>
      <c r="B10" s="151" t="s">
        <v>109</v>
      </c>
      <c r="C10" s="151" t="s">
        <v>110</v>
      </c>
      <c r="D10" s="152"/>
      <c r="E10" s="151" t="s">
        <v>111</v>
      </c>
      <c r="F10" s="153">
        <v>3617939</v>
      </c>
      <c r="G10" s="153"/>
      <c r="H10" s="153"/>
      <c r="I10" s="153">
        <f>F10+G10-H10</f>
        <v>3617939</v>
      </c>
      <c r="J10" s="151" t="s">
        <v>112</v>
      </c>
    </row>
    <row r="11" spans="1:11" x14ac:dyDescent="0.15">
      <c r="A11" s="150">
        <v>2</v>
      </c>
      <c r="B11" s="154" t="s">
        <v>113</v>
      </c>
      <c r="C11" s="151" t="s">
        <v>110</v>
      </c>
      <c r="D11" s="152"/>
      <c r="E11" s="151" t="s">
        <v>111</v>
      </c>
      <c r="F11" s="153">
        <v>990000</v>
      </c>
      <c r="G11" s="153"/>
      <c r="H11" s="153"/>
      <c r="I11" s="153">
        <f t="shared" ref="I11:I16" si="0">F11+G11-H11</f>
        <v>990000</v>
      </c>
      <c r="J11" s="151" t="s">
        <v>112</v>
      </c>
    </row>
    <row r="12" spans="1:11" ht="54" x14ac:dyDescent="0.15">
      <c r="A12" s="150">
        <v>3</v>
      </c>
      <c r="B12" s="151" t="s">
        <v>114</v>
      </c>
      <c r="C12" s="151" t="s">
        <v>110</v>
      </c>
      <c r="D12" s="152"/>
      <c r="E12" s="151" t="s">
        <v>111</v>
      </c>
      <c r="F12" s="153">
        <v>314880</v>
      </c>
      <c r="G12" s="153">
        <v>59724.800000000003</v>
      </c>
      <c r="H12" s="153"/>
      <c r="I12" s="153">
        <f t="shared" si="0"/>
        <v>374604.79999999999</v>
      </c>
      <c r="J12" s="155" t="s">
        <v>115</v>
      </c>
    </row>
    <row r="13" spans="1:11" x14ac:dyDescent="0.15">
      <c r="A13" s="150">
        <v>4</v>
      </c>
      <c r="B13" s="156" t="s">
        <v>116</v>
      </c>
      <c r="C13" s="151" t="s">
        <v>110</v>
      </c>
      <c r="D13" s="152"/>
      <c r="E13" s="151" t="s">
        <v>111</v>
      </c>
      <c r="F13" s="153">
        <v>91744</v>
      </c>
      <c r="G13" s="153"/>
      <c r="H13" s="153"/>
      <c r="I13" s="153">
        <f t="shared" si="0"/>
        <v>91744</v>
      </c>
      <c r="J13" s="151"/>
    </row>
    <row r="14" spans="1:11" ht="27" x14ac:dyDescent="0.15">
      <c r="A14" s="150">
        <v>5</v>
      </c>
      <c r="B14" s="156" t="s">
        <v>117</v>
      </c>
      <c r="C14" s="151" t="s">
        <v>110</v>
      </c>
      <c r="D14" s="152"/>
      <c r="E14" s="151" t="s">
        <v>111</v>
      </c>
      <c r="F14" s="153">
        <v>65400</v>
      </c>
      <c r="G14" s="153"/>
      <c r="H14" s="153"/>
      <c r="I14" s="153">
        <f t="shared" si="0"/>
        <v>65400</v>
      </c>
      <c r="J14" s="155" t="s">
        <v>118</v>
      </c>
    </row>
    <row r="15" spans="1:11" x14ac:dyDescent="0.15">
      <c r="A15" s="150">
        <v>6</v>
      </c>
      <c r="B15" s="151" t="s">
        <v>119</v>
      </c>
      <c r="C15" s="151" t="s">
        <v>110</v>
      </c>
      <c r="D15" s="152"/>
      <c r="E15" s="151" t="s">
        <v>111</v>
      </c>
      <c r="F15" s="153">
        <v>1440</v>
      </c>
      <c r="G15" s="153"/>
      <c r="H15" s="153"/>
      <c r="I15" s="153">
        <f t="shared" si="0"/>
        <v>1440</v>
      </c>
      <c r="J15" s="151" t="s">
        <v>112</v>
      </c>
    </row>
    <row r="16" spans="1:11" x14ac:dyDescent="0.15">
      <c r="A16" s="150">
        <v>7</v>
      </c>
      <c r="B16" s="156" t="s">
        <v>120</v>
      </c>
      <c r="C16" s="151" t="s">
        <v>110</v>
      </c>
      <c r="D16" s="152"/>
      <c r="E16" s="151" t="s">
        <v>111</v>
      </c>
      <c r="F16" s="153">
        <v>180</v>
      </c>
      <c r="G16" s="153"/>
      <c r="H16" s="153"/>
      <c r="I16" s="153">
        <f t="shared" si="0"/>
        <v>180</v>
      </c>
      <c r="J16" s="151"/>
    </row>
    <row r="17" spans="1:10" x14ac:dyDescent="0.15">
      <c r="A17" s="311" t="s">
        <v>121</v>
      </c>
      <c r="B17" s="312"/>
      <c r="C17" s="157"/>
      <c r="D17" s="158"/>
      <c r="E17" s="159"/>
      <c r="F17" s="160">
        <f>SUM(F10:F16)</f>
        <v>5081583</v>
      </c>
      <c r="G17" s="160"/>
      <c r="H17" s="160"/>
      <c r="I17" s="160">
        <f>SUM(I10:I16)</f>
        <v>5141307.8</v>
      </c>
      <c r="J17" s="159"/>
    </row>
    <row r="18" spans="1:10" x14ac:dyDescent="0.15">
      <c r="A18" s="150">
        <v>8</v>
      </c>
      <c r="B18" s="156" t="s">
        <v>122</v>
      </c>
      <c r="C18" s="151" t="s">
        <v>123</v>
      </c>
      <c r="D18" s="152"/>
      <c r="E18" s="151" t="s">
        <v>111</v>
      </c>
      <c r="F18" s="153">
        <v>-10036.799999999999</v>
      </c>
      <c r="G18" s="153"/>
      <c r="H18" s="153"/>
      <c r="I18" s="153">
        <f>F18+G18-H18</f>
        <v>-10036.799999999999</v>
      </c>
      <c r="J18" s="151" t="s">
        <v>124</v>
      </c>
    </row>
    <row r="19" spans="1:10" x14ac:dyDescent="0.15">
      <c r="A19" s="150">
        <v>9</v>
      </c>
      <c r="B19" s="156" t="s">
        <v>125</v>
      </c>
      <c r="C19" s="151" t="s">
        <v>123</v>
      </c>
      <c r="D19" s="152"/>
      <c r="E19" s="151" t="s">
        <v>111</v>
      </c>
      <c r="F19" s="153">
        <v>6237</v>
      </c>
      <c r="G19" s="153"/>
      <c r="H19" s="153"/>
      <c r="I19" s="153">
        <f>F19+G19-H19</f>
        <v>6237</v>
      </c>
      <c r="J19" s="151" t="s">
        <v>124</v>
      </c>
    </row>
    <row r="20" spans="1:10" x14ac:dyDescent="0.15">
      <c r="A20" s="150">
        <v>10</v>
      </c>
      <c r="B20" s="156" t="s">
        <v>126</v>
      </c>
      <c r="C20" s="151" t="s">
        <v>123</v>
      </c>
      <c r="D20" s="152"/>
      <c r="E20" s="151" t="s">
        <v>111</v>
      </c>
      <c r="F20" s="153">
        <v>6600</v>
      </c>
      <c r="G20" s="153"/>
      <c r="H20" s="153"/>
      <c r="I20" s="153">
        <f>F20+G20-H20</f>
        <v>6600</v>
      </c>
      <c r="J20" s="151" t="s">
        <v>124</v>
      </c>
    </row>
    <row r="21" spans="1:10" x14ac:dyDescent="0.15">
      <c r="A21" s="150">
        <v>11</v>
      </c>
      <c r="B21" s="156" t="s">
        <v>127</v>
      </c>
      <c r="C21" s="151" t="s">
        <v>123</v>
      </c>
      <c r="D21" s="152"/>
      <c r="E21" s="151" t="s">
        <v>111</v>
      </c>
      <c r="F21" s="153">
        <v>282</v>
      </c>
      <c r="G21" s="153"/>
      <c r="H21" s="153"/>
      <c r="I21" s="153">
        <f>F21+G21-H21</f>
        <v>282</v>
      </c>
      <c r="J21" s="151" t="s">
        <v>124</v>
      </c>
    </row>
    <row r="22" spans="1:10" x14ac:dyDescent="0.15">
      <c r="A22" s="150">
        <v>12</v>
      </c>
      <c r="B22" s="156" t="s">
        <v>128</v>
      </c>
      <c r="C22" s="151" t="s">
        <v>123</v>
      </c>
      <c r="D22" s="152"/>
      <c r="E22" s="151" t="s">
        <v>111</v>
      </c>
      <c r="F22" s="153">
        <v>130</v>
      </c>
      <c r="G22" s="153"/>
      <c r="H22" s="153"/>
      <c r="I22" s="153">
        <f>F22+G22-H22</f>
        <v>130</v>
      </c>
      <c r="J22" s="151" t="s">
        <v>124</v>
      </c>
    </row>
    <row r="23" spans="1:10" x14ac:dyDescent="0.15">
      <c r="A23" s="311" t="s">
        <v>129</v>
      </c>
      <c r="B23" s="312"/>
      <c r="C23" s="159"/>
      <c r="D23" s="158"/>
      <c r="E23" s="159"/>
      <c r="F23" s="160">
        <f>SUM(F18:F22)</f>
        <v>3212.2000000000007</v>
      </c>
      <c r="G23" s="160"/>
      <c r="H23" s="160"/>
      <c r="I23" s="160">
        <f>SUM(I18:I22)</f>
        <v>3212.2000000000007</v>
      </c>
      <c r="J23" s="159"/>
    </row>
    <row r="24" spans="1:10" x14ac:dyDescent="0.15">
      <c r="A24" s="148"/>
      <c r="B24" s="148"/>
      <c r="C24" s="148"/>
      <c r="D24" s="152"/>
      <c r="E24" s="148"/>
      <c r="F24" s="153"/>
      <c r="G24" s="153"/>
      <c r="H24" s="153"/>
      <c r="I24" s="153"/>
      <c r="J24" s="148"/>
    </row>
    <row r="25" spans="1:10" x14ac:dyDescent="0.15">
      <c r="A25" s="148"/>
      <c r="B25" s="148"/>
      <c r="C25" s="148"/>
      <c r="D25" s="152"/>
      <c r="E25" s="148"/>
      <c r="F25" s="153"/>
      <c r="G25" s="153"/>
      <c r="H25" s="153"/>
      <c r="I25" s="153"/>
      <c r="J25" s="148"/>
    </row>
    <row r="26" spans="1:10" x14ac:dyDescent="0.15">
      <c r="A26" s="313" t="s">
        <v>99</v>
      </c>
      <c r="B26" s="314"/>
      <c r="C26" s="148"/>
      <c r="D26" s="152"/>
      <c r="E26" s="148"/>
      <c r="F26" s="153">
        <f>F17+F23</f>
        <v>5084795.2</v>
      </c>
      <c r="G26" s="153"/>
      <c r="H26" s="153"/>
      <c r="I26" s="153">
        <f>I17+I23</f>
        <v>5144520</v>
      </c>
      <c r="J26" s="148"/>
    </row>
    <row r="27" spans="1:10" ht="69" customHeight="1" x14ac:dyDescent="0.15">
      <c r="A27" s="304" t="s">
        <v>130</v>
      </c>
      <c r="B27" s="305"/>
      <c r="C27" s="305"/>
      <c r="D27" s="305"/>
      <c r="E27" s="305"/>
      <c r="F27" s="305"/>
      <c r="G27" s="305"/>
      <c r="H27" s="309" t="s">
        <v>131</v>
      </c>
      <c r="I27" s="303"/>
      <c r="J27" s="303"/>
    </row>
    <row r="28" spans="1:10" x14ac:dyDescent="0.15">
      <c r="A28" s="304" t="s">
        <v>132</v>
      </c>
      <c r="B28" s="305"/>
      <c r="C28" s="305"/>
      <c r="D28" s="305"/>
      <c r="E28" s="305"/>
      <c r="F28" s="305"/>
      <c r="G28" s="305"/>
      <c r="H28" s="303"/>
      <c r="I28" s="303"/>
      <c r="J28" s="303"/>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310" t="s">
        <v>9</v>
      </c>
      <c r="B2" s="310"/>
      <c r="C2" s="310"/>
      <c r="D2" s="310"/>
      <c r="E2" s="310"/>
      <c r="F2" s="310"/>
      <c r="G2" s="310"/>
      <c r="H2" s="310"/>
      <c r="I2" s="310"/>
      <c r="J2" s="310"/>
      <c r="K2" s="310"/>
      <c r="L2" s="310"/>
      <c r="M2" s="310"/>
      <c r="N2" s="310"/>
      <c r="O2" s="310"/>
      <c r="P2" s="310"/>
    </row>
    <row r="3" spans="1:16" x14ac:dyDescent="0.15">
      <c r="A3" s="85"/>
      <c r="B3" s="85"/>
      <c r="C3" s="85"/>
      <c r="D3" s="85"/>
      <c r="E3" s="85"/>
      <c r="F3" s="85"/>
      <c r="G3" s="85"/>
      <c r="H3" s="85"/>
      <c r="I3" s="85"/>
      <c r="J3" s="85"/>
      <c r="K3" s="85"/>
      <c r="L3" s="85"/>
      <c r="M3" s="85"/>
      <c r="N3" s="85"/>
      <c r="O3" s="85"/>
      <c r="P3" s="132" t="s">
        <v>133</v>
      </c>
    </row>
    <row r="4" spans="1:16" x14ac:dyDescent="0.15">
      <c r="A4" s="139" t="s">
        <v>134</v>
      </c>
      <c r="B4" s="85"/>
      <c r="C4" s="85"/>
      <c r="D4" s="85"/>
      <c r="E4" s="85"/>
      <c r="F4" s="85"/>
      <c r="G4" s="85"/>
      <c r="H4" s="85"/>
      <c r="I4" s="85"/>
      <c r="J4" s="85"/>
      <c r="K4" s="85"/>
      <c r="L4" s="85"/>
      <c r="M4" s="85"/>
      <c r="N4" s="85"/>
      <c r="O4" s="85"/>
      <c r="P4" s="85"/>
    </row>
    <row r="5" spans="1:16" x14ac:dyDescent="0.15">
      <c r="A5" s="139" t="str">
        <f>货币资金!A5</f>
        <v>填报单位：林芝市巴宜区八一镇人民政府</v>
      </c>
      <c r="B5" s="85"/>
      <c r="C5" s="85"/>
      <c r="D5" s="85"/>
      <c r="E5" s="85"/>
      <c r="F5" s="85"/>
      <c r="G5" s="85"/>
      <c r="H5" s="85"/>
      <c r="I5" s="85"/>
      <c r="J5" s="85"/>
      <c r="K5" s="85"/>
      <c r="L5" s="85"/>
      <c r="M5" s="85"/>
      <c r="N5" s="85"/>
      <c r="O5" s="85"/>
      <c r="P5" s="85"/>
    </row>
    <row r="6" spans="1:16" x14ac:dyDescent="0.15">
      <c r="A6" s="139" t="str">
        <f>货币资金!A6</f>
        <v>项目名称：百巴镇苹果种植项目</v>
      </c>
      <c r="B6" s="85"/>
      <c r="C6" s="85"/>
      <c r="D6" s="85"/>
      <c r="E6" s="85"/>
      <c r="F6" s="85"/>
      <c r="G6" s="85"/>
      <c r="H6" s="85"/>
      <c r="I6" s="85"/>
      <c r="J6" s="85"/>
      <c r="K6" s="85"/>
      <c r="L6" s="85"/>
      <c r="M6" s="85"/>
      <c r="N6" s="85"/>
      <c r="O6" s="85"/>
      <c r="P6" s="132" t="s">
        <v>76</v>
      </c>
    </row>
    <row r="7" spans="1:16" x14ac:dyDescent="0.15">
      <c r="A7" s="319" t="s">
        <v>77</v>
      </c>
      <c r="B7" s="319" t="s">
        <v>135</v>
      </c>
      <c r="C7" s="319" t="s">
        <v>136</v>
      </c>
      <c r="D7" s="319" t="s">
        <v>137</v>
      </c>
      <c r="E7" s="321" t="s">
        <v>138</v>
      </c>
      <c r="F7" s="319" t="s">
        <v>139</v>
      </c>
      <c r="G7" s="319" t="s">
        <v>140</v>
      </c>
      <c r="H7" s="319" t="s">
        <v>81</v>
      </c>
      <c r="I7" s="320"/>
      <c r="J7" s="319" t="s">
        <v>82</v>
      </c>
      <c r="K7" s="320"/>
      <c r="L7" s="320"/>
      <c r="M7" s="320"/>
      <c r="N7" s="319" t="s">
        <v>83</v>
      </c>
      <c r="O7" s="320"/>
      <c r="P7" s="319" t="s">
        <v>84</v>
      </c>
    </row>
    <row r="8" spans="1:16" x14ac:dyDescent="0.15">
      <c r="A8" s="320"/>
      <c r="B8" s="320"/>
      <c r="C8" s="320"/>
      <c r="D8" s="320"/>
      <c r="E8" s="322"/>
      <c r="F8" s="320"/>
      <c r="G8" s="320"/>
      <c r="H8" s="320"/>
      <c r="I8" s="320"/>
      <c r="J8" s="319" t="s">
        <v>141</v>
      </c>
      <c r="K8" s="320"/>
      <c r="L8" s="319" t="s">
        <v>142</v>
      </c>
      <c r="M8" s="320"/>
      <c r="N8" s="320"/>
      <c r="O8" s="320"/>
      <c r="P8" s="320"/>
    </row>
    <row r="9" spans="1:16" x14ac:dyDescent="0.15">
      <c r="A9" s="320"/>
      <c r="B9" s="320"/>
      <c r="C9" s="320"/>
      <c r="D9" s="320"/>
      <c r="E9" s="322"/>
      <c r="F9" s="320"/>
      <c r="G9" s="320"/>
      <c r="H9" s="90" t="s">
        <v>143</v>
      </c>
      <c r="I9" s="90" t="s">
        <v>144</v>
      </c>
      <c r="J9" s="90" t="s">
        <v>143</v>
      </c>
      <c r="K9" s="90" t="s">
        <v>144</v>
      </c>
      <c r="L9" s="90" t="s">
        <v>143</v>
      </c>
      <c r="M9" s="90" t="s">
        <v>144</v>
      </c>
      <c r="N9" s="90" t="s">
        <v>143</v>
      </c>
      <c r="O9" s="90" t="s">
        <v>144</v>
      </c>
      <c r="P9" s="320"/>
    </row>
    <row r="10" spans="1:16" x14ac:dyDescent="0.15">
      <c r="A10" s="161"/>
      <c r="B10" s="162" t="s">
        <v>145</v>
      </c>
      <c r="C10" s="162" t="s">
        <v>146</v>
      </c>
      <c r="D10" s="162" t="s">
        <v>147</v>
      </c>
      <c r="E10" s="162" t="s">
        <v>148</v>
      </c>
      <c r="F10" s="162" t="s">
        <v>149</v>
      </c>
      <c r="G10" s="162" t="s">
        <v>150</v>
      </c>
      <c r="H10" s="162" t="s">
        <v>151</v>
      </c>
      <c r="I10" s="162" t="s">
        <v>152</v>
      </c>
      <c r="J10" s="162" t="s">
        <v>153</v>
      </c>
      <c r="K10" s="162" t="s">
        <v>154</v>
      </c>
      <c r="L10" s="163" t="s">
        <v>155</v>
      </c>
      <c r="M10" s="163" t="s">
        <v>156</v>
      </c>
      <c r="N10" s="163" t="s">
        <v>157</v>
      </c>
      <c r="O10" s="163" t="s">
        <v>158</v>
      </c>
      <c r="P10" s="141" t="s">
        <v>159</v>
      </c>
    </row>
    <row r="11" spans="1:16" x14ac:dyDescent="0.15">
      <c r="A11" s="161">
        <v>1</v>
      </c>
      <c r="B11" s="164" t="s">
        <v>160</v>
      </c>
      <c r="C11" s="164" t="s">
        <v>161</v>
      </c>
      <c r="D11" s="165"/>
      <c r="E11" s="161" t="s">
        <v>162</v>
      </c>
      <c r="F11" s="164" t="s">
        <v>163</v>
      </c>
      <c r="G11" s="162" t="s">
        <v>122</v>
      </c>
      <c r="H11" s="166">
        <f>I11/1.8</f>
        <v>3175.5555555555557</v>
      </c>
      <c r="I11" s="167">
        <v>5716</v>
      </c>
      <c r="J11" s="168"/>
      <c r="K11" s="167"/>
      <c r="L11" s="168"/>
      <c r="M11" s="167"/>
      <c r="N11" s="166">
        <f>H11+J11-L11</f>
        <v>3175.5555555555557</v>
      </c>
      <c r="O11" s="167">
        <f>I11+K11-M11</f>
        <v>5716</v>
      </c>
      <c r="P11" s="87"/>
    </row>
    <row r="12" spans="1:16" x14ac:dyDescent="0.15">
      <c r="A12" s="161">
        <v>2</v>
      </c>
      <c r="B12" s="164" t="s">
        <v>160</v>
      </c>
      <c r="C12" s="164" t="s">
        <v>164</v>
      </c>
      <c r="D12" s="165"/>
      <c r="E12" s="161" t="s">
        <v>162</v>
      </c>
      <c r="F12" s="164" t="s">
        <v>163</v>
      </c>
      <c r="G12" s="162" t="s">
        <v>122</v>
      </c>
      <c r="H12" s="166">
        <f>I12/3.35</f>
        <v>644.77611940298505</v>
      </c>
      <c r="I12" s="167">
        <v>2160</v>
      </c>
      <c r="J12" s="168"/>
      <c r="K12" s="167"/>
      <c r="L12" s="168"/>
      <c r="M12" s="167"/>
      <c r="N12" s="166">
        <f t="shared" ref="N12:N31" si="0">H12+J12-L12</f>
        <v>644.77611940298505</v>
      </c>
      <c r="O12" s="167">
        <f t="shared" ref="O12:O31" si="1">I12+K12-M12</f>
        <v>2160</v>
      </c>
      <c r="P12" s="87"/>
    </row>
    <row r="13" spans="1:16" x14ac:dyDescent="0.15">
      <c r="A13" s="161">
        <v>3</v>
      </c>
      <c r="B13" s="164" t="s">
        <v>160</v>
      </c>
      <c r="C13" s="164" t="s">
        <v>165</v>
      </c>
      <c r="D13" s="165" t="s">
        <v>166</v>
      </c>
      <c r="E13" s="162" t="s">
        <v>167</v>
      </c>
      <c r="F13" s="164" t="s">
        <v>163</v>
      </c>
      <c r="G13" s="162" t="s">
        <v>122</v>
      </c>
      <c r="H13" s="161">
        <v>1</v>
      </c>
      <c r="I13" s="167">
        <v>26000</v>
      </c>
      <c r="J13" s="168"/>
      <c r="K13" s="167"/>
      <c r="L13" s="168"/>
      <c r="M13" s="167"/>
      <c r="N13" s="166">
        <f t="shared" si="0"/>
        <v>1</v>
      </c>
      <c r="O13" s="167">
        <f t="shared" si="1"/>
        <v>26000</v>
      </c>
      <c r="P13" s="87"/>
    </row>
    <row r="14" spans="1:16" x14ac:dyDescent="0.15">
      <c r="A14" s="161">
        <v>4</v>
      </c>
      <c r="B14" s="164" t="s">
        <v>168</v>
      </c>
      <c r="C14" s="164" t="s">
        <v>169</v>
      </c>
      <c r="D14" s="165"/>
      <c r="E14" s="162" t="s">
        <v>170</v>
      </c>
      <c r="F14" s="164" t="s">
        <v>163</v>
      </c>
      <c r="G14" s="162" t="s">
        <v>122</v>
      </c>
      <c r="H14" s="161"/>
      <c r="I14" s="167">
        <v>154</v>
      </c>
      <c r="J14" s="168"/>
      <c r="K14" s="167"/>
      <c r="L14" s="168"/>
      <c r="M14" s="167"/>
      <c r="N14" s="166">
        <f t="shared" si="0"/>
        <v>0</v>
      </c>
      <c r="O14" s="167">
        <f t="shared" si="1"/>
        <v>154</v>
      </c>
      <c r="P14" s="87"/>
    </row>
    <row r="15" spans="1:16" x14ac:dyDescent="0.15">
      <c r="A15" s="161">
        <v>5</v>
      </c>
      <c r="B15" s="164" t="s">
        <v>168</v>
      </c>
      <c r="C15" s="164" t="s">
        <v>161</v>
      </c>
      <c r="D15" s="165"/>
      <c r="E15" s="161" t="s">
        <v>162</v>
      </c>
      <c r="F15" s="164" t="s">
        <v>163</v>
      </c>
      <c r="G15" s="162" t="s">
        <v>122</v>
      </c>
      <c r="H15" s="166">
        <f>I15/1.8</f>
        <v>2052</v>
      </c>
      <c r="I15" s="167">
        <v>3693.6</v>
      </c>
      <c r="J15" s="168"/>
      <c r="K15" s="167"/>
      <c r="L15" s="168"/>
      <c r="M15" s="167"/>
      <c r="N15" s="166">
        <f t="shared" si="0"/>
        <v>2052</v>
      </c>
      <c r="O15" s="167">
        <f t="shared" si="1"/>
        <v>3693.6</v>
      </c>
      <c r="P15" s="87"/>
    </row>
    <row r="16" spans="1:16" x14ac:dyDescent="0.15">
      <c r="A16" s="161">
        <v>6</v>
      </c>
      <c r="B16" s="164" t="s">
        <v>168</v>
      </c>
      <c r="C16" s="164" t="s">
        <v>171</v>
      </c>
      <c r="D16" s="165"/>
      <c r="E16" s="161" t="s">
        <v>162</v>
      </c>
      <c r="F16" s="164" t="s">
        <v>163</v>
      </c>
      <c r="G16" s="162" t="s">
        <v>122</v>
      </c>
      <c r="H16" s="166">
        <f>I16/0.9</f>
        <v>34.222222222222221</v>
      </c>
      <c r="I16" s="167">
        <v>30.8</v>
      </c>
      <c r="J16" s="168"/>
      <c r="K16" s="167"/>
      <c r="L16" s="168"/>
      <c r="M16" s="167"/>
      <c r="N16" s="166">
        <f t="shared" si="0"/>
        <v>34.222222222222221</v>
      </c>
      <c r="O16" s="167">
        <f t="shared" si="1"/>
        <v>30.8</v>
      </c>
      <c r="P16" s="87"/>
    </row>
    <row r="17" spans="1:16" x14ac:dyDescent="0.15">
      <c r="A17" s="161">
        <v>7</v>
      </c>
      <c r="B17" s="164" t="s">
        <v>168</v>
      </c>
      <c r="C17" s="164" t="s">
        <v>172</v>
      </c>
      <c r="D17" s="165"/>
      <c r="E17" s="161" t="s">
        <v>162</v>
      </c>
      <c r="F17" s="164" t="s">
        <v>163</v>
      </c>
      <c r="G17" s="162" t="s">
        <v>122</v>
      </c>
      <c r="H17" s="166">
        <f>I17/2.4</f>
        <v>180</v>
      </c>
      <c r="I17" s="167">
        <v>432</v>
      </c>
      <c r="J17" s="168"/>
      <c r="K17" s="167"/>
      <c r="L17" s="168"/>
      <c r="M17" s="167"/>
      <c r="N17" s="166">
        <f t="shared" si="0"/>
        <v>180</v>
      </c>
      <c r="O17" s="167">
        <f t="shared" si="1"/>
        <v>432</v>
      </c>
      <c r="P17" s="87"/>
    </row>
    <row r="18" spans="1:16" x14ac:dyDescent="0.15">
      <c r="A18" s="161">
        <v>8</v>
      </c>
      <c r="B18" s="164" t="s">
        <v>168</v>
      </c>
      <c r="C18" s="164" t="s">
        <v>173</v>
      </c>
      <c r="D18" s="165"/>
      <c r="E18" s="161" t="s">
        <v>162</v>
      </c>
      <c r="F18" s="164" t="s">
        <v>163</v>
      </c>
      <c r="G18" s="162" t="s">
        <v>122</v>
      </c>
      <c r="H18" s="166">
        <f>I18/3.77</f>
        <v>45377.450928381957</v>
      </c>
      <c r="I18" s="167">
        <v>171072.99</v>
      </c>
      <c r="J18" s="168"/>
      <c r="K18" s="167"/>
      <c r="L18" s="168"/>
      <c r="M18" s="167"/>
      <c r="N18" s="166">
        <f t="shared" si="0"/>
        <v>45377.450928381957</v>
      </c>
      <c r="O18" s="167">
        <f t="shared" si="1"/>
        <v>171072.99</v>
      </c>
      <c r="P18" s="87"/>
    </row>
    <row r="19" spans="1:16" x14ac:dyDescent="0.15">
      <c r="A19" s="161">
        <v>9</v>
      </c>
      <c r="B19" s="164" t="s">
        <v>168</v>
      </c>
      <c r="C19" s="164" t="s">
        <v>164</v>
      </c>
      <c r="D19" s="165"/>
      <c r="E19" s="161" t="s">
        <v>162</v>
      </c>
      <c r="F19" s="164" t="s">
        <v>163</v>
      </c>
      <c r="G19" s="162" t="s">
        <v>122</v>
      </c>
      <c r="H19" s="166">
        <f>I19/3.35</f>
        <v>10671.149253731342</v>
      </c>
      <c r="I19" s="167">
        <v>35748.35</v>
      </c>
      <c r="J19" s="168"/>
      <c r="K19" s="167"/>
      <c r="L19" s="168"/>
      <c r="M19" s="167"/>
      <c r="N19" s="166">
        <f t="shared" si="0"/>
        <v>10671.149253731342</v>
      </c>
      <c r="O19" s="167">
        <f t="shared" si="1"/>
        <v>35748.35</v>
      </c>
      <c r="P19" s="87"/>
    </row>
    <row r="20" spans="1:16" x14ac:dyDescent="0.15">
      <c r="A20" s="161">
        <v>10</v>
      </c>
      <c r="B20" s="164" t="s">
        <v>168</v>
      </c>
      <c r="C20" s="164" t="s">
        <v>174</v>
      </c>
      <c r="D20" s="165"/>
      <c r="E20" s="162" t="s">
        <v>175</v>
      </c>
      <c r="F20" s="164" t="s">
        <v>163</v>
      </c>
      <c r="G20" s="162" t="s">
        <v>122</v>
      </c>
      <c r="H20" s="166"/>
      <c r="I20" s="167">
        <v>198180</v>
      </c>
      <c r="J20" s="168"/>
      <c r="K20" s="167"/>
      <c r="L20" s="168"/>
      <c r="M20" s="167"/>
      <c r="N20" s="166">
        <f t="shared" si="0"/>
        <v>0</v>
      </c>
      <c r="O20" s="167">
        <f t="shared" si="1"/>
        <v>198180</v>
      </c>
      <c r="P20" s="87"/>
    </row>
    <row r="21" spans="1:16" x14ac:dyDescent="0.15">
      <c r="A21" s="161">
        <v>11</v>
      </c>
      <c r="B21" s="164" t="s">
        <v>168</v>
      </c>
      <c r="C21" s="164" t="s">
        <v>176</v>
      </c>
      <c r="D21" s="165"/>
      <c r="E21" s="162" t="s">
        <v>177</v>
      </c>
      <c r="F21" s="164" t="s">
        <v>163</v>
      </c>
      <c r="G21" s="162" t="s">
        <v>122</v>
      </c>
      <c r="H21" s="169">
        <v>1</v>
      </c>
      <c r="I21" s="167">
        <v>55613.7</v>
      </c>
      <c r="J21" s="168"/>
      <c r="K21" s="167"/>
      <c r="L21" s="168"/>
      <c r="M21" s="167"/>
      <c r="N21" s="166">
        <f t="shared" si="0"/>
        <v>1</v>
      </c>
      <c r="O21" s="167">
        <f t="shared" si="1"/>
        <v>55613.7</v>
      </c>
      <c r="P21" s="87"/>
    </row>
    <row r="22" spans="1:16" x14ac:dyDescent="0.15">
      <c r="A22" s="161">
        <v>12</v>
      </c>
      <c r="B22" s="164" t="s">
        <v>168</v>
      </c>
      <c r="C22" s="164" t="s">
        <v>178</v>
      </c>
      <c r="D22" s="165"/>
      <c r="E22" s="162" t="s">
        <v>177</v>
      </c>
      <c r="F22" s="164" t="s">
        <v>163</v>
      </c>
      <c r="G22" s="162" t="s">
        <v>122</v>
      </c>
      <c r="H22" s="169">
        <v>1</v>
      </c>
      <c r="I22" s="167">
        <v>2285.7199999999998</v>
      </c>
      <c r="J22" s="168"/>
      <c r="K22" s="167"/>
      <c r="L22" s="168"/>
      <c r="M22" s="167"/>
      <c r="N22" s="166">
        <f t="shared" si="0"/>
        <v>1</v>
      </c>
      <c r="O22" s="167">
        <f t="shared" si="1"/>
        <v>2285.7199999999998</v>
      </c>
      <c r="P22" s="87"/>
    </row>
    <row r="23" spans="1:16" ht="24.75" x14ac:dyDescent="0.15">
      <c r="A23" s="161">
        <v>13</v>
      </c>
      <c r="B23" s="164" t="s">
        <v>168</v>
      </c>
      <c r="C23" s="170" t="s">
        <v>179</v>
      </c>
      <c r="D23" s="165"/>
      <c r="E23" s="162" t="s">
        <v>170</v>
      </c>
      <c r="F23" s="164" t="s">
        <v>163</v>
      </c>
      <c r="G23" s="162" t="s">
        <v>122</v>
      </c>
      <c r="H23" s="166">
        <f>I23/201.39</f>
        <v>142.12721584984359</v>
      </c>
      <c r="I23" s="167">
        <v>28623</v>
      </c>
      <c r="J23" s="168"/>
      <c r="K23" s="167"/>
      <c r="L23" s="168"/>
      <c r="M23" s="167"/>
      <c r="N23" s="166">
        <f t="shared" si="0"/>
        <v>142.12721584984359</v>
      </c>
      <c r="O23" s="167">
        <f t="shared" si="1"/>
        <v>28623</v>
      </c>
      <c r="P23" s="87"/>
    </row>
    <row r="24" spans="1:16" x14ac:dyDescent="0.15">
      <c r="A24" s="161">
        <v>14</v>
      </c>
      <c r="B24" s="164" t="s">
        <v>168</v>
      </c>
      <c r="C24" s="164" t="s">
        <v>180</v>
      </c>
      <c r="D24" s="165"/>
      <c r="E24" s="162" t="s">
        <v>170</v>
      </c>
      <c r="F24" s="164" t="s">
        <v>163</v>
      </c>
      <c r="G24" s="162" t="s">
        <v>122</v>
      </c>
      <c r="H24" s="166">
        <f>I24/198.11676</f>
        <v>161.30876559862983</v>
      </c>
      <c r="I24" s="167">
        <v>31957.97</v>
      </c>
      <c r="J24" s="168"/>
      <c r="K24" s="167"/>
      <c r="L24" s="168"/>
      <c r="M24" s="167"/>
      <c r="N24" s="166">
        <f t="shared" si="0"/>
        <v>161.30876559862983</v>
      </c>
      <c r="O24" s="167">
        <f t="shared" si="1"/>
        <v>31957.97</v>
      </c>
      <c r="P24" s="87"/>
    </row>
    <row r="25" spans="1:16" x14ac:dyDescent="0.15">
      <c r="A25" s="161">
        <v>15</v>
      </c>
      <c r="B25" s="164" t="s">
        <v>168</v>
      </c>
      <c r="C25" s="164" t="s">
        <v>181</v>
      </c>
      <c r="D25" s="165"/>
      <c r="E25" s="162" t="s">
        <v>170</v>
      </c>
      <c r="F25" s="164" t="s">
        <v>163</v>
      </c>
      <c r="G25" s="162" t="s">
        <v>122</v>
      </c>
      <c r="H25" s="166">
        <f>I25/172</f>
        <v>196</v>
      </c>
      <c r="I25" s="167">
        <v>33712</v>
      </c>
      <c r="J25" s="168"/>
      <c r="K25" s="167"/>
      <c r="L25" s="168"/>
      <c r="M25" s="167"/>
      <c r="N25" s="166">
        <f t="shared" si="0"/>
        <v>196</v>
      </c>
      <c r="O25" s="167">
        <f t="shared" si="1"/>
        <v>33712</v>
      </c>
      <c r="P25" s="87"/>
    </row>
    <row r="26" spans="1:16" x14ac:dyDescent="0.15">
      <c r="A26" s="161">
        <v>16</v>
      </c>
      <c r="B26" s="164" t="s">
        <v>168</v>
      </c>
      <c r="C26" s="164" t="s">
        <v>182</v>
      </c>
      <c r="D26" s="165"/>
      <c r="E26" s="162" t="s">
        <v>170</v>
      </c>
      <c r="F26" s="164" t="s">
        <v>163</v>
      </c>
      <c r="G26" s="162" t="s">
        <v>122</v>
      </c>
      <c r="H26" s="166">
        <f>I26/184</f>
        <v>1006</v>
      </c>
      <c r="I26" s="167">
        <v>185104</v>
      </c>
      <c r="J26" s="168"/>
      <c r="K26" s="167"/>
      <c r="L26" s="168"/>
      <c r="M26" s="167"/>
      <c r="N26" s="166">
        <f t="shared" si="0"/>
        <v>1006</v>
      </c>
      <c r="O26" s="167">
        <f t="shared" si="1"/>
        <v>185104</v>
      </c>
      <c r="P26" s="87"/>
    </row>
    <row r="27" spans="1:16" x14ac:dyDescent="0.15">
      <c r="A27" s="161">
        <v>17</v>
      </c>
      <c r="B27" s="164" t="s">
        <v>168</v>
      </c>
      <c r="C27" s="164" t="s">
        <v>183</v>
      </c>
      <c r="D27" s="165"/>
      <c r="E27" s="162" t="s">
        <v>184</v>
      </c>
      <c r="F27" s="164" t="s">
        <v>163</v>
      </c>
      <c r="G27" s="162" t="s">
        <v>122</v>
      </c>
      <c r="H27" s="166">
        <f>I27/7.68</f>
        <v>1187.6875</v>
      </c>
      <c r="I27" s="167">
        <v>9121.44</v>
      </c>
      <c r="J27" s="168"/>
      <c r="K27" s="167"/>
      <c r="L27" s="168"/>
      <c r="M27" s="167"/>
      <c r="N27" s="166">
        <f t="shared" si="0"/>
        <v>1187.6875</v>
      </c>
      <c r="O27" s="167">
        <f t="shared" si="1"/>
        <v>9121.44</v>
      </c>
      <c r="P27" s="87"/>
    </row>
    <row r="28" spans="1:16" x14ac:dyDescent="0.15">
      <c r="A28" s="161">
        <v>18</v>
      </c>
      <c r="B28" s="164" t="s">
        <v>185</v>
      </c>
      <c r="C28" s="164" t="s">
        <v>186</v>
      </c>
      <c r="D28" s="165"/>
      <c r="E28" s="161" t="s">
        <v>162</v>
      </c>
      <c r="F28" s="164" t="s">
        <v>163</v>
      </c>
      <c r="G28" s="162" t="s">
        <v>122</v>
      </c>
      <c r="H28" s="166"/>
      <c r="I28" s="167">
        <v>361407.54</v>
      </c>
      <c r="J28" s="168"/>
      <c r="K28" s="167"/>
      <c r="L28" s="168"/>
      <c r="M28" s="167"/>
      <c r="N28" s="166">
        <f t="shared" si="0"/>
        <v>0</v>
      </c>
      <c r="O28" s="167">
        <f t="shared" si="1"/>
        <v>361407.54</v>
      </c>
      <c r="P28" s="87"/>
    </row>
    <row r="29" spans="1:16" x14ac:dyDescent="0.15">
      <c r="A29" s="161">
        <v>19</v>
      </c>
      <c r="B29" s="164" t="s">
        <v>185</v>
      </c>
      <c r="C29" s="164" t="s">
        <v>187</v>
      </c>
      <c r="D29" s="165"/>
      <c r="E29" s="162" t="s">
        <v>188</v>
      </c>
      <c r="F29" s="164" t="s">
        <v>163</v>
      </c>
      <c r="G29" s="162" t="s">
        <v>122</v>
      </c>
      <c r="H29" s="166">
        <v>436</v>
      </c>
      <c r="I29" s="167">
        <v>7104134.71</v>
      </c>
      <c r="J29" s="168"/>
      <c r="K29" s="167"/>
      <c r="L29" s="168"/>
      <c r="M29" s="167"/>
      <c r="N29" s="166">
        <f t="shared" si="0"/>
        <v>436</v>
      </c>
      <c r="O29" s="167">
        <f t="shared" si="1"/>
        <v>7104134.71</v>
      </c>
      <c r="P29" s="87"/>
    </row>
    <row r="30" spans="1:16" x14ac:dyDescent="0.15">
      <c r="A30" s="161">
        <v>20</v>
      </c>
      <c r="B30" s="164" t="s">
        <v>185</v>
      </c>
      <c r="C30" s="164" t="s">
        <v>189</v>
      </c>
      <c r="D30" s="165"/>
      <c r="E30" s="161" t="s">
        <v>162</v>
      </c>
      <c r="F30" s="164" t="s">
        <v>163</v>
      </c>
      <c r="G30" s="162" t="s">
        <v>122</v>
      </c>
      <c r="H30" s="166"/>
      <c r="I30" s="167">
        <v>2251.86</v>
      </c>
      <c r="J30" s="168"/>
      <c r="K30" s="167"/>
      <c r="L30" s="168"/>
      <c r="M30" s="167"/>
      <c r="N30" s="166">
        <f t="shared" si="0"/>
        <v>0</v>
      </c>
      <c r="O30" s="167">
        <f t="shared" si="1"/>
        <v>2251.86</v>
      </c>
      <c r="P30" s="87"/>
    </row>
    <row r="31" spans="1:16" x14ac:dyDescent="0.15">
      <c r="A31" s="161"/>
      <c r="B31" s="165"/>
      <c r="C31" s="165"/>
      <c r="D31" s="165"/>
      <c r="E31" s="161"/>
      <c r="F31" s="165"/>
      <c r="G31" s="161"/>
      <c r="H31" s="161"/>
      <c r="I31" s="167"/>
      <c r="J31" s="168"/>
      <c r="K31" s="167"/>
      <c r="L31" s="168"/>
      <c r="M31" s="167"/>
      <c r="N31" s="166">
        <f t="shared" si="0"/>
        <v>0</v>
      </c>
      <c r="O31" s="167">
        <f t="shared" si="1"/>
        <v>0</v>
      </c>
      <c r="P31" s="87"/>
    </row>
    <row r="32" spans="1:16" x14ac:dyDescent="0.15">
      <c r="A32" s="313" t="s">
        <v>99</v>
      </c>
      <c r="B32" s="314"/>
      <c r="C32" s="165"/>
      <c r="D32" s="165"/>
      <c r="E32" s="161"/>
      <c r="F32" s="165"/>
      <c r="G32" s="161"/>
      <c r="H32" s="166">
        <f t="shared" ref="H32:O32" si="2">SUM(H11:H31)</f>
        <v>65267.277560742543</v>
      </c>
      <c r="I32" s="167">
        <f t="shared" si="2"/>
        <v>8257399.6800000006</v>
      </c>
      <c r="J32" s="168">
        <f t="shared" si="2"/>
        <v>0</v>
      </c>
      <c r="K32" s="167">
        <f t="shared" si="2"/>
        <v>0</v>
      </c>
      <c r="L32" s="168">
        <f t="shared" si="2"/>
        <v>0</v>
      </c>
      <c r="M32" s="167">
        <f t="shared" si="2"/>
        <v>0</v>
      </c>
      <c r="N32" s="166">
        <f t="shared" si="2"/>
        <v>65267.277560742543</v>
      </c>
      <c r="O32" s="167">
        <f t="shared" si="2"/>
        <v>8257399.6800000006</v>
      </c>
      <c r="P32" s="87"/>
    </row>
    <row r="33" spans="1:16" ht="84" customHeight="1" x14ac:dyDescent="0.15">
      <c r="A33" s="317" t="s">
        <v>190</v>
      </c>
      <c r="B33" s="318"/>
      <c r="C33" s="318"/>
      <c r="D33" s="318"/>
      <c r="E33" s="318"/>
      <c r="F33" s="318"/>
      <c r="G33" s="318"/>
      <c r="H33" s="318"/>
      <c r="I33" s="318"/>
      <c r="J33" s="318"/>
      <c r="K33" s="318"/>
      <c r="L33" s="318"/>
      <c r="M33" s="315" t="s">
        <v>131</v>
      </c>
      <c r="N33" s="316"/>
      <c r="O33" s="316"/>
      <c r="P33" s="316"/>
    </row>
    <row r="34" spans="1:16" x14ac:dyDescent="0.15">
      <c r="A34" s="318" t="s">
        <v>73</v>
      </c>
      <c r="B34" s="318"/>
      <c r="C34" s="318"/>
      <c r="D34" s="318"/>
      <c r="E34" s="318"/>
      <c r="F34" s="318"/>
      <c r="G34" s="318"/>
      <c r="H34" s="318"/>
      <c r="I34" s="318"/>
      <c r="J34" s="318"/>
      <c r="K34" s="318"/>
      <c r="L34" s="318"/>
      <c r="M34" s="316"/>
      <c r="N34" s="316"/>
      <c r="O34" s="316"/>
      <c r="P34" s="316"/>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95" t="s">
        <v>866</v>
      </c>
      <c r="B2" s="295"/>
      <c r="C2" s="295"/>
      <c r="D2" s="295"/>
      <c r="E2" s="295"/>
      <c r="F2" s="295"/>
      <c r="G2" s="295"/>
      <c r="H2" s="295"/>
      <c r="I2" s="295"/>
      <c r="J2" s="295"/>
      <c r="K2" s="295"/>
      <c r="L2" s="295"/>
      <c r="M2" s="295"/>
      <c r="N2" s="295"/>
      <c r="O2" s="295"/>
      <c r="P2" s="295"/>
      <c r="Q2" s="295"/>
      <c r="R2" s="295"/>
      <c r="S2" s="295"/>
      <c r="T2" s="295"/>
    </row>
    <row r="3" spans="1:20" x14ac:dyDescent="0.15">
      <c r="T3" s="92" t="s">
        <v>191</v>
      </c>
    </row>
    <row r="4" spans="1:20" x14ac:dyDescent="0.15">
      <c r="A4" s="131"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1"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1" t="str">
        <f>货币资金!A6</f>
        <v>项目名称：百巴镇苹果种植项目</v>
      </c>
      <c r="B6" s="85"/>
      <c r="C6" s="85"/>
      <c r="D6" s="85"/>
      <c r="E6" s="85"/>
      <c r="F6" s="85"/>
      <c r="G6" s="85"/>
      <c r="H6" s="85"/>
      <c r="I6" s="85"/>
      <c r="J6" s="85"/>
      <c r="K6" s="85"/>
      <c r="L6" s="85"/>
      <c r="M6" s="85"/>
      <c r="N6" s="85"/>
      <c r="O6" s="85"/>
      <c r="P6" s="85"/>
      <c r="Q6" s="85"/>
      <c r="R6" s="85"/>
      <c r="S6" s="85"/>
      <c r="T6" s="92" t="s">
        <v>867</v>
      </c>
    </row>
    <row r="7" spans="1:20" x14ac:dyDescent="0.15">
      <c r="A7" s="320" t="s">
        <v>192</v>
      </c>
      <c r="B7" s="320" t="s">
        <v>193</v>
      </c>
      <c r="C7" s="322" t="s">
        <v>194</v>
      </c>
      <c r="D7" s="320" t="s">
        <v>868</v>
      </c>
      <c r="E7" s="322" t="s">
        <v>869</v>
      </c>
      <c r="F7" s="320" t="s">
        <v>195</v>
      </c>
      <c r="G7" s="320"/>
      <c r="H7" s="320"/>
      <c r="I7" s="320"/>
      <c r="J7" s="320"/>
      <c r="K7" s="320" t="s">
        <v>196</v>
      </c>
      <c r="L7" s="320"/>
      <c r="M7" s="320"/>
      <c r="N7" s="320"/>
      <c r="O7" s="320"/>
      <c r="P7" s="320"/>
      <c r="Q7" s="320"/>
      <c r="R7" s="320"/>
      <c r="S7" s="89" t="s">
        <v>197</v>
      </c>
      <c r="T7" s="320" t="s">
        <v>198</v>
      </c>
    </row>
    <row r="8" spans="1:20" x14ac:dyDescent="0.15">
      <c r="A8" s="320"/>
      <c r="B8" s="320"/>
      <c r="C8" s="322"/>
      <c r="D8" s="320"/>
      <c r="E8" s="322"/>
      <c r="F8" s="320" t="s">
        <v>199</v>
      </c>
      <c r="G8" s="319" t="s">
        <v>870</v>
      </c>
      <c r="H8" s="320"/>
      <c r="I8" s="319" t="s">
        <v>871</v>
      </c>
      <c r="J8" s="320"/>
      <c r="K8" s="324" t="s">
        <v>872</v>
      </c>
      <c r="L8" s="325"/>
      <c r="M8" s="325"/>
      <c r="N8" s="308"/>
      <c r="O8" s="324" t="s">
        <v>873</v>
      </c>
      <c r="P8" s="325"/>
      <c r="Q8" s="325"/>
      <c r="R8" s="308"/>
      <c r="S8" s="320" t="s">
        <v>200</v>
      </c>
      <c r="T8" s="320"/>
    </row>
    <row r="9" spans="1:20" x14ac:dyDescent="0.15">
      <c r="A9" s="320"/>
      <c r="B9" s="320"/>
      <c r="C9" s="322"/>
      <c r="D9" s="320"/>
      <c r="E9" s="322"/>
      <c r="F9" s="320"/>
      <c r="G9" s="320"/>
      <c r="H9" s="320"/>
      <c r="I9" s="320"/>
      <c r="J9" s="320"/>
      <c r="K9" s="320" t="s">
        <v>141</v>
      </c>
      <c r="L9" s="320"/>
      <c r="M9" s="320" t="s">
        <v>142</v>
      </c>
      <c r="N9" s="320"/>
      <c r="O9" s="320" t="s">
        <v>141</v>
      </c>
      <c r="P9" s="320"/>
      <c r="Q9" s="320" t="s">
        <v>142</v>
      </c>
      <c r="R9" s="320"/>
      <c r="S9" s="320"/>
      <c r="T9" s="320"/>
    </row>
    <row r="10" spans="1:20" x14ac:dyDescent="0.15">
      <c r="A10" s="320"/>
      <c r="B10" s="320"/>
      <c r="C10" s="322"/>
      <c r="D10" s="320"/>
      <c r="E10" s="322"/>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20"/>
      <c r="T10" s="320"/>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row>
    <row r="12" spans="1:20" ht="24" x14ac:dyDescent="0.15">
      <c r="A12" s="89">
        <v>1</v>
      </c>
      <c r="B12" s="91" t="s">
        <v>206</v>
      </c>
      <c r="C12" s="91" t="s">
        <v>188</v>
      </c>
      <c r="D12" s="134" t="s">
        <v>163</v>
      </c>
      <c r="E12" s="90" t="s">
        <v>874</v>
      </c>
      <c r="F12" s="88">
        <f>H12+J12</f>
        <v>152100</v>
      </c>
      <c r="G12" s="89"/>
      <c r="H12" s="88"/>
      <c r="I12" s="89">
        <v>26</v>
      </c>
      <c r="J12" s="88">
        <v>152100</v>
      </c>
      <c r="K12" s="89"/>
      <c r="L12" s="88"/>
      <c r="M12" s="89"/>
      <c r="N12" s="88"/>
      <c r="O12" s="89"/>
      <c r="P12" s="88"/>
      <c r="Q12" s="89"/>
      <c r="R12" s="88"/>
      <c r="S12" s="88">
        <f>F12+L12-N12+P12-R12</f>
        <v>152100</v>
      </c>
      <c r="T12" s="91" t="s">
        <v>875</v>
      </c>
    </row>
    <row r="13" spans="1:20" ht="24" x14ac:dyDescent="0.15">
      <c r="A13" s="89">
        <v>2</v>
      </c>
      <c r="B13" s="91" t="s">
        <v>207</v>
      </c>
      <c r="C13" s="91" t="s">
        <v>188</v>
      </c>
      <c r="D13" s="134" t="s">
        <v>163</v>
      </c>
      <c r="E13" s="90" t="s">
        <v>874</v>
      </c>
      <c r="F13" s="88">
        <f>H13+J13</f>
        <v>39950</v>
      </c>
      <c r="G13" s="89"/>
      <c r="H13" s="88"/>
      <c r="I13" s="89">
        <v>7</v>
      </c>
      <c r="J13" s="88">
        <v>39950</v>
      </c>
      <c r="K13" s="89"/>
      <c r="L13" s="88"/>
      <c r="M13" s="89"/>
      <c r="N13" s="88"/>
      <c r="O13" s="89"/>
      <c r="P13" s="88"/>
      <c r="Q13" s="89"/>
      <c r="R13" s="88"/>
      <c r="S13" s="88">
        <f>F13+L13-N13+P13-R13</f>
        <v>39950</v>
      </c>
      <c r="T13" s="91" t="s">
        <v>875</v>
      </c>
    </row>
    <row r="14" spans="1:20" ht="24" x14ac:dyDescent="0.15">
      <c r="A14" s="89">
        <v>3</v>
      </c>
      <c r="B14" s="91" t="s">
        <v>208</v>
      </c>
      <c r="C14" s="91" t="s">
        <v>188</v>
      </c>
      <c r="D14" s="134" t="s">
        <v>163</v>
      </c>
      <c r="E14" s="90" t="s">
        <v>874</v>
      </c>
      <c r="F14" s="88">
        <f>H14+J14</f>
        <v>24900</v>
      </c>
      <c r="G14" s="89"/>
      <c r="H14" s="88"/>
      <c r="I14" s="89">
        <v>4</v>
      </c>
      <c r="J14" s="88">
        <v>24900</v>
      </c>
      <c r="K14" s="89"/>
      <c r="L14" s="88"/>
      <c r="M14" s="89"/>
      <c r="N14" s="88"/>
      <c r="O14" s="89"/>
      <c r="P14" s="88"/>
      <c r="Q14" s="89"/>
      <c r="R14" s="88"/>
      <c r="S14" s="88">
        <f>F14+L14-N14+P14-R14</f>
        <v>24900</v>
      </c>
      <c r="T14" s="91" t="s">
        <v>875</v>
      </c>
    </row>
    <row r="15" spans="1:20" ht="24" x14ac:dyDescent="0.15">
      <c r="A15" s="89">
        <v>4</v>
      </c>
      <c r="B15" s="91" t="s">
        <v>206</v>
      </c>
      <c r="C15" s="91" t="s">
        <v>188</v>
      </c>
      <c r="D15" s="134" t="s">
        <v>163</v>
      </c>
      <c r="E15" s="89"/>
      <c r="F15" s="88">
        <v>17360000</v>
      </c>
      <c r="G15" s="89"/>
      <c r="H15" s="88"/>
      <c r="I15" s="89">
        <v>868</v>
      </c>
      <c r="J15" s="88">
        <v>17360000</v>
      </c>
      <c r="K15" s="89"/>
      <c r="L15" s="88"/>
      <c r="M15" s="89"/>
      <c r="N15" s="88"/>
      <c r="O15" s="89"/>
      <c r="P15" s="88"/>
      <c r="Q15" s="89"/>
      <c r="R15" s="88"/>
      <c r="S15" s="88">
        <f>F15+L15-N15+P15-R15</f>
        <v>17360000</v>
      </c>
      <c r="T15" s="87" t="s">
        <v>876</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307" t="s">
        <v>99</v>
      </c>
      <c r="B26" s="308"/>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17" t="s">
        <v>877</v>
      </c>
      <c r="B27" s="323"/>
      <c r="C27" s="323"/>
      <c r="D27" s="323"/>
      <c r="E27" s="323"/>
      <c r="F27" s="323"/>
      <c r="G27" s="323"/>
      <c r="H27" s="323"/>
      <c r="I27" s="323"/>
      <c r="J27" s="323"/>
      <c r="K27" s="323"/>
      <c r="L27" s="323"/>
      <c r="M27" s="323"/>
      <c r="N27" s="323"/>
      <c r="O27" s="323"/>
      <c r="P27" s="323"/>
      <c r="Q27" s="315" t="s">
        <v>131</v>
      </c>
      <c r="R27" s="316"/>
      <c r="S27" s="316"/>
      <c r="T27" s="316"/>
    </row>
    <row r="28" spans="1:20" x14ac:dyDescent="0.15">
      <c r="A28" s="318" t="s">
        <v>73</v>
      </c>
      <c r="B28" s="323"/>
      <c r="C28" s="323"/>
      <c r="D28" s="323"/>
      <c r="E28" s="323"/>
      <c r="F28" s="323"/>
      <c r="G28" s="323"/>
      <c r="H28" s="323"/>
      <c r="I28" s="323"/>
      <c r="J28" s="323"/>
      <c r="K28" s="323"/>
      <c r="L28" s="323"/>
      <c r="M28" s="323"/>
      <c r="N28" s="323"/>
      <c r="O28" s="323"/>
      <c r="P28" s="323"/>
      <c r="Q28" s="316"/>
      <c r="R28" s="316"/>
      <c r="S28" s="316"/>
      <c r="T28" s="316"/>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95" t="s">
        <v>209</v>
      </c>
      <c r="B2" s="295"/>
      <c r="C2" s="295"/>
      <c r="D2" s="295"/>
      <c r="E2" s="295"/>
      <c r="F2" s="295"/>
      <c r="G2" s="295"/>
      <c r="H2" s="295"/>
      <c r="I2" s="295"/>
      <c r="J2" s="295"/>
      <c r="K2" s="295"/>
      <c r="L2" s="295"/>
      <c r="M2" s="295"/>
      <c r="N2" s="295"/>
      <c r="O2" s="295"/>
      <c r="P2" s="295"/>
      <c r="Q2" s="295"/>
      <c r="R2" s="295"/>
      <c r="S2" s="295"/>
      <c r="T2" s="295"/>
      <c r="U2" s="295"/>
      <c r="V2" s="295"/>
      <c r="W2" s="295"/>
    </row>
    <row r="3" spans="1:23" x14ac:dyDescent="0.15">
      <c r="W3" s="92" t="s">
        <v>210</v>
      </c>
    </row>
    <row r="4" spans="1:23" x14ac:dyDescent="0.15">
      <c r="A4" s="131" t="str">
        <f>货币资金!A4</f>
        <v>清查基准日：2023年8月31日</v>
      </c>
    </row>
    <row r="5" spans="1:23" x14ac:dyDescent="0.15">
      <c r="A5" s="131" t="str">
        <f>货币资金!A5</f>
        <v>填报单位：林芝市巴宜区八一镇人民政府</v>
      </c>
    </row>
    <row r="6" spans="1:23" x14ac:dyDescent="0.15">
      <c r="A6" s="131" t="str">
        <f>货币资金!A6</f>
        <v>项目名称：百巴镇苹果种植项目</v>
      </c>
      <c r="W6" s="133" t="s">
        <v>856</v>
      </c>
    </row>
    <row r="7" spans="1:23" x14ac:dyDescent="0.15">
      <c r="A7" s="320" t="s">
        <v>192</v>
      </c>
      <c r="B7" s="320" t="s">
        <v>193</v>
      </c>
      <c r="C7" s="320" t="s">
        <v>213</v>
      </c>
      <c r="D7" s="322" t="s">
        <v>214</v>
      </c>
      <c r="E7" s="320" t="s">
        <v>195</v>
      </c>
      <c r="F7" s="320"/>
      <c r="G7" s="320"/>
      <c r="H7" s="320"/>
      <c r="I7" s="320"/>
      <c r="J7" s="320"/>
      <c r="K7" s="320"/>
      <c r="L7" s="320"/>
      <c r="M7" s="320"/>
      <c r="N7" s="320" t="s">
        <v>196</v>
      </c>
      <c r="O7" s="320"/>
      <c r="P7" s="320"/>
      <c r="Q7" s="320"/>
      <c r="R7" s="320"/>
      <c r="S7" s="320"/>
      <c r="T7" s="320"/>
      <c r="U7" s="320"/>
      <c r="V7" s="89" t="s">
        <v>197</v>
      </c>
      <c r="W7" s="320" t="s">
        <v>198</v>
      </c>
    </row>
    <row r="8" spans="1:23" x14ac:dyDescent="0.15">
      <c r="A8" s="320"/>
      <c r="B8" s="320"/>
      <c r="C8" s="320"/>
      <c r="D8" s="322"/>
      <c r="E8" s="320" t="s">
        <v>199</v>
      </c>
      <c r="F8" s="320" t="s">
        <v>215</v>
      </c>
      <c r="G8" s="320"/>
      <c r="H8" s="320"/>
      <c r="I8" s="320"/>
      <c r="J8" s="320" t="s">
        <v>216</v>
      </c>
      <c r="K8" s="320"/>
      <c r="L8" s="320"/>
      <c r="M8" s="320"/>
      <c r="N8" s="320" t="s">
        <v>215</v>
      </c>
      <c r="O8" s="320"/>
      <c r="P8" s="320"/>
      <c r="Q8" s="320"/>
      <c r="R8" s="320" t="s">
        <v>216</v>
      </c>
      <c r="S8" s="320"/>
      <c r="T8" s="320"/>
      <c r="U8" s="320"/>
      <c r="V8" s="320" t="s">
        <v>200</v>
      </c>
      <c r="W8" s="320"/>
    </row>
    <row r="9" spans="1:23" x14ac:dyDescent="0.15">
      <c r="A9" s="320"/>
      <c r="B9" s="320"/>
      <c r="C9" s="320"/>
      <c r="D9" s="322"/>
      <c r="E9" s="320"/>
      <c r="F9" s="320" t="s">
        <v>217</v>
      </c>
      <c r="G9" s="320"/>
      <c r="H9" s="320" t="s">
        <v>218</v>
      </c>
      <c r="I9" s="320"/>
      <c r="J9" s="320" t="s">
        <v>219</v>
      </c>
      <c r="K9" s="320"/>
      <c r="L9" s="320" t="s">
        <v>220</v>
      </c>
      <c r="M9" s="320"/>
      <c r="N9" s="320" t="s">
        <v>217</v>
      </c>
      <c r="O9" s="320"/>
      <c r="P9" s="320" t="s">
        <v>218</v>
      </c>
      <c r="Q9" s="320"/>
      <c r="R9" s="320" t="s">
        <v>219</v>
      </c>
      <c r="S9" s="320"/>
      <c r="T9" s="320" t="s">
        <v>220</v>
      </c>
      <c r="U9" s="320"/>
      <c r="V9" s="320"/>
      <c r="W9" s="320"/>
    </row>
    <row r="10" spans="1:23" x14ac:dyDescent="0.15">
      <c r="A10" s="320"/>
      <c r="B10" s="320"/>
      <c r="C10" s="320"/>
      <c r="D10" s="322"/>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20"/>
      <c r="W10" s="320"/>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c r="U11" s="141" t="s">
        <v>221</v>
      </c>
      <c r="V11" s="141" t="s">
        <v>222</v>
      </c>
      <c r="W11" s="141" t="s">
        <v>223</v>
      </c>
    </row>
    <row r="12" spans="1:23" ht="24" x14ac:dyDescent="0.15">
      <c r="A12" s="89">
        <v>1</v>
      </c>
      <c r="B12" s="99" t="s">
        <v>863</v>
      </c>
      <c r="C12" s="134" t="s">
        <v>842</v>
      </c>
      <c r="D12" s="91" t="s">
        <v>862</v>
      </c>
      <c r="E12" s="102">
        <v>29000</v>
      </c>
      <c r="F12" s="114"/>
      <c r="G12" s="102"/>
      <c r="H12" s="114">
        <v>500</v>
      </c>
      <c r="I12" s="102">
        <v>29000</v>
      </c>
      <c r="J12" s="114"/>
      <c r="K12" s="102"/>
      <c r="L12" s="114"/>
      <c r="M12" s="102"/>
      <c r="N12" s="114"/>
      <c r="O12" s="102"/>
      <c r="P12" s="222">
        <v>100</v>
      </c>
      <c r="Q12" s="215">
        <v>2000</v>
      </c>
      <c r="R12" s="114"/>
      <c r="S12" s="102"/>
      <c r="T12" s="114"/>
      <c r="U12" s="102"/>
      <c r="V12" s="326">
        <f>SUM(Q12:Q14)</f>
        <v>39080</v>
      </c>
      <c r="W12" s="100"/>
    </row>
    <row r="13" spans="1:23" ht="24.75" x14ac:dyDescent="0.15">
      <c r="A13" s="89">
        <v>2</v>
      </c>
      <c r="B13" s="107" t="s">
        <v>864</v>
      </c>
      <c r="C13" s="134" t="s">
        <v>842</v>
      </c>
      <c r="D13" s="91" t="s">
        <v>862</v>
      </c>
      <c r="E13" s="102"/>
      <c r="F13" s="114"/>
      <c r="G13" s="102"/>
      <c r="H13" s="114"/>
      <c r="I13" s="102"/>
      <c r="J13" s="114"/>
      <c r="K13" s="102"/>
      <c r="L13" s="114"/>
      <c r="M13" s="102"/>
      <c r="N13" s="114"/>
      <c r="O13" s="102"/>
      <c r="P13" s="222">
        <v>278</v>
      </c>
      <c r="Q13" s="215">
        <v>16680</v>
      </c>
      <c r="R13" s="114"/>
      <c r="S13" s="102"/>
      <c r="T13" s="114"/>
      <c r="U13" s="102"/>
      <c r="V13" s="327"/>
      <c r="W13" s="100"/>
    </row>
    <row r="14" spans="1:23" ht="24.75" x14ac:dyDescent="0.15">
      <c r="A14" s="89">
        <v>3</v>
      </c>
      <c r="B14" s="107" t="s">
        <v>865</v>
      </c>
      <c r="C14" s="134" t="s">
        <v>842</v>
      </c>
      <c r="D14" s="91" t="s">
        <v>862</v>
      </c>
      <c r="E14" s="102"/>
      <c r="F14" s="114"/>
      <c r="G14" s="102"/>
      <c r="H14" s="114"/>
      <c r="I14" s="102"/>
      <c r="J14" s="114"/>
      <c r="K14" s="102"/>
      <c r="L14" s="114"/>
      <c r="M14" s="102"/>
      <c r="N14" s="114"/>
      <c r="O14" s="102"/>
      <c r="P14" s="222">
        <v>102</v>
      </c>
      <c r="Q14" s="215">
        <v>20400</v>
      </c>
      <c r="R14" s="114"/>
      <c r="S14" s="102"/>
      <c r="T14" s="114"/>
      <c r="U14" s="102"/>
      <c r="V14" s="328"/>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307" t="s">
        <v>99</v>
      </c>
      <c r="B25" s="308"/>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18" t="s">
        <v>100</v>
      </c>
      <c r="B26" s="323"/>
      <c r="C26" s="323"/>
      <c r="D26" s="323"/>
      <c r="E26" s="323"/>
      <c r="F26" s="323"/>
      <c r="G26" s="323"/>
      <c r="H26" s="323"/>
      <c r="I26" s="323"/>
      <c r="J26" s="323"/>
      <c r="K26" s="323"/>
      <c r="L26" s="323"/>
      <c r="M26" s="323"/>
      <c r="N26" s="323"/>
      <c r="O26" s="323"/>
      <c r="P26" s="323"/>
      <c r="Q26" s="323"/>
      <c r="R26" s="323"/>
      <c r="S26" s="323"/>
      <c r="T26" s="315" t="s">
        <v>861</v>
      </c>
      <c r="U26" s="316"/>
      <c r="V26" s="316"/>
      <c r="W26" s="316"/>
    </row>
    <row r="27" spans="1:23" x14ac:dyDescent="0.15">
      <c r="A27" s="323" t="s">
        <v>224</v>
      </c>
      <c r="B27" s="323"/>
      <c r="C27" s="323"/>
      <c r="D27" s="323"/>
      <c r="E27" s="323"/>
      <c r="F27" s="323"/>
      <c r="G27" s="323"/>
      <c r="H27" s="323"/>
      <c r="I27" s="323"/>
      <c r="J27" s="323"/>
      <c r="K27" s="323"/>
      <c r="L27" s="323"/>
      <c r="M27" s="323"/>
      <c r="N27" s="323"/>
      <c r="O27" s="323"/>
      <c r="P27" s="323"/>
      <c r="Q27" s="323"/>
      <c r="R27" s="323"/>
      <c r="S27" s="323"/>
      <c r="T27" s="316"/>
      <c r="U27" s="316"/>
      <c r="V27" s="316"/>
      <c r="W27" s="316"/>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R9:S9"/>
    <mergeCell ref="A2:W2"/>
    <mergeCell ref="E7:M7"/>
    <mergeCell ref="N7:U7"/>
    <mergeCell ref="F8:I8"/>
    <mergeCell ref="J8:M8"/>
    <mergeCell ref="N8:Q8"/>
    <mergeCell ref="R8:U8"/>
    <mergeCell ref="V8:V10"/>
    <mergeCell ref="W7:W10"/>
    <mergeCell ref="T9:U9"/>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310" t="s">
        <v>15</v>
      </c>
      <c r="B2" s="295"/>
      <c r="C2" s="295"/>
      <c r="D2" s="295"/>
      <c r="E2" s="295"/>
      <c r="F2" s="295"/>
      <c r="G2" s="295"/>
      <c r="H2" s="295"/>
      <c r="I2" s="295"/>
      <c r="J2" s="295"/>
      <c r="K2" s="295"/>
      <c r="L2" s="295"/>
      <c r="M2" s="295"/>
      <c r="N2" s="295"/>
      <c r="O2" s="295"/>
      <c r="P2" s="295"/>
    </row>
    <row r="3" spans="1:16" x14ac:dyDescent="0.15">
      <c r="A3" s="85"/>
      <c r="B3" s="85"/>
      <c r="C3" s="85"/>
      <c r="D3" s="85"/>
      <c r="E3" s="85"/>
      <c r="F3" s="85"/>
      <c r="G3" s="85"/>
      <c r="H3" s="85"/>
      <c r="I3" s="85"/>
      <c r="J3" s="85"/>
      <c r="K3" s="85"/>
      <c r="L3" s="85"/>
      <c r="M3" s="85"/>
      <c r="N3" s="85"/>
      <c r="O3" s="85"/>
      <c r="P3" s="132" t="s">
        <v>225</v>
      </c>
    </row>
    <row r="4" spans="1:16" x14ac:dyDescent="0.15">
      <c r="A4" s="139" t="s">
        <v>134</v>
      </c>
      <c r="B4" s="85"/>
      <c r="C4" s="85"/>
      <c r="D4" s="85"/>
      <c r="E4" s="85"/>
      <c r="F4" s="85"/>
      <c r="G4" s="85"/>
      <c r="H4" s="85"/>
      <c r="I4" s="85"/>
      <c r="J4" s="85"/>
      <c r="K4" s="85"/>
      <c r="L4" s="85"/>
      <c r="M4" s="85"/>
      <c r="N4" s="85"/>
      <c r="O4" s="85"/>
      <c r="P4" s="85"/>
    </row>
    <row r="5" spans="1:16" x14ac:dyDescent="0.15">
      <c r="A5" s="139" t="s">
        <v>226</v>
      </c>
      <c r="B5" s="85"/>
      <c r="C5" s="85"/>
      <c r="D5" s="85"/>
      <c r="E5" s="85"/>
      <c r="F5" s="85"/>
      <c r="G5" s="85"/>
      <c r="H5" s="85"/>
      <c r="I5" s="85"/>
      <c r="J5" s="85"/>
      <c r="K5" s="85"/>
      <c r="L5" s="85"/>
      <c r="M5" s="85"/>
      <c r="N5" s="85"/>
      <c r="O5" s="85"/>
      <c r="P5" s="85"/>
    </row>
    <row r="6" spans="1:16" x14ac:dyDescent="0.15">
      <c r="A6" s="139" t="s">
        <v>227</v>
      </c>
      <c r="B6" s="85"/>
      <c r="C6" s="85"/>
      <c r="D6" s="85"/>
      <c r="E6" s="85"/>
      <c r="F6" s="85"/>
      <c r="G6" s="85"/>
      <c r="H6" s="85"/>
      <c r="I6" s="85"/>
      <c r="J6" s="85"/>
      <c r="K6" s="85"/>
      <c r="L6" s="85"/>
      <c r="M6" s="85"/>
      <c r="N6" s="85"/>
      <c r="O6" s="85"/>
      <c r="P6" s="132" t="s">
        <v>76</v>
      </c>
    </row>
    <row r="7" spans="1:16" x14ac:dyDescent="0.15">
      <c r="A7" s="321" t="s">
        <v>77</v>
      </c>
      <c r="B7" s="321" t="s">
        <v>78</v>
      </c>
      <c r="C7" s="321" t="s">
        <v>79</v>
      </c>
      <c r="D7" s="321" t="s">
        <v>80</v>
      </c>
      <c r="E7" s="321" t="s">
        <v>228</v>
      </c>
      <c r="F7" s="322"/>
      <c r="G7" s="321" t="s">
        <v>81</v>
      </c>
      <c r="H7" s="322"/>
      <c r="I7" s="322"/>
      <c r="J7" s="321" t="s">
        <v>229</v>
      </c>
      <c r="K7" s="321" t="s">
        <v>230</v>
      </c>
      <c r="L7" s="321" t="s">
        <v>231</v>
      </c>
      <c r="M7" s="321" t="s">
        <v>82</v>
      </c>
      <c r="N7" s="322"/>
      <c r="O7" s="321" t="s">
        <v>83</v>
      </c>
      <c r="P7" s="321" t="s">
        <v>84</v>
      </c>
    </row>
    <row r="8" spans="1:16" x14ac:dyDescent="0.15">
      <c r="A8" s="322"/>
      <c r="B8" s="322"/>
      <c r="C8" s="322"/>
      <c r="D8" s="322"/>
      <c r="E8" s="322"/>
      <c r="F8" s="322"/>
      <c r="G8" s="321" t="s">
        <v>85</v>
      </c>
      <c r="H8" s="321" t="s">
        <v>86</v>
      </c>
      <c r="I8" s="322"/>
      <c r="J8" s="322"/>
      <c r="K8" s="322"/>
      <c r="L8" s="322"/>
      <c r="M8" s="321" t="s">
        <v>232</v>
      </c>
      <c r="N8" s="321" t="s">
        <v>233</v>
      </c>
      <c r="O8" s="322"/>
      <c r="P8" s="322"/>
    </row>
    <row r="9" spans="1:16" x14ac:dyDescent="0.15">
      <c r="A9" s="322"/>
      <c r="B9" s="322"/>
      <c r="C9" s="322"/>
      <c r="D9" s="322"/>
      <c r="E9" s="140" t="s">
        <v>234</v>
      </c>
      <c r="F9" s="140" t="s">
        <v>235</v>
      </c>
      <c r="G9" s="322"/>
      <c r="H9" s="140" t="s">
        <v>87</v>
      </c>
      <c r="I9" s="140" t="s">
        <v>88</v>
      </c>
      <c r="J9" s="322"/>
      <c r="K9" s="322"/>
      <c r="L9" s="322"/>
      <c r="M9" s="322"/>
      <c r="N9" s="322"/>
      <c r="O9" s="322"/>
      <c r="P9" s="322"/>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1" t="s">
        <v>155</v>
      </c>
      <c r="M10" s="141" t="s">
        <v>156</v>
      </c>
      <c r="N10" s="141" t="s">
        <v>157</v>
      </c>
      <c r="O10" s="141" t="s">
        <v>158</v>
      </c>
      <c r="P10" s="141"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307" t="s">
        <v>99</v>
      </c>
      <c r="B17" s="308"/>
      <c r="C17" s="106"/>
      <c r="D17" s="87"/>
      <c r="E17" s="88"/>
      <c r="F17" s="88"/>
      <c r="G17" s="88"/>
      <c r="H17" s="88"/>
      <c r="I17" s="88"/>
      <c r="J17" s="87"/>
      <c r="K17" s="88"/>
      <c r="L17" s="88"/>
      <c r="M17" s="88"/>
      <c r="N17" s="88"/>
      <c r="O17" s="88"/>
      <c r="P17" s="87"/>
    </row>
    <row r="18" spans="1:16" ht="70.900000000000006" customHeight="1" x14ac:dyDescent="0.15">
      <c r="A18" s="318" t="s">
        <v>100</v>
      </c>
      <c r="B18" s="323"/>
      <c r="C18" s="323"/>
      <c r="D18" s="323"/>
      <c r="E18" s="323"/>
      <c r="F18" s="323"/>
      <c r="G18" s="323"/>
      <c r="H18" s="323"/>
      <c r="I18" s="323"/>
      <c r="J18" s="323"/>
      <c r="K18" s="323"/>
      <c r="L18" s="323"/>
      <c r="M18" s="315" t="s">
        <v>236</v>
      </c>
      <c r="N18" s="316"/>
      <c r="O18" s="316"/>
      <c r="P18" s="316"/>
    </row>
    <row r="19" spans="1:16" x14ac:dyDescent="0.15">
      <c r="A19" s="318" t="s">
        <v>237</v>
      </c>
      <c r="B19" s="323"/>
      <c r="C19" s="323"/>
      <c r="D19" s="323"/>
      <c r="E19" s="323"/>
      <c r="F19" s="323"/>
      <c r="G19" s="323"/>
      <c r="H19" s="323"/>
      <c r="I19" s="323"/>
      <c r="J19" s="323"/>
      <c r="K19" s="323"/>
      <c r="L19" s="323"/>
      <c r="M19" s="316"/>
      <c r="N19" s="316"/>
      <c r="O19" s="316"/>
      <c r="P19" s="316"/>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2023-11-05T06:35:08Z</cp:lastPrinted>
  <dcterms:created xsi:type="dcterms:W3CDTF">2023-06-17T03:32:00Z</dcterms:created>
  <dcterms:modified xsi:type="dcterms:W3CDTF">2023-11-05T06:35:17Z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