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3256" windowHeight="13176" tabRatio="924" firstSheet="24" activeTab="34"/>
  </bookViews>
  <sheets>
    <sheet name="目录" sheetId="36" state="hidden" r:id="rId1"/>
    <sheet name="清产核资汇总表" sheetId="1" r:id="rId2"/>
    <sheet name="货币资金" sheetId="37" state="hidden" r:id="rId3"/>
    <sheet name="短期投资" sheetId="2" state="hidden" r:id="rId4"/>
    <sheet name="应收款项" sheetId="3" state="hidden" r:id="rId5"/>
    <sheet name="库存物资" sheetId="4" state="hidden" r:id="rId6"/>
    <sheet name="牲畜（禽）资产" sheetId="5" state="hidden" r:id="rId7"/>
    <sheet name="林木资产" sheetId="6" state="hidden" r:id="rId8"/>
    <sheet name="长期投资" sheetId="7" state="hidden" r:id="rId9"/>
    <sheet name="固定资产-1" sheetId="8" state="hidden" r:id="rId10"/>
    <sheet name="固定资产-2" sheetId="9" state="hidden" r:id="rId11"/>
    <sheet name="在建工程-1" sheetId="10" state="hidden" r:id="rId12"/>
    <sheet name="在建工程-2" sheetId="11" state="hidden" r:id="rId13"/>
    <sheet name="无形资产" sheetId="12" state="hidden" r:id="rId14"/>
    <sheet name="短期借款" sheetId="13" state="hidden" r:id="rId15"/>
    <sheet name="应付款项" sheetId="15" state="hidden" r:id="rId16"/>
    <sheet name="长期借款" sheetId="16" state="hidden" r:id="rId17"/>
    <sheet name="应付工资" sheetId="14" state="hidden" r:id="rId18"/>
    <sheet name="应付福利费" sheetId="17" state="hidden" r:id="rId19"/>
    <sheet name="专项应付款" sheetId="18" state="hidden" r:id="rId20"/>
    <sheet name="所有者权益" sheetId="19" state="hidden" r:id="rId21"/>
    <sheet name="资产负债清查表（经营主体）" sheetId="20" state="hidden" r:id="rId22"/>
    <sheet name="资产负债清查表（国有资产）" sheetId="22" state="hidden" r:id="rId23"/>
    <sheet name="项目资产确认明细表" sheetId="24" r:id="rId24"/>
    <sheet name="项目资产清单" sheetId="25" r:id="rId25"/>
    <sheet name="项目经营主体基本信息" sheetId="26" r:id="rId26"/>
    <sheet name="项目基本情况公示表" sheetId="27" r:id="rId27"/>
    <sheet name="资产基本情况公示表" sheetId="28" r:id="rId28"/>
    <sheet name="项目分红公示（资产收益情况）" sheetId="29" state="hidden" r:id="rId29"/>
    <sheet name="项目分红公示（群众收益情况）" sheetId="30" state="hidden" r:id="rId30"/>
    <sheet name="项目固定资产管理台账" sheetId="31" r:id="rId31"/>
    <sheet name="项目存货管理台账" sheetId="32" state="hidden" r:id="rId32"/>
    <sheet name="项目牲畜（禽）资产管理台账" sheetId="33" r:id="rId33"/>
    <sheet name="扶贫项目资产明细表" sheetId="34" r:id="rId34"/>
    <sheet name="扶贫产业项目资产汇总明细表" sheetId="35" r:id="rId35"/>
    <sheet name="资产负债表" sheetId="23" state="hidden" r:id="rId36"/>
    <sheet name="利润表" sheetId="21" state="hidden" r:id="rId37"/>
  </sheets>
  <externalReferences>
    <externalReference r:id="rId38"/>
    <externalReference r:id="rId39"/>
    <externalReference r:id="rId40"/>
  </externalReferences>
  <definedNames>
    <definedName name="_xlnm._FilterDatabase" localSheetId="27" hidden="1">资产基本情况公示表!$A$22:$S$23</definedName>
    <definedName name="_xlnm.Print_Area" localSheetId="34">扶贫产业项目资产汇总明细表!$A$1:$AI$21</definedName>
    <definedName name="_xlnm.Print_Area" localSheetId="9">'固定资产-1'!$A$1:$W$16</definedName>
    <definedName name="_xlnm.Print_Area" localSheetId="5">库存物资!$A$1:$P$34</definedName>
    <definedName name="_xlnm.Print_Area" localSheetId="36">利润表!$A$1:$E$53</definedName>
    <definedName name="_xlnm.Print_Area" localSheetId="30">项目固定资产管理台账!$A$1:$Z$35</definedName>
    <definedName name="_xlnm.Print_Area" localSheetId="32">'项目牲畜（禽）资产管理台账'!$A$1:$W$34</definedName>
    <definedName name="_xlnm.Print_Area" localSheetId="23">项目资产确认明细表!$A$1:$O$11</definedName>
    <definedName name="_xlnm.Print_Area" localSheetId="15">应付款项!$A$1:$N$29</definedName>
    <definedName name="_xlnm.Print_Area" localSheetId="4">应收款项!$A$1:$J$28</definedName>
    <definedName name="_xlnm.Print_Area" localSheetId="35">资产负债表!$A$1:$F$48</definedName>
    <definedName name="_xlnm.Print_Area" localSheetId="22">'资产负债清查表（国有资产）'!$A$1:$H$49</definedName>
    <definedName name="_xlnm.Print_Area" localSheetId="21">'资产负债清查表（经营主体）'!$A$1:$H$49</definedName>
    <definedName name="Print_Area_MI">#REF!</definedName>
    <definedName name="Z_4460DE41_3F33_11D7_896E_0050BA769D49_.wvu.Cols" localSheetId="36" hidden="1">利润表!#REF!</definedName>
    <definedName name="Z_4460DE41_3F33_11D7_896E_0050BA769D49_.wvu.Rows" localSheetId="36" hidden="1">利润表!#REF!</definedName>
    <definedName name="전">#REF!</definedName>
    <definedName name="주택사업본부">#REF!</definedName>
    <definedName name="철구사업본부">#REF!</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35" l="1"/>
  <c r="V45" i="34"/>
  <c r="W45" i="34"/>
  <c r="V46" i="34"/>
  <c r="W46" i="34"/>
  <c r="V47" i="34"/>
  <c r="W47" i="34"/>
  <c r="V24" i="34"/>
  <c r="W24" i="34"/>
  <c r="V25" i="34"/>
  <c r="W25" i="34"/>
  <c r="V26" i="34"/>
  <c r="W26" i="34"/>
  <c r="Q28" i="34"/>
  <c r="Q29" i="34"/>
  <c r="Q30" i="34"/>
  <c r="Q31" i="34"/>
  <c r="Q32" i="34"/>
  <c r="Q33" i="34"/>
  <c r="Q34" i="34"/>
  <c r="Q35" i="34"/>
  <c r="Q36" i="34"/>
  <c r="Q37" i="34"/>
  <c r="Q38" i="34"/>
  <c r="Q39" i="34"/>
  <c r="Q40" i="34"/>
  <c r="Q41" i="34"/>
  <c r="Q42" i="34"/>
  <c r="Q43" i="34"/>
  <c r="Q44" i="34"/>
  <c r="Q45" i="34"/>
  <c r="Q46" i="34"/>
  <c r="Q47" i="34"/>
  <c r="Q7" i="34"/>
  <c r="Q8" i="34"/>
  <c r="Q9" i="34"/>
  <c r="Q10" i="34"/>
  <c r="Q11" i="34"/>
  <c r="Q12" i="34"/>
  <c r="Q13" i="34"/>
  <c r="Q14" i="34"/>
  <c r="Q15" i="34"/>
  <c r="Q16" i="34"/>
  <c r="Q17" i="34"/>
  <c r="Q18" i="34"/>
  <c r="Q19" i="34"/>
  <c r="Q20" i="34"/>
  <c r="Q21" i="34"/>
  <c r="Q22" i="34"/>
  <c r="Q23" i="34"/>
  <c r="Q24" i="34"/>
  <c r="Q25" i="34"/>
  <c r="Q26" i="34"/>
  <c r="O28" i="34"/>
  <c r="O29" i="34"/>
  <c r="O35" i="34"/>
  <c r="O36" i="34"/>
  <c r="O38" i="34"/>
  <c r="O43" i="34"/>
  <c r="O45" i="34"/>
  <c r="O47" i="34"/>
  <c r="O7" i="34"/>
  <c r="O8" i="34"/>
  <c r="O14" i="34"/>
  <c r="O15" i="34"/>
  <c r="O17" i="34"/>
  <c r="O22" i="34"/>
  <c r="O24" i="34"/>
  <c r="O26" i="34"/>
  <c r="M44" i="34"/>
  <c r="M45" i="34"/>
  <c r="M46" i="34"/>
  <c r="M47" i="34"/>
  <c r="N28" i="34"/>
  <c r="N29" i="34"/>
  <c r="N30" i="34"/>
  <c r="N31" i="34"/>
  <c r="N32" i="34"/>
  <c r="N33" i="34"/>
  <c r="N34" i="34"/>
  <c r="N35" i="34"/>
  <c r="N36" i="34"/>
  <c r="N37" i="34"/>
  <c r="N38" i="34"/>
  <c r="N39" i="34"/>
  <c r="N40" i="34"/>
  <c r="N41" i="34"/>
  <c r="N42" i="34"/>
  <c r="N43" i="34"/>
  <c r="N44" i="34"/>
  <c r="N45" i="34"/>
  <c r="N46" i="34"/>
  <c r="N47" i="34"/>
  <c r="N27" i="34"/>
  <c r="L28" i="34"/>
  <c r="L29" i="34"/>
  <c r="L30" i="34"/>
  <c r="L31" i="34"/>
  <c r="L32" i="34"/>
  <c r="L33" i="34"/>
  <c r="L34" i="34"/>
  <c r="L35" i="34"/>
  <c r="L36" i="34"/>
  <c r="L37" i="34"/>
  <c r="L38" i="34"/>
  <c r="L39" i="34"/>
  <c r="L40" i="34"/>
  <c r="L41" i="34"/>
  <c r="L42" i="34"/>
  <c r="L43" i="34"/>
  <c r="L44" i="34"/>
  <c r="L45" i="34"/>
  <c r="L46" i="34"/>
  <c r="L47" i="34"/>
  <c r="K28" i="34"/>
  <c r="K29" i="34"/>
  <c r="K30" i="34"/>
  <c r="K31" i="34"/>
  <c r="K32" i="34"/>
  <c r="K33" i="34"/>
  <c r="K34" i="34"/>
  <c r="K35" i="34"/>
  <c r="K36" i="34"/>
  <c r="K37" i="34"/>
  <c r="K38" i="34"/>
  <c r="K39" i="34"/>
  <c r="K40" i="34"/>
  <c r="K41" i="34"/>
  <c r="K42" i="34"/>
  <c r="K43" i="34"/>
  <c r="K44" i="34"/>
  <c r="K45" i="34"/>
  <c r="K46" i="34"/>
  <c r="K47" i="34"/>
  <c r="F28" i="34"/>
  <c r="F29" i="34"/>
  <c r="F35" i="34"/>
  <c r="F36" i="34"/>
  <c r="F38" i="34"/>
  <c r="F43" i="34"/>
  <c r="F45" i="34"/>
  <c r="F47" i="34"/>
  <c r="F7" i="34"/>
  <c r="F8" i="34"/>
  <c r="F14" i="34"/>
  <c r="F15" i="34"/>
  <c r="F17" i="34"/>
  <c r="F22" i="34"/>
  <c r="F24" i="34"/>
  <c r="I44" i="34"/>
  <c r="I45" i="34"/>
  <c r="I46" i="34"/>
  <c r="I47" i="34"/>
  <c r="I23" i="34"/>
  <c r="I24" i="34"/>
  <c r="I25" i="34"/>
  <c r="I26" i="34"/>
  <c r="F26" i="34"/>
  <c r="O7" i="33"/>
  <c r="O8" i="33"/>
  <c r="O9" i="33"/>
  <c r="O10" i="33"/>
  <c r="O11" i="33"/>
  <c r="O12" i="33"/>
  <c r="O13" i="33"/>
  <c r="O14" i="33"/>
  <c r="O15" i="33"/>
  <c r="O16" i="33"/>
  <c r="O17" i="33"/>
  <c r="O18" i="33"/>
  <c r="O19" i="33"/>
  <c r="O20" i="33"/>
  <c r="O21" i="33"/>
  <c r="O22" i="33"/>
  <c r="O23" i="33"/>
  <c r="O24" i="33"/>
  <c r="O25" i="33"/>
  <c r="O26" i="33"/>
  <c r="O6" i="33"/>
  <c r="J7" i="33"/>
  <c r="J8" i="33"/>
  <c r="J9" i="33"/>
  <c r="J10" i="33"/>
  <c r="J11" i="33"/>
  <c r="J12" i="33"/>
  <c r="J13" i="33"/>
  <c r="J14" i="33"/>
  <c r="J15" i="33"/>
  <c r="J16" i="33"/>
  <c r="J17" i="33"/>
  <c r="J18" i="33"/>
  <c r="J19" i="33"/>
  <c r="J20" i="33"/>
  <c r="J21" i="33"/>
  <c r="J22" i="33"/>
  <c r="J23" i="33"/>
  <c r="J24" i="33"/>
  <c r="J25" i="33"/>
  <c r="J26" i="33"/>
  <c r="J6" i="33"/>
  <c r="D5" i="27" l="1"/>
  <c r="F27" i="34"/>
  <c r="F6" i="34"/>
  <c r="M28" i="34"/>
  <c r="M29" i="34"/>
  <c r="M30" i="34"/>
  <c r="M31" i="34"/>
  <c r="M32" i="34"/>
  <c r="M33" i="34"/>
  <c r="M34" i="34"/>
  <c r="M35" i="34"/>
  <c r="M36" i="34"/>
  <c r="M37" i="34"/>
  <c r="M38" i="34"/>
  <c r="M39" i="34"/>
  <c r="M40" i="34"/>
  <c r="M41" i="34"/>
  <c r="M42" i="34"/>
  <c r="M43" i="34"/>
  <c r="M27" i="34"/>
  <c r="K27" i="34"/>
  <c r="L27" i="34" s="1"/>
  <c r="O27" i="34"/>
  <c r="O6" i="34"/>
  <c r="Q27" i="34"/>
  <c r="V28" i="34"/>
  <c r="W28" i="34"/>
  <c r="V29" i="34"/>
  <c r="W29" i="34"/>
  <c r="V30" i="34"/>
  <c r="W30" i="34"/>
  <c r="V31" i="34"/>
  <c r="W31" i="34"/>
  <c r="V32" i="34"/>
  <c r="W32" i="34"/>
  <c r="V33" i="34"/>
  <c r="W33" i="34"/>
  <c r="V34" i="34"/>
  <c r="W34" i="34"/>
  <c r="V35" i="34"/>
  <c r="W35" i="34"/>
  <c r="V36" i="34"/>
  <c r="W36" i="34"/>
  <c r="V37" i="34"/>
  <c r="W37" i="34"/>
  <c r="V38" i="34"/>
  <c r="W38" i="34"/>
  <c r="V39" i="34"/>
  <c r="W39" i="34"/>
  <c r="V40" i="34"/>
  <c r="W40" i="34"/>
  <c r="V41" i="34"/>
  <c r="W41" i="34"/>
  <c r="V42" i="34"/>
  <c r="W42" i="34"/>
  <c r="V43" i="34"/>
  <c r="W43" i="34"/>
  <c r="W27" i="34"/>
  <c r="V27" i="34"/>
  <c r="V6" i="34"/>
  <c r="W6" i="34"/>
  <c r="V7" i="34"/>
  <c r="W7" i="34"/>
  <c r="V8" i="34"/>
  <c r="W8" i="34"/>
  <c r="V9" i="34"/>
  <c r="W9" i="34"/>
  <c r="V10" i="34"/>
  <c r="W10" i="34"/>
  <c r="V11" i="34"/>
  <c r="W11" i="34"/>
  <c r="V12" i="34"/>
  <c r="W12" i="34"/>
  <c r="V13" i="34"/>
  <c r="W13" i="34"/>
  <c r="V14" i="34"/>
  <c r="W14" i="34"/>
  <c r="V15" i="34"/>
  <c r="W15" i="34"/>
  <c r="V16" i="34"/>
  <c r="W16" i="34"/>
  <c r="V17" i="34"/>
  <c r="W17" i="34"/>
  <c r="V18" i="34"/>
  <c r="W18" i="34"/>
  <c r="V19" i="34"/>
  <c r="W19" i="34"/>
  <c r="V20" i="34"/>
  <c r="W20" i="34"/>
  <c r="V21" i="34"/>
  <c r="W21" i="34"/>
  <c r="W22" i="34"/>
  <c r="V22" i="34"/>
  <c r="S7" i="34"/>
  <c r="I41" i="34"/>
  <c r="I42" i="34"/>
  <c r="I43" i="34"/>
  <c r="I39" i="34"/>
  <c r="I40" i="34"/>
  <c r="I28" i="34"/>
  <c r="I29" i="34"/>
  <c r="I30" i="34"/>
  <c r="I31" i="34"/>
  <c r="I32" i="34"/>
  <c r="I33" i="34"/>
  <c r="I34" i="34"/>
  <c r="I35" i="34"/>
  <c r="I36" i="34"/>
  <c r="I37" i="34"/>
  <c r="I38" i="34"/>
  <c r="I27" i="34"/>
  <c r="I22" i="34"/>
  <c r="I21" i="34"/>
  <c r="I20" i="34"/>
  <c r="I19" i="34"/>
  <c r="I18" i="34"/>
  <c r="I7" i="34"/>
  <c r="I8" i="34"/>
  <c r="I9" i="34"/>
  <c r="I10" i="34"/>
  <c r="I11" i="34"/>
  <c r="I12" i="34"/>
  <c r="I13" i="34"/>
  <c r="I14" i="34"/>
  <c r="I15" i="34"/>
  <c r="I16" i="34"/>
  <c r="I17" i="34"/>
  <c r="E7" i="31" l="1"/>
  <c r="C7" i="31"/>
  <c r="J7" i="25" l="1"/>
  <c r="M6" i="34" l="1"/>
  <c r="I6" i="31"/>
  <c r="G6" i="28" l="1"/>
  <c r="G7" i="28"/>
  <c r="B4" i="27"/>
  <c r="G6" i="34" s="1"/>
  <c r="B5" i="26"/>
  <c r="L6" i="24" l="1"/>
  <c r="AC8" i="35" l="1"/>
  <c r="AA7" i="35"/>
  <c r="Y8" i="35"/>
  <c r="Y7" i="35"/>
  <c r="Q8" i="35"/>
  <c r="Q7" i="35"/>
  <c r="H8" i="35"/>
  <c r="H7" i="35"/>
  <c r="U6" i="34" l="1"/>
  <c r="T6" i="34"/>
  <c r="T35" i="31" l="1"/>
  <c r="S35" i="31"/>
  <c r="Q6" i="34"/>
  <c r="K6" i="31"/>
  <c r="M6" i="31" l="1"/>
  <c r="K6" i="34"/>
  <c r="K35" i="31"/>
  <c r="E6" i="31"/>
  <c r="C6" i="31"/>
  <c r="B6" i="31"/>
  <c r="I6" i="34" s="1"/>
  <c r="O6" i="28"/>
  <c r="S6" i="34" s="1"/>
  <c r="O7" i="28"/>
  <c r="B7" i="28"/>
  <c r="B6" i="28"/>
  <c r="B5" i="27"/>
  <c r="P4" i="27"/>
  <c r="L4" i="27"/>
  <c r="L5" i="27" s="1"/>
  <c r="J4" i="27"/>
  <c r="H4" i="27"/>
  <c r="F4" i="27"/>
  <c r="G7" i="35" s="1"/>
  <c r="I7" i="25"/>
  <c r="L7" i="25"/>
  <c r="H6" i="34" s="1"/>
  <c r="K7" i="25"/>
  <c r="R7" i="35" l="1"/>
  <c r="J7" i="35"/>
  <c r="AB7" i="35"/>
  <c r="Z7" i="35"/>
  <c r="L6" i="34"/>
  <c r="M35" i="31"/>
  <c r="A4" i="9"/>
  <c r="U3" i="31"/>
  <c r="G3" i="31"/>
  <c r="S3" i="33"/>
  <c r="G3" i="33"/>
  <c r="A3" i="33"/>
  <c r="A3" i="31"/>
  <c r="A6" i="6"/>
  <c r="A5" i="6"/>
  <c r="A4" i="6"/>
  <c r="A6" i="5"/>
  <c r="A5" i="5"/>
  <c r="A4" i="5"/>
  <c r="J26" i="5"/>
  <c r="I26" i="5"/>
  <c r="S15" i="5"/>
  <c r="F14" i="5"/>
  <c r="S14" i="5" s="1"/>
  <c r="F13" i="5"/>
  <c r="S13" i="5" s="1"/>
  <c r="F12" i="5"/>
  <c r="S12" i="5" s="1"/>
  <c r="V12" i="6"/>
  <c r="M11" i="9"/>
  <c r="L8" i="35" l="1"/>
  <c r="I8" i="35"/>
  <c r="I7" i="35"/>
  <c r="L7" i="35"/>
  <c r="K7" i="35" s="1"/>
  <c r="S26" i="5"/>
  <c r="F26" i="5"/>
  <c r="S11" i="9"/>
  <c r="K8" i="35" l="1"/>
  <c r="R8" i="35" s="1"/>
  <c r="AD8" i="35"/>
  <c r="Z8" i="35"/>
  <c r="E41" i="21"/>
  <c r="C41" i="21"/>
  <c r="E36" i="21"/>
  <c r="E35" i="21" s="1"/>
  <c r="C36" i="21"/>
  <c r="C35" i="21"/>
  <c r="G31" i="21"/>
  <c r="F31" i="21"/>
  <c r="G30" i="21"/>
  <c r="F30" i="21"/>
  <c r="G29" i="21"/>
  <c r="F29" i="21"/>
  <c r="G28" i="21"/>
  <c r="F28" i="21"/>
  <c r="D27" i="21"/>
  <c r="D30" i="21" s="1"/>
  <c r="D32" i="21" s="1"/>
  <c r="G19" i="21"/>
  <c r="F19" i="21"/>
  <c r="G17" i="21"/>
  <c r="F17" i="21"/>
  <c r="G16" i="21"/>
  <c r="F16" i="21"/>
  <c r="G12" i="21"/>
  <c r="F12" i="21"/>
  <c r="G11" i="21"/>
  <c r="F11" i="21"/>
  <c r="E9" i="21"/>
  <c r="D9" i="21"/>
  <c r="C9" i="21"/>
  <c r="G8" i="21"/>
  <c r="F8" i="21"/>
  <c r="E6" i="21"/>
  <c r="E27" i="21" s="1"/>
  <c r="E30" i="21" s="1"/>
  <c r="E32" i="21" s="1"/>
  <c r="D6" i="21"/>
  <c r="C6" i="21"/>
  <c r="C27" i="21" s="1"/>
  <c r="C30" i="21" s="1"/>
  <c r="C32" i="21" s="1"/>
  <c r="G5" i="21"/>
  <c r="F5" i="21"/>
  <c r="C45" i="23"/>
  <c r="F44" i="23"/>
  <c r="F42" i="23"/>
  <c r="F45" i="23" s="1"/>
  <c r="F38" i="23"/>
  <c r="C38" i="23"/>
  <c r="C34" i="23"/>
  <c r="C46" i="23" s="1"/>
  <c r="C47" i="23" s="1"/>
  <c r="C33" i="23"/>
  <c r="C32" i="23"/>
  <c r="F30" i="23"/>
  <c r="F33" i="23" s="1"/>
  <c r="F21" i="23"/>
  <c r="F34" i="23" s="1"/>
  <c r="F47" i="23" s="1"/>
  <c r="C20" i="23"/>
  <c r="F17" i="23"/>
  <c r="C17" i="23"/>
  <c r="C19" i="23" s="1"/>
  <c r="C24" i="23" s="1"/>
  <c r="F13" i="23"/>
  <c r="C13" i="23"/>
  <c r="F11" i="23"/>
  <c r="C11" i="23"/>
  <c r="C7" i="23"/>
  <c r="F5" i="27"/>
  <c r="A3" i="24"/>
  <c r="A3" i="25" s="1"/>
  <c r="A3" i="26" s="1"/>
  <c r="D47" i="22"/>
  <c r="D48" i="22" s="1"/>
  <c r="C47" i="22"/>
  <c r="C48" i="22" s="1"/>
  <c r="H46" i="22"/>
  <c r="G46" i="22"/>
  <c r="H34" i="22"/>
  <c r="G34" i="22"/>
  <c r="D25" i="22"/>
  <c r="C25" i="22"/>
  <c r="H22" i="22"/>
  <c r="H35" i="22" s="1"/>
  <c r="H48" i="22" s="1"/>
  <c r="G22" i="22"/>
  <c r="G35" i="22" s="1"/>
  <c r="G48" i="22" s="1"/>
  <c r="A5" i="22"/>
  <c r="A4" i="23" s="1"/>
  <c r="A4" i="21" s="1"/>
  <c r="A4" i="22"/>
  <c r="A3" i="23" s="1"/>
  <c r="A3" i="21" s="1"/>
  <c r="C46" i="20"/>
  <c r="D46" i="20" s="1"/>
  <c r="D47" i="20" s="1"/>
  <c r="G45" i="20"/>
  <c r="I24" i="20" s="1"/>
  <c r="C39" i="20"/>
  <c r="G35" i="20"/>
  <c r="D35" i="20"/>
  <c r="H34" i="20"/>
  <c r="G34" i="20"/>
  <c r="K23" i="20"/>
  <c r="J23" i="20" s="1"/>
  <c r="I23" i="20"/>
  <c r="K22" i="20"/>
  <c r="J22" i="20"/>
  <c r="I22" i="20"/>
  <c r="H22" i="20"/>
  <c r="H35" i="20" s="1"/>
  <c r="G22" i="20"/>
  <c r="K20" i="20"/>
  <c r="J20" i="20"/>
  <c r="I20" i="20"/>
  <c r="K19" i="20"/>
  <c r="K16" i="20" s="1"/>
  <c r="I19" i="20"/>
  <c r="K18" i="20"/>
  <c r="J18" i="20"/>
  <c r="I18" i="20"/>
  <c r="K17" i="20"/>
  <c r="J17" i="20"/>
  <c r="I17" i="20"/>
  <c r="I16" i="20"/>
  <c r="K14" i="20"/>
  <c r="I14" i="20"/>
  <c r="K13" i="20"/>
  <c r="C12" i="20"/>
  <c r="C14" i="20" s="1"/>
  <c r="I10" i="20" s="1"/>
  <c r="C8" i="20"/>
  <c r="I9" i="20" s="1"/>
  <c r="A5" i="20"/>
  <c r="A4" i="20"/>
  <c r="C18" i="19"/>
  <c r="F18" i="19" s="1"/>
  <c r="F17" i="19"/>
  <c r="H45" i="20" s="1"/>
  <c r="F16" i="19"/>
  <c r="F15" i="19"/>
  <c r="F14" i="19"/>
  <c r="F13" i="19"/>
  <c r="C13" i="19"/>
  <c r="F12" i="19"/>
  <c r="F11" i="19"/>
  <c r="C10" i="19"/>
  <c r="F10" i="19" s="1"/>
  <c r="A6" i="19"/>
  <c r="A5" i="19"/>
  <c r="H48" i="14"/>
  <c r="G48" i="14"/>
  <c r="F48" i="14"/>
  <c r="E48" i="14"/>
  <c r="D46" i="14"/>
  <c r="I46" i="14" s="1"/>
  <c r="I45" i="14"/>
  <c r="D45" i="14"/>
  <c r="I44" i="14"/>
  <c r="D44" i="14"/>
  <c r="D43" i="14"/>
  <c r="I43" i="14" s="1"/>
  <c r="D42" i="14"/>
  <c r="I42" i="14" s="1"/>
  <c r="I41" i="14"/>
  <c r="D41" i="14"/>
  <c r="D40" i="14"/>
  <c r="I40" i="14" s="1"/>
  <c r="I39" i="14"/>
  <c r="D39" i="14"/>
  <c r="D38" i="14"/>
  <c r="I38" i="14" s="1"/>
  <c r="I37" i="14"/>
  <c r="D37" i="14"/>
  <c r="I36" i="14"/>
  <c r="D36" i="14"/>
  <c r="D35" i="14"/>
  <c r="I35" i="14" s="1"/>
  <c r="D34" i="14"/>
  <c r="I34" i="14" s="1"/>
  <c r="I33" i="14"/>
  <c r="D33" i="14"/>
  <c r="D32" i="14"/>
  <c r="I32" i="14" s="1"/>
  <c r="I31" i="14"/>
  <c r="D31" i="14"/>
  <c r="D30" i="14"/>
  <c r="I30" i="14" s="1"/>
  <c r="I29" i="14"/>
  <c r="D29" i="14"/>
  <c r="I28" i="14"/>
  <c r="D28" i="14"/>
  <c r="D27" i="14"/>
  <c r="I27" i="14" s="1"/>
  <c r="D26" i="14"/>
  <c r="I26" i="14" s="1"/>
  <c r="I25" i="14"/>
  <c r="D25" i="14"/>
  <c r="D24" i="14"/>
  <c r="I24" i="14" s="1"/>
  <c r="I23" i="14"/>
  <c r="D23" i="14"/>
  <c r="D22" i="14"/>
  <c r="I22" i="14" s="1"/>
  <c r="I21" i="14"/>
  <c r="D21" i="14"/>
  <c r="I20" i="14"/>
  <c r="D20" i="14"/>
  <c r="D19" i="14"/>
  <c r="I19" i="14" s="1"/>
  <c r="D18" i="14"/>
  <c r="I18" i="14" s="1"/>
  <c r="I17" i="14"/>
  <c r="D17" i="14"/>
  <c r="D16" i="14"/>
  <c r="I16" i="14" s="1"/>
  <c r="I15" i="14"/>
  <c r="D15" i="14"/>
  <c r="D14" i="14"/>
  <c r="I14" i="14" s="1"/>
  <c r="I13" i="14"/>
  <c r="D13" i="14"/>
  <c r="I12" i="14"/>
  <c r="D12" i="14"/>
  <c r="D11" i="14"/>
  <c r="I11" i="14" s="1"/>
  <c r="D10" i="14"/>
  <c r="I10" i="14" s="1"/>
  <c r="I48" i="14" s="1"/>
  <c r="A6" i="14"/>
  <c r="A5" i="14"/>
  <c r="L27" i="15"/>
  <c r="K27" i="15"/>
  <c r="J27" i="15"/>
  <c r="I27" i="15"/>
  <c r="M26" i="15"/>
  <c r="M25" i="15"/>
  <c r="H25" i="15"/>
  <c r="M24" i="15"/>
  <c r="H24" i="15"/>
  <c r="M23" i="15"/>
  <c r="H23" i="15"/>
  <c r="M22" i="15"/>
  <c r="H22" i="15"/>
  <c r="M21" i="15"/>
  <c r="H21" i="15"/>
  <c r="M20" i="15"/>
  <c r="H20" i="15"/>
  <c r="M19" i="15"/>
  <c r="H19" i="15"/>
  <c r="M18" i="15"/>
  <c r="H18" i="15"/>
  <c r="M17" i="15"/>
  <c r="H17" i="15"/>
  <c r="M16" i="15"/>
  <c r="H16" i="15"/>
  <c r="M15" i="15"/>
  <c r="H15" i="15"/>
  <c r="M14" i="15"/>
  <c r="H14" i="15"/>
  <c r="M13" i="15"/>
  <c r="H13" i="15"/>
  <c r="M12" i="15"/>
  <c r="H12" i="15"/>
  <c r="H27" i="15" s="1"/>
  <c r="M11" i="15"/>
  <c r="H11" i="15"/>
  <c r="M10" i="15"/>
  <c r="M27" i="15" s="1"/>
  <c r="H10" i="15"/>
  <c r="A6" i="15"/>
  <c r="A5" i="15"/>
  <c r="S53" i="9"/>
  <c r="Q53" i="9"/>
  <c r="M53" i="9"/>
  <c r="L53" i="9"/>
  <c r="K53" i="9"/>
  <c r="C33" i="20" s="1"/>
  <c r="C35" i="20" s="1"/>
  <c r="A6" i="9"/>
  <c r="A5" i="9"/>
  <c r="A6" i="8"/>
  <c r="A5" i="8"/>
  <c r="M32" i="4"/>
  <c r="L32" i="4"/>
  <c r="K32" i="4"/>
  <c r="J32" i="4"/>
  <c r="I32" i="4"/>
  <c r="C21" i="20" s="1"/>
  <c r="I12" i="20" s="1"/>
  <c r="O31" i="4"/>
  <c r="N31" i="4"/>
  <c r="O30" i="4"/>
  <c r="N30" i="4"/>
  <c r="O29" i="4"/>
  <c r="N29" i="4"/>
  <c r="O28" i="4"/>
  <c r="N28" i="4"/>
  <c r="O27" i="4"/>
  <c r="N27" i="4"/>
  <c r="H27" i="4"/>
  <c r="O26" i="4"/>
  <c r="N26" i="4"/>
  <c r="H26" i="4"/>
  <c r="O25" i="4"/>
  <c r="N25" i="4"/>
  <c r="H25" i="4"/>
  <c r="O24" i="4"/>
  <c r="H24" i="4"/>
  <c r="N24" i="4" s="1"/>
  <c r="O23" i="4"/>
  <c r="N23" i="4"/>
  <c r="H23" i="4"/>
  <c r="O22" i="4"/>
  <c r="N22" i="4"/>
  <c r="O21" i="4"/>
  <c r="N21" i="4"/>
  <c r="O20" i="4"/>
  <c r="N20" i="4"/>
  <c r="O19" i="4"/>
  <c r="N19" i="4"/>
  <c r="H19" i="4"/>
  <c r="O18" i="4"/>
  <c r="H18" i="4"/>
  <c r="N18" i="4" s="1"/>
  <c r="O17" i="4"/>
  <c r="H17" i="4"/>
  <c r="N17" i="4" s="1"/>
  <c r="O16" i="4"/>
  <c r="H16" i="4"/>
  <c r="N16" i="4" s="1"/>
  <c r="O15" i="4"/>
  <c r="H15" i="4"/>
  <c r="N15" i="4" s="1"/>
  <c r="O14" i="4"/>
  <c r="N14" i="4"/>
  <c r="O13" i="4"/>
  <c r="O32" i="4" s="1"/>
  <c r="D21" i="20" s="1"/>
  <c r="K12" i="20" s="1"/>
  <c r="J12" i="20" s="1"/>
  <c r="N13" i="4"/>
  <c r="O12" i="4"/>
  <c r="H12" i="4"/>
  <c r="N12" i="4" s="1"/>
  <c r="O11" i="4"/>
  <c r="N11" i="4"/>
  <c r="H11" i="4"/>
  <c r="H32" i="4" s="1"/>
  <c r="A6" i="4"/>
  <c r="A5" i="4"/>
  <c r="F26" i="3"/>
  <c r="F23" i="3"/>
  <c r="C18" i="20" s="1"/>
  <c r="C20" i="20" s="1"/>
  <c r="I11" i="20" s="1"/>
  <c r="I22" i="3"/>
  <c r="I21" i="3"/>
  <c r="I20" i="3"/>
  <c r="I19" i="3"/>
  <c r="I18" i="3"/>
  <c r="I23" i="3" s="1"/>
  <c r="D18" i="20" s="1"/>
  <c r="D20" i="20" s="1"/>
  <c r="K11" i="20" s="1"/>
  <c r="J11" i="20" s="1"/>
  <c r="F17" i="3"/>
  <c r="I16" i="3"/>
  <c r="I15" i="3"/>
  <c r="I14" i="3"/>
  <c r="I13" i="3"/>
  <c r="I12" i="3"/>
  <c r="I11" i="3"/>
  <c r="I10" i="3"/>
  <c r="I17" i="3" s="1"/>
  <c r="A6" i="3"/>
  <c r="A5" i="3"/>
  <c r="A6" i="2"/>
  <c r="A5" i="2"/>
  <c r="G20" i="37"/>
  <c r="A17" i="37"/>
  <c r="A16" i="37"/>
  <c r="G9" i="37"/>
  <c r="D8" i="20" s="1"/>
  <c r="J14" i="20" l="1"/>
  <c r="H52" i="22"/>
  <c r="F51" i="23"/>
  <c r="J16" i="20"/>
  <c r="H46" i="20"/>
  <c r="H48" i="20" s="1"/>
  <c r="K24" i="20"/>
  <c r="K21" i="20" s="1"/>
  <c r="C48" i="21"/>
  <c r="N32" i="4"/>
  <c r="K9" i="20"/>
  <c r="J9" i="20" s="1"/>
  <c r="E48" i="21"/>
  <c r="D12" i="20"/>
  <c r="D14" i="20" s="1"/>
  <c r="K10" i="20" s="1"/>
  <c r="J10" i="20" s="1"/>
  <c r="I26" i="3"/>
  <c r="H50" i="22"/>
  <c r="J19" i="20"/>
  <c r="I15" i="20"/>
  <c r="C25" i="20"/>
  <c r="D48" i="14"/>
  <c r="N18" i="8"/>
  <c r="N19" i="8" s="1"/>
  <c r="N20" i="8" s="1"/>
  <c r="I21" i="20"/>
  <c r="J24" i="20"/>
  <c r="J21" i="20" s="1"/>
  <c r="K15" i="20"/>
  <c r="G46" i="20"/>
  <c r="G48" i="20" s="1"/>
  <c r="C47" i="20"/>
  <c r="C48" i="20" s="1"/>
  <c r="H50" i="20" s="1"/>
  <c r="I13" i="20"/>
  <c r="D25" i="20" l="1"/>
  <c r="D48" i="20" s="1"/>
  <c r="H52" i="20" s="1"/>
  <c r="K8" i="20"/>
  <c r="J15" i="20"/>
  <c r="J13" i="20"/>
  <c r="J8" i="20" s="1"/>
  <c r="I8" i="20"/>
</calcChain>
</file>

<file path=xl/sharedStrings.xml><?xml version="1.0" encoding="utf-8"?>
<sst xmlns="http://schemas.openxmlformats.org/spreadsheetml/2006/main" count="2902" uniqueCount="979">
  <si>
    <t>目录</t>
  </si>
  <si>
    <t>一、经营主体填报</t>
  </si>
  <si>
    <t>明细01</t>
  </si>
  <si>
    <t>货币资金清查登记表</t>
  </si>
  <si>
    <t>明细02</t>
  </si>
  <si>
    <t>短期投资清查登记表</t>
  </si>
  <si>
    <t>明细03</t>
  </si>
  <si>
    <t>应收款项清查登记表</t>
  </si>
  <si>
    <t>明细04</t>
  </si>
  <si>
    <t>库存物资清查登记表</t>
  </si>
  <si>
    <t>明细05</t>
  </si>
  <si>
    <t>牲畜（禽）资产清查登记表</t>
  </si>
  <si>
    <t>明细06</t>
  </si>
  <si>
    <t>林木资产清查登记表</t>
  </si>
  <si>
    <t>明细07</t>
  </si>
  <si>
    <t>长期投资清查登记表</t>
  </si>
  <si>
    <t>明细08-1</t>
  </si>
  <si>
    <t>固定资产清查登记表-1（经营性固定资产）</t>
  </si>
  <si>
    <t>明细08-2</t>
  </si>
  <si>
    <t>固定资产清查登记表-2（非经营性固定资产）</t>
  </si>
  <si>
    <t>明细09-1</t>
  </si>
  <si>
    <t>在建工程清查登记表-1（经营性在建工程）</t>
  </si>
  <si>
    <t>明细09-2</t>
  </si>
  <si>
    <t>在建工程清查登记表-2（非经营性在建工程）</t>
  </si>
  <si>
    <t>明细10</t>
  </si>
  <si>
    <t>无形资产清查登记表</t>
  </si>
  <si>
    <t>明细11-1</t>
  </si>
  <si>
    <t>短期借款清查登记表</t>
  </si>
  <si>
    <t>明细11-2</t>
  </si>
  <si>
    <t>应付款项清查登记表</t>
  </si>
  <si>
    <t>明细11-3</t>
  </si>
  <si>
    <t>长期借款及应付款等清查登记表</t>
  </si>
  <si>
    <t>明细12</t>
  </si>
  <si>
    <t>应付工资清查登记表</t>
  </si>
  <si>
    <t>明细13</t>
  </si>
  <si>
    <t>应付福利费清查登记表</t>
  </si>
  <si>
    <t>明细14</t>
  </si>
  <si>
    <t>专项应付款清查登记表</t>
  </si>
  <si>
    <t>明细15</t>
  </si>
  <si>
    <t>所有者权益清查登记表</t>
  </si>
  <si>
    <t>明细16-1</t>
  </si>
  <si>
    <t>资产负债表（经营主体）</t>
  </si>
  <si>
    <t>二、国有资产登记主体填报</t>
  </si>
  <si>
    <t>明细16-2</t>
  </si>
  <si>
    <t>资产负债表（国有资产）</t>
  </si>
  <si>
    <r>
      <rPr>
        <b/>
        <sz val="18"/>
        <color theme="1"/>
        <rFont val="宋体"/>
        <family val="3"/>
        <charset val="134"/>
      </rPr>
      <t>货币资金清查登记表</t>
    </r>
  </si>
  <si>
    <r>
      <rPr>
        <sz val="11"/>
        <color theme="1"/>
        <rFont val="宋体"/>
        <family val="3"/>
        <charset val="134"/>
      </rPr>
      <t>明细</t>
    </r>
    <r>
      <rPr>
        <sz val="11"/>
        <color theme="1"/>
        <rFont val="Times New Roman"/>
        <family val="1"/>
      </rPr>
      <t>01</t>
    </r>
  </si>
  <si>
    <r>
      <rPr>
        <b/>
        <sz val="11"/>
        <color theme="1"/>
        <rFont val="宋体"/>
        <family val="3"/>
        <charset val="134"/>
      </rPr>
      <t>清查基准日：</t>
    </r>
    <r>
      <rPr>
        <b/>
        <sz val="11"/>
        <color theme="1"/>
        <rFont val="Times New Roman"/>
        <family val="1"/>
      </rPr>
      <t>2023</t>
    </r>
    <r>
      <rPr>
        <b/>
        <sz val="11"/>
        <color theme="1"/>
        <rFont val="宋体"/>
        <family val="3"/>
        <charset val="134"/>
      </rPr>
      <t>年</t>
    </r>
    <r>
      <rPr>
        <b/>
        <sz val="11"/>
        <color theme="1"/>
        <rFont val="Times New Roman"/>
        <family val="1"/>
      </rPr>
      <t>5</t>
    </r>
    <r>
      <rPr>
        <b/>
        <sz val="11"/>
        <color theme="1"/>
        <rFont val="宋体"/>
        <family val="3"/>
        <charset val="134"/>
      </rPr>
      <t>月</t>
    </r>
    <r>
      <rPr>
        <b/>
        <sz val="11"/>
        <color theme="1"/>
        <rFont val="Times New Roman"/>
        <family val="1"/>
      </rPr>
      <t>31</t>
    </r>
    <r>
      <rPr>
        <b/>
        <sz val="11"/>
        <color theme="1"/>
        <rFont val="宋体"/>
        <family val="3"/>
        <charset val="134"/>
      </rPr>
      <t>日</t>
    </r>
  </si>
  <si>
    <r>
      <rPr>
        <b/>
        <sz val="11"/>
        <color theme="1"/>
        <rFont val="宋体"/>
        <family val="3"/>
        <charset val="134"/>
      </rPr>
      <t>库存现金</t>
    </r>
  </si>
  <si>
    <r>
      <rPr>
        <sz val="11"/>
        <color theme="1"/>
        <rFont val="宋体"/>
        <family val="3"/>
        <charset val="134"/>
      </rPr>
      <t>单位：元</t>
    </r>
  </si>
  <si>
    <r>
      <rPr>
        <sz val="11"/>
        <color theme="1"/>
        <rFont val="宋体"/>
        <family val="3"/>
        <charset val="134"/>
      </rPr>
      <t>编号</t>
    </r>
  </si>
  <si>
    <r>
      <rPr>
        <sz val="11"/>
        <color theme="1"/>
        <rFont val="宋体"/>
        <family val="3"/>
        <charset val="134"/>
      </rPr>
      <t>存放地点</t>
    </r>
  </si>
  <si>
    <r>
      <rPr>
        <sz val="11"/>
        <color theme="1"/>
        <rFont val="宋体"/>
        <family val="3"/>
        <charset val="134"/>
      </rPr>
      <t>保管人</t>
    </r>
  </si>
  <si>
    <r>
      <rPr>
        <sz val="11"/>
        <color theme="1"/>
        <rFont val="宋体"/>
        <family val="3"/>
        <charset val="134"/>
      </rPr>
      <t>账面数</t>
    </r>
  </si>
  <si>
    <r>
      <rPr>
        <sz val="11"/>
        <color theme="1"/>
        <rFont val="宋体"/>
        <family val="3"/>
        <charset val="134"/>
      </rPr>
      <t>清查核实</t>
    </r>
  </si>
  <si>
    <r>
      <rPr>
        <sz val="11"/>
        <color theme="1"/>
        <rFont val="宋体"/>
        <family val="3"/>
        <charset val="134"/>
      </rPr>
      <t>核实数</t>
    </r>
  </si>
  <si>
    <r>
      <rPr>
        <sz val="11"/>
        <color theme="1"/>
        <rFont val="宋体"/>
        <family val="3"/>
        <charset val="134"/>
      </rPr>
      <t>备注</t>
    </r>
  </si>
  <si>
    <r>
      <rPr>
        <sz val="11"/>
        <color theme="1"/>
        <rFont val="宋体"/>
        <family val="3"/>
        <charset val="134"/>
      </rPr>
      <t>盘盈</t>
    </r>
    <r>
      <rPr>
        <sz val="11"/>
        <color theme="1"/>
        <rFont val="Times New Roman"/>
        <family val="1"/>
      </rPr>
      <t>+</t>
    </r>
  </si>
  <si>
    <r>
      <rPr>
        <sz val="11"/>
        <color theme="1"/>
        <rFont val="宋体"/>
        <family val="3"/>
        <charset val="134"/>
      </rPr>
      <t>盘亏</t>
    </r>
    <r>
      <rPr>
        <sz val="11"/>
        <color theme="1"/>
        <rFont val="Times New Roman"/>
        <family val="1"/>
      </rPr>
      <t>-</t>
    </r>
  </si>
  <si>
    <r>
      <rPr>
        <sz val="11"/>
        <color theme="1"/>
        <rFont val="宋体"/>
        <family val="3"/>
        <charset val="134"/>
      </rPr>
      <t>乡兴牧业公司财务室保险柜</t>
    </r>
  </si>
  <si>
    <r>
      <rPr>
        <sz val="11"/>
        <color theme="1"/>
        <rFont val="宋体"/>
        <family val="3"/>
        <charset val="134"/>
      </rPr>
      <t>牛草源</t>
    </r>
  </si>
  <si>
    <r>
      <rPr>
        <b/>
        <sz val="11"/>
        <color theme="1"/>
        <rFont val="宋体"/>
        <family val="3"/>
        <charset val="134"/>
      </rPr>
      <t>相关事项说明：</t>
    </r>
    <r>
      <rPr>
        <b/>
        <sz val="11"/>
        <color theme="1"/>
        <rFont val="Times New Roman"/>
        <family val="1"/>
      </rPr>
      <t>2023</t>
    </r>
    <r>
      <rPr>
        <b/>
        <sz val="11"/>
        <color theme="1"/>
        <rFont val="宋体"/>
        <family val="3"/>
        <charset val="134"/>
      </rPr>
      <t>年</t>
    </r>
    <r>
      <rPr>
        <b/>
        <sz val="11"/>
        <color theme="1"/>
        <rFont val="Times New Roman"/>
        <family val="1"/>
      </rPr>
      <t>6</t>
    </r>
    <r>
      <rPr>
        <b/>
        <sz val="11"/>
        <color theme="1"/>
        <rFont val="宋体"/>
        <family val="3"/>
        <charset val="134"/>
      </rPr>
      <t>月</t>
    </r>
    <r>
      <rPr>
        <b/>
        <sz val="11"/>
        <color theme="1"/>
        <rFont val="Times New Roman"/>
        <family val="1"/>
      </rPr>
      <t>15</t>
    </r>
    <r>
      <rPr>
        <b/>
        <sz val="11"/>
        <color theme="1"/>
        <rFont val="宋体"/>
        <family val="3"/>
        <charset val="134"/>
      </rPr>
      <t>日现场盘点现金为</t>
    </r>
    <r>
      <rPr>
        <b/>
        <sz val="11"/>
        <color theme="1"/>
        <rFont val="Times New Roman"/>
        <family val="1"/>
      </rPr>
      <t>3314.80</t>
    </r>
    <r>
      <rPr>
        <b/>
        <sz val="11"/>
        <color theme="1"/>
        <rFont val="宋体"/>
        <family val="3"/>
        <charset val="134"/>
      </rPr>
      <t>元，账面金额亦未</t>
    </r>
    <r>
      <rPr>
        <b/>
        <sz val="11"/>
        <color theme="1"/>
        <rFont val="Times New Roman"/>
        <family val="1"/>
      </rPr>
      <t>3314.80</t>
    </r>
    <r>
      <rPr>
        <b/>
        <sz val="11"/>
        <color theme="1"/>
        <rFont val="宋体"/>
        <family val="3"/>
        <charset val="134"/>
      </rPr>
      <t>元，</t>
    </r>
    <r>
      <rPr>
        <b/>
        <sz val="11"/>
        <color theme="1"/>
        <rFont val="Times New Roman"/>
        <family val="1"/>
      </rPr>
      <t>5</t>
    </r>
    <r>
      <rPr>
        <b/>
        <sz val="11"/>
        <color theme="1"/>
        <rFont val="宋体"/>
        <family val="3"/>
        <charset val="134"/>
      </rPr>
      <t>月</t>
    </r>
    <r>
      <rPr>
        <b/>
        <sz val="11"/>
        <color theme="1"/>
        <rFont val="Times New Roman"/>
        <family val="1"/>
      </rPr>
      <t>31</t>
    </r>
    <r>
      <rPr>
        <b/>
        <sz val="11"/>
        <color theme="1"/>
        <rFont val="宋体"/>
        <family val="3"/>
        <charset val="134"/>
      </rPr>
      <t>日至</t>
    </r>
    <r>
      <rPr>
        <b/>
        <sz val="11"/>
        <color theme="1"/>
        <rFont val="Times New Roman"/>
        <family val="1"/>
      </rPr>
      <t>6</t>
    </r>
    <r>
      <rPr>
        <b/>
        <sz val="11"/>
        <color theme="1"/>
        <rFont val="宋体"/>
        <family val="3"/>
        <charset val="134"/>
      </rPr>
      <t>月</t>
    </r>
    <r>
      <rPr>
        <b/>
        <sz val="11"/>
        <color theme="1"/>
        <rFont val="Times New Roman"/>
        <family val="1"/>
      </rPr>
      <t>15</t>
    </r>
    <r>
      <rPr>
        <b/>
        <sz val="11"/>
        <color theme="1"/>
        <rFont val="宋体"/>
        <family val="3"/>
        <charset val="134"/>
      </rPr>
      <t>日因盘盈账面增加现金</t>
    </r>
    <r>
      <rPr>
        <b/>
        <sz val="11"/>
        <color theme="1"/>
        <rFont val="Times New Roman"/>
        <family val="1"/>
      </rPr>
      <t>60</t>
    </r>
    <r>
      <rPr>
        <b/>
        <sz val="11"/>
        <color theme="1"/>
        <rFont val="宋体"/>
        <family val="3"/>
        <charset val="134"/>
      </rPr>
      <t>元，未见异常。</t>
    </r>
  </si>
  <si>
    <r>
      <rPr>
        <b/>
        <sz val="11"/>
        <color theme="1"/>
        <rFont val="宋体"/>
        <family val="3"/>
        <charset val="134"/>
      </rPr>
      <t>清查人：戴生华</t>
    </r>
  </si>
  <si>
    <r>
      <rPr>
        <b/>
        <sz val="11"/>
        <color theme="1"/>
        <rFont val="宋体"/>
        <family val="3"/>
        <charset val="134"/>
      </rPr>
      <t>填表人：牛草源</t>
    </r>
  </si>
  <si>
    <r>
      <rPr>
        <b/>
        <sz val="11"/>
        <color theme="1"/>
        <rFont val="宋体"/>
        <family val="3"/>
        <charset val="134"/>
      </rPr>
      <t>银行存款</t>
    </r>
  </si>
  <si>
    <r>
      <rPr>
        <sz val="11"/>
        <color theme="1"/>
        <rFont val="宋体"/>
        <family val="3"/>
        <charset val="134"/>
      </rPr>
      <t>开户银行</t>
    </r>
  </si>
  <si>
    <r>
      <rPr>
        <sz val="11"/>
        <color theme="1"/>
        <rFont val="宋体"/>
        <family val="3"/>
        <charset val="134"/>
      </rPr>
      <t>银行账号</t>
    </r>
  </si>
  <si>
    <r>
      <rPr>
        <sz val="11"/>
        <color theme="1"/>
        <rFont val="宋体"/>
        <family val="3"/>
        <charset val="134"/>
      </rPr>
      <t>增加</t>
    </r>
    <r>
      <rPr>
        <sz val="11"/>
        <color theme="1"/>
        <rFont val="Times New Roman"/>
        <family val="1"/>
      </rPr>
      <t>+</t>
    </r>
  </si>
  <si>
    <r>
      <rPr>
        <sz val="11"/>
        <color theme="1"/>
        <rFont val="宋体"/>
        <family val="3"/>
        <charset val="134"/>
      </rPr>
      <t>减少</t>
    </r>
    <r>
      <rPr>
        <sz val="11"/>
        <color theme="1"/>
        <rFont val="Times New Roman"/>
        <family val="1"/>
      </rPr>
      <t>-</t>
    </r>
  </si>
  <si>
    <r>
      <rPr>
        <sz val="11"/>
        <color theme="1"/>
        <rFont val="宋体"/>
        <family val="3"/>
        <charset val="134"/>
      </rPr>
      <t>农行林芝巴宜支行</t>
    </r>
  </si>
  <si>
    <t>25770001040012524</t>
  </si>
  <si>
    <t>相关事项说明：1.对被审计单位库存现金进行监盘，盘点金额为3314.80元，盘点日至会计报表日账面收入金额为63元，倒扎报表日账面余额为3251.80元，未见异常；
2.向开户行询证，回函金额与询证金额相符，未见异常。</t>
  </si>
  <si>
    <t>清查人：牛草原</t>
  </si>
  <si>
    <t>填表人：牛草源</t>
  </si>
  <si>
    <r>
      <rPr>
        <b/>
        <sz val="18"/>
        <color theme="1"/>
        <rFont val="宋体"/>
        <family val="3"/>
        <charset val="134"/>
      </rPr>
      <t>短期投资清查登记表</t>
    </r>
  </si>
  <si>
    <r>
      <rPr>
        <b/>
        <sz val="11"/>
        <color theme="1"/>
        <rFont val="宋体"/>
        <family val="3"/>
        <charset val="134"/>
      </rPr>
      <t>明细</t>
    </r>
    <r>
      <rPr>
        <b/>
        <sz val="11"/>
        <color theme="1"/>
        <rFont val="Times New Roman"/>
        <family val="1"/>
      </rPr>
      <t>02</t>
    </r>
  </si>
  <si>
    <t>单位：元</t>
  </si>
  <si>
    <t>编号</t>
  </si>
  <si>
    <t>投资对象</t>
  </si>
  <si>
    <t>投资时间</t>
  </si>
  <si>
    <t>投资期限</t>
  </si>
  <si>
    <t>账面数</t>
  </si>
  <si>
    <t>清查核实</t>
  </si>
  <si>
    <t>核实数</t>
  </si>
  <si>
    <t>备注</t>
  </si>
  <si>
    <t>合计</t>
  </si>
  <si>
    <t>出资形式</t>
  </si>
  <si>
    <t>货币资金</t>
  </si>
  <si>
    <t>实物折价</t>
  </si>
  <si>
    <r>
      <rPr>
        <sz val="11"/>
        <color theme="1"/>
        <rFont val="宋体"/>
        <family val="3"/>
        <charset val="134"/>
      </rPr>
      <t>（</t>
    </r>
    <r>
      <rPr>
        <sz val="11"/>
        <color theme="1"/>
        <rFont val="Times New Roman"/>
        <family val="1"/>
      </rPr>
      <t>1</t>
    </r>
    <r>
      <rPr>
        <sz val="11"/>
        <color theme="1"/>
        <rFont val="宋体"/>
        <family val="3"/>
        <charset val="134"/>
      </rPr>
      <t>）</t>
    </r>
  </si>
  <si>
    <r>
      <rPr>
        <sz val="11"/>
        <color theme="1"/>
        <rFont val="宋体"/>
        <family val="3"/>
        <charset val="134"/>
      </rPr>
      <t>（</t>
    </r>
    <r>
      <rPr>
        <sz val="11"/>
        <color theme="1"/>
        <rFont val="Times New Roman"/>
        <family val="1"/>
      </rPr>
      <t>2</t>
    </r>
    <r>
      <rPr>
        <sz val="11"/>
        <color theme="1"/>
        <rFont val="宋体"/>
        <family val="3"/>
        <charset val="134"/>
      </rPr>
      <t>）</t>
    </r>
  </si>
  <si>
    <r>
      <rPr>
        <sz val="11"/>
        <color theme="1"/>
        <rFont val="宋体"/>
        <family val="3"/>
        <charset val="134"/>
      </rPr>
      <t>（</t>
    </r>
    <r>
      <rPr>
        <sz val="11"/>
        <color theme="1"/>
        <rFont val="Times New Roman"/>
        <family val="1"/>
      </rPr>
      <t>3</t>
    </r>
    <r>
      <rPr>
        <sz val="11"/>
        <color theme="1"/>
        <rFont val="宋体"/>
        <family val="3"/>
        <charset val="134"/>
      </rPr>
      <t>）</t>
    </r>
  </si>
  <si>
    <r>
      <rPr>
        <sz val="11"/>
        <color theme="1"/>
        <rFont val="宋体"/>
        <family val="3"/>
        <charset val="134"/>
      </rPr>
      <t>（</t>
    </r>
    <r>
      <rPr>
        <sz val="11"/>
        <color theme="1"/>
        <rFont val="Times New Roman"/>
        <family val="1"/>
      </rPr>
      <t>4</t>
    </r>
    <r>
      <rPr>
        <sz val="11"/>
        <color theme="1"/>
        <rFont val="宋体"/>
        <family val="3"/>
        <charset val="134"/>
      </rPr>
      <t>）</t>
    </r>
  </si>
  <si>
    <r>
      <rPr>
        <sz val="11"/>
        <color theme="1"/>
        <rFont val="宋体"/>
        <family val="3"/>
        <charset val="134"/>
      </rPr>
      <t>（</t>
    </r>
    <r>
      <rPr>
        <sz val="11"/>
        <color theme="1"/>
        <rFont val="Times New Roman"/>
        <family val="1"/>
      </rPr>
      <t>5</t>
    </r>
    <r>
      <rPr>
        <sz val="11"/>
        <color theme="1"/>
        <rFont val="宋体"/>
        <family val="3"/>
        <charset val="134"/>
      </rPr>
      <t>）</t>
    </r>
  </si>
  <si>
    <r>
      <rPr>
        <sz val="11"/>
        <color theme="1"/>
        <rFont val="宋体"/>
        <family val="3"/>
        <charset val="134"/>
      </rPr>
      <t>（</t>
    </r>
    <r>
      <rPr>
        <sz val="11"/>
        <color theme="1"/>
        <rFont val="Times New Roman"/>
        <family val="1"/>
      </rPr>
      <t>6</t>
    </r>
    <r>
      <rPr>
        <sz val="11"/>
        <color theme="1"/>
        <rFont val="宋体"/>
        <family val="3"/>
        <charset val="134"/>
      </rPr>
      <t>）</t>
    </r>
  </si>
  <si>
    <r>
      <rPr>
        <sz val="11"/>
        <color theme="1"/>
        <rFont val="宋体"/>
        <family val="3"/>
        <charset val="134"/>
      </rPr>
      <t>（</t>
    </r>
    <r>
      <rPr>
        <sz val="11"/>
        <color theme="1"/>
        <rFont val="Times New Roman"/>
        <family val="1"/>
      </rPr>
      <t>7</t>
    </r>
    <r>
      <rPr>
        <sz val="11"/>
        <color theme="1"/>
        <rFont val="宋体"/>
        <family val="3"/>
        <charset val="134"/>
      </rPr>
      <t>）</t>
    </r>
  </si>
  <si>
    <r>
      <rPr>
        <sz val="11"/>
        <color theme="1"/>
        <rFont val="宋体"/>
        <family val="3"/>
        <charset val="134"/>
      </rPr>
      <t>（</t>
    </r>
    <r>
      <rPr>
        <sz val="11"/>
        <color theme="1"/>
        <rFont val="Times New Roman"/>
        <family val="1"/>
      </rPr>
      <t>8</t>
    </r>
    <r>
      <rPr>
        <sz val="11"/>
        <color theme="1"/>
        <rFont val="宋体"/>
        <family val="3"/>
        <charset val="134"/>
      </rPr>
      <t>）</t>
    </r>
  </si>
  <si>
    <r>
      <rPr>
        <sz val="11"/>
        <color theme="1"/>
        <rFont val="宋体"/>
        <family val="3"/>
        <charset val="134"/>
      </rPr>
      <t>（</t>
    </r>
    <r>
      <rPr>
        <sz val="11"/>
        <color theme="1"/>
        <rFont val="Times New Roman"/>
        <family val="1"/>
      </rPr>
      <t>9</t>
    </r>
    <r>
      <rPr>
        <sz val="11"/>
        <color theme="1"/>
        <rFont val="宋体"/>
        <family val="3"/>
        <charset val="134"/>
      </rPr>
      <t>）</t>
    </r>
  </si>
  <si>
    <r>
      <rPr>
        <sz val="11"/>
        <color theme="1"/>
        <rFont val="宋体"/>
        <family val="3"/>
        <charset val="134"/>
      </rPr>
      <t>（</t>
    </r>
    <r>
      <rPr>
        <sz val="11"/>
        <color theme="1"/>
        <rFont val="Times New Roman"/>
        <family val="1"/>
      </rPr>
      <t>10</t>
    </r>
    <r>
      <rPr>
        <sz val="11"/>
        <color theme="1"/>
        <rFont val="宋体"/>
        <family val="3"/>
        <charset val="134"/>
      </rPr>
      <t>）</t>
    </r>
  </si>
  <si>
    <r>
      <rPr>
        <sz val="10"/>
        <color theme="1"/>
        <rFont val="宋体"/>
        <family val="3"/>
        <charset val="134"/>
      </rPr>
      <t>合</t>
    </r>
    <r>
      <rPr>
        <sz val="10"/>
        <color theme="1"/>
        <rFont val="Times New Roman"/>
        <family val="1"/>
      </rPr>
      <t xml:space="preserve">  </t>
    </r>
    <r>
      <rPr>
        <sz val="10"/>
        <color theme="1"/>
        <rFont val="宋体"/>
        <family val="3"/>
        <charset val="134"/>
      </rPr>
      <t>计</t>
    </r>
  </si>
  <si>
    <t>相关事项说明：</t>
  </si>
  <si>
    <r>
      <rPr>
        <b/>
        <sz val="11"/>
        <color theme="1"/>
        <rFont val="宋体"/>
        <family val="3"/>
        <charset val="134"/>
      </rPr>
      <t>清查人：</t>
    </r>
  </si>
  <si>
    <r>
      <rPr>
        <b/>
        <sz val="11"/>
        <color theme="1"/>
        <rFont val="宋体"/>
        <family val="3"/>
        <charset val="134"/>
      </rPr>
      <t>填表人：</t>
    </r>
  </si>
  <si>
    <t>注：单位未设到期时间</t>
  </si>
  <si>
    <r>
      <rPr>
        <b/>
        <sz val="11"/>
        <color theme="1"/>
        <rFont val="宋体"/>
        <family val="3"/>
        <charset val="134"/>
      </rPr>
      <t>明细</t>
    </r>
    <r>
      <rPr>
        <b/>
        <sz val="11"/>
        <color theme="1"/>
        <rFont val="Times New Roman"/>
        <family val="1"/>
      </rPr>
      <t>03</t>
    </r>
  </si>
  <si>
    <r>
      <rPr>
        <sz val="11"/>
        <color theme="1"/>
        <rFont val="宋体"/>
        <family val="3"/>
        <charset val="134"/>
      </rPr>
      <t>债务人</t>
    </r>
  </si>
  <si>
    <r>
      <rPr>
        <sz val="11"/>
        <color theme="1"/>
        <rFont val="宋体"/>
        <family val="3"/>
        <charset val="134"/>
      </rPr>
      <t>形成原因</t>
    </r>
  </si>
  <si>
    <r>
      <rPr>
        <sz val="11"/>
        <color theme="1"/>
        <rFont val="宋体"/>
        <family val="3"/>
        <charset val="134"/>
      </rPr>
      <t>到期时间</t>
    </r>
  </si>
  <si>
    <r>
      <rPr>
        <sz val="11"/>
        <color theme="1"/>
        <rFont val="宋体"/>
        <family val="3"/>
        <charset val="134"/>
      </rPr>
      <t>审批人</t>
    </r>
  </si>
  <si>
    <t>西藏林芝市贡布乳液有限公司</t>
  </si>
  <si>
    <t>销售货款</t>
  </si>
  <si>
    <t>江安次仁</t>
  </si>
  <si>
    <t>已发函，回函金额相符</t>
  </si>
  <si>
    <t>林芝市巴宜区米瑞乡吉定村</t>
  </si>
  <si>
    <t>西藏高原之宝牦牛乳液股份有限公司</t>
  </si>
  <si>
    <t>已发函，回函374604.8元，系2022年12月30日9332公斤鲜奶未入账，金额59724.8元</t>
  </si>
  <si>
    <t>林芝赞巴拉养殖有限公司</t>
  </si>
  <si>
    <t>新疆新诺生物科技有限责任公司</t>
  </si>
  <si>
    <t>与债务一同已发函，回函金额相符</t>
  </si>
  <si>
    <t>西藏林升森工有限责任公司</t>
  </si>
  <si>
    <t>林芝市乡村发展投资有限责任公司</t>
  </si>
  <si>
    <t>应收账款合计</t>
  </si>
  <si>
    <t>次仁卓玛</t>
  </si>
  <si>
    <t>备用金借款</t>
  </si>
  <si>
    <t>个人往来</t>
  </si>
  <si>
    <t>旦增平措</t>
  </si>
  <si>
    <t>牛草源</t>
  </si>
  <si>
    <t>杨掌权</t>
  </si>
  <si>
    <t>王川祥</t>
  </si>
  <si>
    <t>其他应收款合计</t>
  </si>
  <si>
    <t>相关事项说明：已对应收款项大额往来余额发函询证，回函金额与账面金额相符，未见异常。</t>
  </si>
  <si>
    <t>清查人：戴生华</t>
  </si>
  <si>
    <t>填表人：刘行怡</t>
  </si>
  <si>
    <r>
      <rPr>
        <sz val="10"/>
        <color theme="1"/>
        <rFont val="宋体"/>
        <family val="3"/>
        <charset val="134"/>
      </rPr>
      <t>明细</t>
    </r>
    <r>
      <rPr>
        <sz val="10"/>
        <color theme="1"/>
        <rFont val="Times New Roman"/>
        <family val="1"/>
      </rPr>
      <t>04</t>
    </r>
  </si>
  <si>
    <r>
      <rPr>
        <b/>
        <sz val="10"/>
        <color theme="1"/>
        <rFont val="宋体"/>
        <family val="3"/>
        <charset val="134"/>
      </rPr>
      <t>清查基准日：</t>
    </r>
    <r>
      <rPr>
        <b/>
        <sz val="10"/>
        <color theme="1"/>
        <rFont val="Times New Roman"/>
        <family val="1"/>
      </rPr>
      <t>2023</t>
    </r>
    <r>
      <rPr>
        <b/>
        <sz val="10"/>
        <color theme="1"/>
        <rFont val="宋体"/>
        <family val="3"/>
        <charset val="134"/>
      </rPr>
      <t>年</t>
    </r>
    <r>
      <rPr>
        <b/>
        <sz val="10"/>
        <color theme="1"/>
        <rFont val="Times New Roman"/>
        <family val="1"/>
      </rPr>
      <t>5</t>
    </r>
    <r>
      <rPr>
        <b/>
        <sz val="10"/>
        <color theme="1"/>
        <rFont val="宋体"/>
        <family val="3"/>
        <charset val="134"/>
      </rPr>
      <t>月</t>
    </r>
    <r>
      <rPr>
        <b/>
        <sz val="10"/>
        <color theme="1"/>
        <rFont val="Times New Roman"/>
        <family val="1"/>
      </rPr>
      <t>31</t>
    </r>
    <r>
      <rPr>
        <b/>
        <sz val="10"/>
        <color theme="1"/>
        <rFont val="宋体"/>
        <family val="3"/>
        <charset val="134"/>
      </rPr>
      <t>日</t>
    </r>
  </si>
  <si>
    <t>类别</t>
  </si>
  <si>
    <t>物资名称</t>
  </si>
  <si>
    <t>规格型号</t>
  </si>
  <si>
    <t>计量单位</t>
  </si>
  <si>
    <t>存放地点</t>
  </si>
  <si>
    <t>保管员姓名</t>
  </si>
  <si>
    <r>
      <rPr>
        <sz val="10"/>
        <color theme="1"/>
        <rFont val="宋体"/>
        <family val="3"/>
        <charset val="134"/>
      </rPr>
      <t>盘盈</t>
    </r>
    <r>
      <rPr>
        <sz val="10"/>
        <color theme="1"/>
        <rFont val="Times New Roman"/>
        <family val="1"/>
      </rPr>
      <t>+</t>
    </r>
  </si>
  <si>
    <r>
      <rPr>
        <sz val="10"/>
        <color theme="1"/>
        <rFont val="宋体"/>
        <family val="3"/>
        <charset val="134"/>
      </rPr>
      <t>盘亏</t>
    </r>
    <r>
      <rPr>
        <sz val="10"/>
        <color theme="1"/>
        <rFont val="Times New Roman"/>
        <family val="1"/>
      </rPr>
      <t>-</t>
    </r>
  </si>
  <si>
    <t>数量</t>
  </si>
  <si>
    <t>金额</t>
  </si>
  <si>
    <r>
      <rPr>
        <sz val="10"/>
        <color theme="1"/>
        <rFont val="宋体"/>
        <family val="3"/>
        <charset val="134"/>
      </rPr>
      <t>（</t>
    </r>
    <r>
      <rPr>
        <sz val="10"/>
        <color theme="1"/>
        <rFont val="Times New Roman"/>
        <family val="1"/>
      </rPr>
      <t>1</t>
    </r>
    <r>
      <rPr>
        <sz val="10"/>
        <color theme="1"/>
        <rFont val="宋体"/>
        <family val="3"/>
        <charset val="134"/>
      </rPr>
      <t>）</t>
    </r>
  </si>
  <si>
    <r>
      <rPr>
        <sz val="10"/>
        <color theme="1"/>
        <rFont val="宋体"/>
        <family val="3"/>
        <charset val="134"/>
      </rPr>
      <t>（</t>
    </r>
    <r>
      <rPr>
        <sz val="10"/>
        <color theme="1"/>
        <rFont val="Times New Roman"/>
        <family val="1"/>
      </rPr>
      <t>2</t>
    </r>
    <r>
      <rPr>
        <sz val="10"/>
        <color theme="1"/>
        <rFont val="宋体"/>
        <family val="3"/>
        <charset val="134"/>
      </rPr>
      <t>）</t>
    </r>
  </si>
  <si>
    <r>
      <rPr>
        <sz val="10"/>
        <color theme="1"/>
        <rFont val="宋体"/>
        <family val="3"/>
        <charset val="134"/>
      </rPr>
      <t>（</t>
    </r>
    <r>
      <rPr>
        <sz val="10"/>
        <color theme="1"/>
        <rFont val="Times New Roman"/>
        <family val="1"/>
      </rPr>
      <t>3</t>
    </r>
    <r>
      <rPr>
        <sz val="10"/>
        <color theme="1"/>
        <rFont val="宋体"/>
        <family val="3"/>
        <charset val="134"/>
      </rPr>
      <t>）</t>
    </r>
  </si>
  <si>
    <r>
      <rPr>
        <sz val="10"/>
        <color theme="1"/>
        <rFont val="宋体"/>
        <family val="3"/>
        <charset val="134"/>
      </rPr>
      <t>（</t>
    </r>
    <r>
      <rPr>
        <sz val="10"/>
        <color theme="1"/>
        <rFont val="Times New Roman"/>
        <family val="1"/>
      </rPr>
      <t>4</t>
    </r>
    <r>
      <rPr>
        <sz val="10"/>
        <color theme="1"/>
        <rFont val="宋体"/>
        <family val="3"/>
        <charset val="134"/>
      </rPr>
      <t>）</t>
    </r>
  </si>
  <si>
    <r>
      <rPr>
        <sz val="10"/>
        <color theme="1"/>
        <rFont val="宋体"/>
        <family val="3"/>
        <charset val="134"/>
      </rPr>
      <t>（</t>
    </r>
    <r>
      <rPr>
        <sz val="10"/>
        <color theme="1"/>
        <rFont val="Times New Roman"/>
        <family val="1"/>
      </rPr>
      <t>5</t>
    </r>
    <r>
      <rPr>
        <sz val="10"/>
        <color theme="1"/>
        <rFont val="宋体"/>
        <family val="3"/>
        <charset val="134"/>
      </rPr>
      <t>）</t>
    </r>
  </si>
  <si>
    <r>
      <rPr>
        <sz val="10"/>
        <color theme="1"/>
        <rFont val="宋体"/>
        <family val="3"/>
        <charset val="134"/>
      </rPr>
      <t>（</t>
    </r>
    <r>
      <rPr>
        <sz val="10"/>
        <color theme="1"/>
        <rFont val="Times New Roman"/>
        <family val="1"/>
      </rPr>
      <t>6</t>
    </r>
    <r>
      <rPr>
        <sz val="10"/>
        <color theme="1"/>
        <rFont val="宋体"/>
        <family val="3"/>
        <charset val="134"/>
      </rPr>
      <t>）</t>
    </r>
  </si>
  <si>
    <r>
      <rPr>
        <sz val="10"/>
        <color theme="1"/>
        <rFont val="宋体"/>
        <family val="3"/>
        <charset val="134"/>
      </rPr>
      <t>（</t>
    </r>
    <r>
      <rPr>
        <sz val="10"/>
        <color theme="1"/>
        <rFont val="Times New Roman"/>
        <family val="1"/>
      </rPr>
      <t>7</t>
    </r>
    <r>
      <rPr>
        <sz val="10"/>
        <color theme="1"/>
        <rFont val="宋体"/>
        <family val="3"/>
        <charset val="134"/>
      </rPr>
      <t>）</t>
    </r>
  </si>
  <si>
    <r>
      <rPr>
        <sz val="10"/>
        <color theme="1"/>
        <rFont val="宋体"/>
        <family val="3"/>
        <charset val="134"/>
      </rPr>
      <t>（</t>
    </r>
    <r>
      <rPr>
        <sz val="10"/>
        <color theme="1"/>
        <rFont val="Times New Roman"/>
        <family val="1"/>
      </rPr>
      <t>8</t>
    </r>
    <r>
      <rPr>
        <sz val="10"/>
        <color theme="1"/>
        <rFont val="宋体"/>
        <family val="3"/>
        <charset val="134"/>
      </rPr>
      <t>）</t>
    </r>
  </si>
  <si>
    <r>
      <rPr>
        <sz val="10"/>
        <color theme="1"/>
        <rFont val="宋体"/>
        <family val="3"/>
        <charset val="134"/>
      </rPr>
      <t>（</t>
    </r>
    <r>
      <rPr>
        <sz val="10"/>
        <color theme="1"/>
        <rFont val="Times New Roman"/>
        <family val="1"/>
      </rPr>
      <t>9</t>
    </r>
    <r>
      <rPr>
        <sz val="10"/>
        <color theme="1"/>
        <rFont val="宋体"/>
        <family val="3"/>
        <charset val="134"/>
      </rPr>
      <t>）</t>
    </r>
  </si>
  <si>
    <r>
      <rPr>
        <sz val="10"/>
        <color theme="1"/>
        <rFont val="宋体"/>
        <family val="3"/>
        <charset val="134"/>
      </rPr>
      <t>（</t>
    </r>
    <r>
      <rPr>
        <sz val="10"/>
        <color theme="1"/>
        <rFont val="Times New Roman"/>
        <family val="1"/>
      </rPr>
      <t>10</t>
    </r>
    <r>
      <rPr>
        <sz val="10"/>
        <color theme="1"/>
        <rFont val="宋体"/>
        <family val="3"/>
        <charset val="134"/>
      </rPr>
      <t>）</t>
    </r>
  </si>
  <si>
    <r>
      <rPr>
        <sz val="10"/>
        <color theme="1"/>
        <rFont val="宋体"/>
        <family val="3"/>
        <charset val="134"/>
      </rPr>
      <t>（</t>
    </r>
    <r>
      <rPr>
        <sz val="10"/>
        <color theme="1"/>
        <rFont val="Times New Roman"/>
        <family val="1"/>
      </rPr>
      <t>11</t>
    </r>
    <r>
      <rPr>
        <sz val="10"/>
        <color theme="1"/>
        <rFont val="宋体"/>
        <family val="3"/>
        <charset val="134"/>
      </rPr>
      <t>）</t>
    </r>
  </si>
  <si>
    <r>
      <rPr>
        <sz val="10"/>
        <color theme="1"/>
        <rFont val="宋体"/>
        <family val="3"/>
        <charset val="134"/>
      </rPr>
      <t>（</t>
    </r>
    <r>
      <rPr>
        <sz val="10"/>
        <color theme="1"/>
        <rFont val="Times New Roman"/>
        <family val="1"/>
      </rPr>
      <t>12</t>
    </r>
    <r>
      <rPr>
        <sz val="10"/>
        <color theme="1"/>
        <rFont val="宋体"/>
        <family val="3"/>
        <charset val="134"/>
      </rPr>
      <t>）</t>
    </r>
  </si>
  <si>
    <r>
      <rPr>
        <sz val="10"/>
        <color theme="1"/>
        <rFont val="宋体"/>
        <family val="3"/>
        <charset val="134"/>
      </rPr>
      <t>（</t>
    </r>
    <r>
      <rPr>
        <sz val="10"/>
        <color theme="1"/>
        <rFont val="Times New Roman"/>
        <family val="1"/>
      </rPr>
      <t>13</t>
    </r>
    <r>
      <rPr>
        <sz val="10"/>
        <color theme="1"/>
        <rFont val="宋体"/>
        <family val="3"/>
        <charset val="134"/>
      </rPr>
      <t>）</t>
    </r>
  </si>
  <si>
    <r>
      <rPr>
        <sz val="10"/>
        <color theme="1"/>
        <rFont val="宋体"/>
        <family val="3"/>
        <charset val="134"/>
      </rPr>
      <t>（</t>
    </r>
    <r>
      <rPr>
        <sz val="10"/>
        <color theme="1"/>
        <rFont val="Times New Roman"/>
        <family val="1"/>
      </rPr>
      <t>14</t>
    </r>
    <r>
      <rPr>
        <sz val="10"/>
        <color theme="1"/>
        <rFont val="宋体"/>
        <family val="3"/>
        <charset val="134"/>
      </rPr>
      <t>）</t>
    </r>
  </si>
  <si>
    <r>
      <rPr>
        <sz val="10"/>
        <color theme="1"/>
        <rFont val="宋体"/>
        <family val="3"/>
        <charset val="134"/>
      </rPr>
      <t>（</t>
    </r>
    <r>
      <rPr>
        <sz val="10"/>
        <color theme="1"/>
        <rFont val="Times New Roman"/>
        <family val="1"/>
      </rPr>
      <t>15</t>
    </r>
    <r>
      <rPr>
        <sz val="10"/>
        <color theme="1"/>
        <rFont val="宋体"/>
        <family val="3"/>
        <charset val="134"/>
      </rPr>
      <t>）</t>
    </r>
  </si>
  <si>
    <t>在途物资</t>
  </si>
  <si>
    <t>小麦秸秆</t>
  </si>
  <si>
    <t>KG</t>
  </si>
  <si>
    <t>林芝市乡兴牧业种蓄场</t>
  </si>
  <si>
    <t>碳酸氢钠</t>
  </si>
  <si>
    <t>酥油搅拌罐</t>
  </si>
  <si>
    <t>500L</t>
  </si>
  <si>
    <t>个</t>
  </si>
  <si>
    <t>原材料</t>
  </si>
  <si>
    <t>精料</t>
  </si>
  <si>
    <t>袋</t>
  </si>
  <si>
    <t>青贮</t>
  </si>
  <si>
    <t>食盐</t>
  </si>
  <si>
    <t>苜蓿</t>
  </si>
  <si>
    <t>冻精</t>
  </si>
  <si>
    <t>只</t>
  </si>
  <si>
    <t>兽药</t>
  </si>
  <si>
    <t>批</t>
  </si>
  <si>
    <t>口蹄疫疫苗</t>
  </si>
  <si>
    <r>
      <rPr>
        <sz val="10"/>
        <color theme="1"/>
        <rFont val="Times New Roman"/>
        <family val="1"/>
      </rPr>
      <t>410</t>
    </r>
    <r>
      <rPr>
        <sz val="10"/>
        <color theme="1"/>
        <rFont val="宋体"/>
        <family val="3"/>
        <charset val="134"/>
      </rPr>
      <t>犊牛羊羔开口精补料</t>
    </r>
  </si>
  <si>
    <t>900S</t>
  </si>
  <si>
    <t>产奶牛精料</t>
  </si>
  <si>
    <t>断奶牛精料</t>
  </si>
  <si>
    <t>柴油</t>
  </si>
  <si>
    <t>升</t>
  </si>
  <si>
    <t>库存商品</t>
  </si>
  <si>
    <t>酥油</t>
  </si>
  <si>
    <t>犊牛</t>
  </si>
  <si>
    <t>头</t>
  </si>
  <si>
    <t>奶渣</t>
  </si>
  <si>
    <t>相关事项说明：1.询问被审计单位存货管理相关人员并检查被审计单位存货原材料管理台账，被审计单位原材料未指定专门的负责人进行管理并实时登记原材料管理台账；
2.询问被审计单位牛犊管理及核算情况，生产部日常管理过程中未实时登记牛犊管理台账，牛犊账面成本归集过程不规范，但在审计过程中未发现被审计单位存在虚构、舞弊等情况，被审计单位现行财务核算方法与管理层要求差异较大且已委托外部第三方对其成本核算进行梳理调整（调整时间未定），故此处不做调账；
3.对部分原材料进行盘点，发现被审计单位除因管理原因存在入账时间差外（原材料金额较小，对被审计单位不存在重大影响），未见其他异常；
4.对牛犊进行盘点，因被审计单位日常对牛犊未按要求建立管理台账，故按实际盘点牛犊数披露。</t>
  </si>
  <si>
    <r>
      <rPr>
        <sz val="10"/>
        <color theme="1"/>
        <rFont val="宋体"/>
        <family val="3"/>
        <charset val="134"/>
      </rPr>
      <t>明细</t>
    </r>
    <r>
      <rPr>
        <sz val="10"/>
        <color theme="1"/>
        <rFont val="Times New Roman"/>
        <family val="1"/>
      </rPr>
      <t>05</t>
    </r>
  </si>
  <si>
    <r>
      <rPr>
        <sz val="10"/>
        <color theme="1"/>
        <rFont val="宋体"/>
        <family val="3"/>
        <charset val="134"/>
      </rPr>
      <t>编号</t>
    </r>
  </si>
  <si>
    <r>
      <rPr>
        <sz val="10"/>
        <color theme="1"/>
        <rFont val="宋体"/>
        <family val="3"/>
        <charset val="134"/>
      </rPr>
      <t>品种</t>
    </r>
  </si>
  <si>
    <r>
      <rPr>
        <sz val="10"/>
        <color theme="1"/>
        <rFont val="宋体"/>
        <family val="3"/>
        <charset val="134"/>
      </rPr>
      <t>计量单位</t>
    </r>
  </si>
  <si>
    <r>
      <rPr>
        <sz val="10"/>
        <color theme="1"/>
        <rFont val="宋体"/>
        <family val="3"/>
        <charset val="134"/>
      </rPr>
      <t>账面数</t>
    </r>
  </si>
  <si>
    <r>
      <rPr>
        <sz val="10"/>
        <color theme="1"/>
        <rFont val="宋体"/>
        <family val="3"/>
        <charset val="134"/>
      </rPr>
      <t>清查核实</t>
    </r>
  </si>
  <si>
    <r>
      <rPr>
        <sz val="10"/>
        <color theme="1"/>
        <rFont val="宋体"/>
        <family val="3"/>
        <charset val="134"/>
      </rPr>
      <t>核实数</t>
    </r>
  </si>
  <si>
    <r>
      <rPr>
        <sz val="10"/>
        <color theme="1"/>
        <rFont val="宋体"/>
        <family val="3"/>
        <charset val="134"/>
      </rPr>
      <t>备注</t>
    </r>
  </si>
  <si>
    <r>
      <rPr>
        <sz val="10"/>
        <color theme="1"/>
        <rFont val="宋体"/>
        <family val="3"/>
        <charset val="134"/>
      </rPr>
      <t>合计</t>
    </r>
  </si>
  <si>
    <r>
      <rPr>
        <sz val="10"/>
        <color theme="1"/>
        <rFont val="宋体"/>
        <family val="3"/>
        <charset val="134"/>
      </rPr>
      <t>金额</t>
    </r>
  </si>
  <si>
    <r>
      <rPr>
        <sz val="10"/>
        <color theme="1"/>
        <rFont val="宋体"/>
        <family val="3"/>
        <charset val="134"/>
      </rPr>
      <t>数量</t>
    </r>
  </si>
  <si>
    <r>
      <rPr>
        <sz val="10"/>
        <color theme="1"/>
        <rFont val="宋体"/>
        <family val="3"/>
        <charset val="134"/>
      </rPr>
      <t>（</t>
    </r>
    <r>
      <rPr>
        <sz val="10"/>
        <color theme="1"/>
        <rFont val="Times New Roman"/>
        <family val="1"/>
      </rPr>
      <t>16</t>
    </r>
    <r>
      <rPr>
        <sz val="10"/>
        <color theme="1"/>
        <rFont val="宋体"/>
        <family val="3"/>
        <charset val="134"/>
      </rPr>
      <t>）</t>
    </r>
  </si>
  <si>
    <r>
      <rPr>
        <sz val="10"/>
        <color theme="1"/>
        <rFont val="宋体"/>
        <family val="3"/>
        <charset val="134"/>
      </rPr>
      <t>（</t>
    </r>
    <r>
      <rPr>
        <sz val="10"/>
        <color theme="1"/>
        <rFont val="Times New Roman"/>
        <family val="1"/>
      </rPr>
      <t>17</t>
    </r>
    <r>
      <rPr>
        <sz val="10"/>
        <color theme="1"/>
        <rFont val="宋体"/>
        <family val="3"/>
        <charset val="134"/>
      </rPr>
      <t>）</t>
    </r>
  </si>
  <si>
    <r>
      <rPr>
        <sz val="10"/>
        <color theme="1"/>
        <rFont val="宋体"/>
        <family val="3"/>
        <charset val="134"/>
      </rPr>
      <t>（</t>
    </r>
    <r>
      <rPr>
        <sz val="10"/>
        <color theme="1"/>
        <rFont val="Times New Roman"/>
        <family val="1"/>
      </rPr>
      <t>18</t>
    </r>
    <r>
      <rPr>
        <sz val="10"/>
        <color theme="1"/>
        <rFont val="宋体"/>
        <family val="3"/>
        <charset val="134"/>
      </rPr>
      <t>）</t>
    </r>
  </si>
  <si>
    <r>
      <rPr>
        <sz val="10"/>
        <color theme="1"/>
        <rFont val="宋体"/>
        <family val="3"/>
        <charset val="134"/>
      </rPr>
      <t>（</t>
    </r>
    <r>
      <rPr>
        <sz val="10"/>
        <color theme="1"/>
        <rFont val="Times New Roman"/>
        <family val="1"/>
      </rPr>
      <t>19</t>
    </r>
    <r>
      <rPr>
        <sz val="10"/>
        <color theme="1"/>
        <rFont val="宋体"/>
        <family val="3"/>
        <charset val="134"/>
      </rPr>
      <t>）</t>
    </r>
  </si>
  <si>
    <t>娟珊牛</t>
  </si>
  <si>
    <t>荷斯坦牛</t>
  </si>
  <si>
    <t>其他</t>
  </si>
  <si>
    <r>
      <rPr>
        <b/>
        <sz val="18"/>
        <color theme="1"/>
        <rFont val="宋体"/>
        <family val="3"/>
        <charset val="134"/>
      </rPr>
      <t>林木资产清查登记表</t>
    </r>
  </si>
  <si>
    <r>
      <rPr>
        <sz val="10"/>
        <color theme="1"/>
        <rFont val="宋体"/>
        <family val="3"/>
        <charset val="134"/>
      </rPr>
      <t>明细</t>
    </r>
    <r>
      <rPr>
        <sz val="10"/>
        <color theme="1"/>
        <rFont val="Times New Roman"/>
        <family val="1"/>
      </rPr>
      <t>06</t>
    </r>
  </si>
  <si>
    <r>
      <rPr>
        <b/>
        <sz val="10"/>
        <color theme="1"/>
        <rFont val="宋体"/>
        <family val="3"/>
        <charset val="134"/>
      </rPr>
      <t>填报单位：</t>
    </r>
  </si>
  <si>
    <r>
      <rPr>
        <b/>
        <sz val="10"/>
        <color theme="1"/>
        <rFont val="宋体"/>
        <family val="3"/>
        <charset val="134"/>
      </rPr>
      <t>项目名称：</t>
    </r>
  </si>
  <si>
    <r>
      <rPr>
        <sz val="10"/>
        <color theme="1"/>
        <rFont val="宋体"/>
        <family val="3"/>
        <charset val="134"/>
      </rPr>
      <t>生长地点</t>
    </r>
  </si>
  <si>
    <r>
      <rPr>
        <sz val="10"/>
        <color theme="1"/>
        <rFont val="宋体"/>
        <family val="3"/>
        <charset val="134"/>
      </rPr>
      <t>管理员姓名</t>
    </r>
  </si>
  <si>
    <r>
      <rPr>
        <sz val="10"/>
        <color theme="1"/>
        <rFont val="宋体"/>
        <family val="3"/>
        <charset val="134"/>
      </rPr>
      <t>经济林木</t>
    </r>
  </si>
  <si>
    <r>
      <rPr>
        <sz val="10"/>
        <color theme="1"/>
        <rFont val="宋体"/>
        <family val="3"/>
        <charset val="134"/>
      </rPr>
      <t>非经济林木</t>
    </r>
  </si>
  <si>
    <r>
      <rPr>
        <sz val="10"/>
        <color theme="1"/>
        <rFont val="宋体"/>
        <family val="3"/>
        <charset val="134"/>
      </rPr>
      <t>投产前</t>
    </r>
  </si>
  <si>
    <r>
      <rPr>
        <sz val="10"/>
        <color theme="1"/>
        <rFont val="宋体"/>
        <family val="3"/>
        <charset val="134"/>
      </rPr>
      <t>投产后</t>
    </r>
  </si>
  <si>
    <r>
      <rPr>
        <sz val="10"/>
        <color theme="1"/>
        <rFont val="宋体"/>
        <family val="3"/>
        <charset val="134"/>
      </rPr>
      <t>郁闭前</t>
    </r>
  </si>
  <si>
    <r>
      <rPr>
        <sz val="10"/>
        <color theme="1"/>
        <rFont val="宋体"/>
        <family val="3"/>
        <charset val="134"/>
      </rPr>
      <t>郁闭后</t>
    </r>
  </si>
  <si>
    <r>
      <rPr>
        <sz val="10"/>
        <color theme="1"/>
        <rFont val="宋体"/>
        <family val="3"/>
        <charset val="134"/>
      </rPr>
      <t>（</t>
    </r>
    <r>
      <rPr>
        <sz val="10"/>
        <color theme="1"/>
        <rFont val="Times New Roman"/>
        <family val="1"/>
      </rPr>
      <t>20</t>
    </r>
    <r>
      <rPr>
        <sz val="10"/>
        <color theme="1"/>
        <rFont val="宋体"/>
        <family val="3"/>
        <charset val="134"/>
      </rPr>
      <t>）</t>
    </r>
  </si>
  <si>
    <r>
      <rPr>
        <sz val="10"/>
        <color theme="1"/>
        <rFont val="宋体"/>
        <family val="3"/>
        <charset val="134"/>
      </rPr>
      <t>（</t>
    </r>
    <r>
      <rPr>
        <sz val="10"/>
        <color theme="1"/>
        <rFont val="Times New Roman"/>
        <family val="1"/>
      </rPr>
      <t>21</t>
    </r>
    <r>
      <rPr>
        <sz val="10"/>
        <color theme="1"/>
        <rFont val="宋体"/>
        <family val="3"/>
        <charset val="134"/>
      </rPr>
      <t>）</t>
    </r>
  </si>
  <si>
    <r>
      <rPr>
        <sz val="10"/>
        <color theme="1"/>
        <rFont val="宋体"/>
        <family val="3"/>
        <charset val="134"/>
      </rPr>
      <t>（</t>
    </r>
    <r>
      <rPr>
        <sz val="10"/>
        <color theme="1"/>
        <rFont val="Times New Roman"/>
        <family val="1"/>
      </rPr>
      <t>22</t>
    </r>
    <r>
      <rPr>
        <sz val="10"/>
        <color theme="1"/>
        <rFont val="宋体"/>
        <family val="3"/>
        <charset val="134"/>
      </rPr>
      <t>）</t>
    </r>
  </si>
  <si>
    <r>
      <rPr>
        <b/>
        <sz val="10"/>
        <color theme="1"/>
        <rFont val="宋体"/>
        <family val="3"/>
        <charset val="134"/>
      </rPr>
      <t>填表人：</t>
    </r>
  </si>
  <si>
    <r>
      <rPr>
        <sz val="10"/>
        <color theme="1"/>
        <rFont val="宋体"/>
        <family val="3"/>
        <charset val="134"/>
      </rPr>
      <t>明细</t>
    </r>
    <r>
      <rPr>
        <sz val="10"/>
        <color theme="1"/>
        <rFont val="Times New Roman"/>
        <family val="1"/>
      </rPr>
      <t>07</t>
    </r>
  </si>
  <si>
    <t>填报单位：</t>
  </si>
  <si>
    <t>项目名称：</t>
  </si>
  <si>
    <t>投资形式</t>
  </si>
  <si>
    <t>利润分配形式</t>
  </si>
  <si>
    <t>应收股息或利息</t>
  </si>
  <si>
    <t>应收未收利润或分红</t>
  </si>
  <si>
    <r>
      <rPr>
        <sz val="10"/>
        <color theme="1"/>
        <rFont val="宋体"/>
        <family val="3"/>
        <charset val="134"/>
      </rPr>
      <t>增加</t>
    </r>
    <r>
      <rPr>
        <sz val="10"/>
        <color theme="1"/>
        <rFont val="Times New Roman"/>
        <family val="1"/>
      </rPr>
      <t>+</t>
    </r>
  </si>
  <si>
    <r>
      <rPr>
        <sz val="10"/>
        <color theme="1"/>
        <rFont val="宋体"/>
        <family val="3"/>
        <charset val="134"/>
      </rPr>
      <t>减少</t>
    </r>
    <r>
      <rPr>
        <sz val="10"/>
        <color theme="1"/>
        <rFont val="Times New Roman"/>
        <family val="1"/>
      </rPr>
      <t>-</t>
    </r>
  </si>
  <si>
    <t>股权投资</t>
  </si>
  <si>
    <t>债权投资</t>
  </si>
  <si>
    <t>清查人：</t>
  </si>
  <si>
    <t>填表人：</t>
  </si>
  <si>
    <r>
      <rPr>
        <b/>
        <sz val="18"/>
        <color theme="1"/>
        <rFont val="宋体"/>
        <family val="3"/>
        <charset val="134"/>
      </rPr>
      <t>固定资产清查登记表</t>
    </r>
    <r>
      <rPr>
        <b/>
        <sz val="18"/>
        <color theme="1"/>
        <rFont val="Times New Roman"/>
        <family val="1"/>
      </rPr>
      <t>-1</t>
    </r>
    <r>
      <rPr>
        <b/>
        <sz val="18"/>
        <color theme="1"/>
        <rFont val="宋体"/>
        <family val="3"/>
        <charset val="134"/>
      </rPr>
      <t>（经营性固定资产）</t>
    </r>
  </si>
  <si>
    <r>
      <rPr>
        <sz val="10"/>
        <color theme="1"/>
        <rFont val="宋体"/>
        <family val="3"/>
        <charset val="134"/>
      </rPr>
      <t>明细</t>
    </r>
    <r>
      <rPr>
        <sz val="10"/>
        <color theme="1"/>
        <rFont val="Times New Roman"/>
        <family val="1"/>
      </rPr>
      <t>08-1</t>
    </r>
  </si>
  <si>
    <t>单位：元、个、台、㎡等</t>
  </si>
  <si>
    <r>
      <rPr>
        <sz val="10"/>
        <color theme="1"/>
        <rFont val="宋体"/>
        <family val="3"/>
        <charset val="134"/>
      </rPr>
      <t>类别</t>
    </r>
  </si>
  <si>
    <r>
      <rPr>
        <sz val="10"/>
        <color theme="1"/>
        <rFont val="宋体"/>
        <family val="3"/>
        <charset val="134"/>
      </rPr>
      <t>名称</t>
    </r>
  </si>
  <si>
    <r>
      <rPr>
        <sz val="10"/>
        <color theme="1"/>
        <rFont val="宋体"/>
        <family val="3"/>
        <charset val="134"/>
      </rPr>
      <t>构（购）建时间</t>
    </r>
  </si>
  <si>
    <r>
      <rPr>
        <sz val="10"/>
        <color theme="1"/>
        <rFont val="宋体"/>
        <family val="3"/>
        <charset val="134"/>
      </rPr>
      <t>坐落或置放位置</t>
    </r>
  </si>
  <si>
    <r>
      <rPr>
        <sz val="10"/>
        <color theme="1"/>
        <rFont val="宋体"/>
        <family val="3"/>
        <charset val="134"/>
      </rPr>
      <t>规格型号</t>
    </r>
  </si>
  <si>
    <r>
      <rPr>
        <sz val="10"/>
        <color theme="1"/>
        <rFont val="宋体"/>
        <family val="3"/>
        <charset val="134"/>
      </rPr>
      <t>使用情况</t>
    </r>
  </si>
  <si>
    <r>
      <rPr>
        <sz val="10"/>
        <color theme="1"/>
        <rFont val="宋体"/>
        <family val="3"/>
        <charset val="134"/>
      </rPr>
      <t>出租或出借</t>
    </r>
  </si>
  <si>
    <r>
      <rPr>
        <sz val="10"/>
        <color theme="1"/>
        <rFont val="宋体"/>
        <family val="3"/>
        <charset val="134"/>
      </rPr>
      <t>自用</t>
    </r>
  </si>
  <si>
    <r>
      <rPr>
        <sz val="10"/>
        <color theme="1"/>
        <rFont val="宋体"/>
        <family val="3"/>
        <charset val="134"/>
      </rPr>
      <t>闲置</t>
    </r>
  </si>
  <si>
    <r>
      <rPr>
        <sz val="10"/>
        <color theme="1"/>
        <rFont val="宋体"/>
        <family val="3"/>
        <charset val="134"/>
      </rPr>
      <t>其他</t>
    </r>
  </si>
  <si>
    <r>
      <rPr>
        <sz val="10"/>
        <color theme="1"/>
        <rFont val="宋体"/>
        <family val="3"/>
        <charset val="134"/>
      </rPr>
      <t>数量或建筑面积</t>
    </r>
  </si>
  <si>
    <r>
      <rPr>
        <sz val="10"/>
        <color theme="1"/>
        <rFont val="宋体"/>
        <family val="3"/>
        <charset val="134"/>
      </rPr>
      <t>原值</t>
    </r>
  </si>
  <si>
    <r>
      <rPr>
        <sz val="10"/>
        <color theme="1"/>
        <rFont val="宋体"/>
        <family val="3"/>
        <charset val="134"/>
      </rPr>
      <t>已提折旧</t>
    </r>
  </si>
  <si>
    <r>
      <rPr>
        <sz val="10"/>
        <color theme="1"/>
        <rFont val="宋体"/>
        <family val="3"/>
        <charset val="134"/>
      </rPr>
      <t>净值</t>
    </r>
  </si>
  <si>
    <r>
      <rPr>
        <sz val="10"/>
        <color theme="1"/>
        <rFont val="宋体"/>
        <family val="3"/>
        <charset val="134"/>
      </rPr>
      <t>对象</t>
    </r>
  </si>
  <si>
    <r>
      <rPr>
        <sz val="10"/>
        <color theme="1"/>
        <rFont val="宋体"/>
        <family val="3"/>
        <charset val="134"/>
      </rPr>
      <t>期限</t>
    </r>
  </si>
  <si>
    <r>
      <rPr>
        <sz val="10"/>
        <color theme="1"/>
        <rFont val="宋体"/>
        <family val="3"/>
        <charset val="134"/>
      </rPr>
      <t>年租金</t>
    </r>
  </si>
  <si>
    <r>
      <rPr>
        <sz val="10"/>
        <color theme="1"/>
        <rFont val="宋体"/>
        <family val="3"/>
        <charset val="134"/>
      </rPr>
      <t>小</t>
    </r>
    <r>
      <rPr>
        <sz val="10"/>
        <color theme="1"/>
        <rFont val="Times New Roman"/>
        <family val="1"/>
      </rPr>
      <t xml:space="preserve">  </t>
    </r>
    <r>
      <rPr>
        <sz val="10"/>
        <color theme="1"/>
        <rFont val="宋体"/>
        <family val="3"/>
        <charset val="134"/>
      </rPr>
      <t>计</t>
    </r>
  </si>
  <si>
    <r>
      <rPr>
        <b/>
        <sz val="18"/>
        <color theme="1"/>
        <rFont val="宋体"/>
        <family val="3"/>
        <charset val="134"/>
      </rPr>
      <t>固定资产清查登记表</t>
    </r>
    <r>
      <rPr>
        <b/>
        <sz val="18"/>
        <color theme="1"/>
        <rFont val="Times New Roman"/>
        <family val="1"/>
      </rPr>
      <t>-2</t>
    </r>
    <r>
      <rPr>
        <b/>
        <sz val="18"/>
        <color theme="1"/>
        <rFont val="宋体"/>
        <family val="3"/>
        <charset val="134"/>
      </rPr>
      <t>（非经营性固定资产）</t>
    </r>
  </si>
  <si>
    <r>
      <rPr>
        <sz val="10"/>
        <color theme="1"/>
        <rFont val="宋体"/>
        <family val="3"/>
        <charset val="134"/>
      </rPr>
      <t>明细</t>
    </r>
    <r>
      <rPr>
        <sz val="10"/>
        <color theme="1"/>
        <rFont val="Times New Roman"/>
        <family val="1"/>
      </rPr>
      <t>08-2</t>
    </r>
  </si>
  <si>
    <t>小  计</t>
  </si>
  <si>
    <r>
      <rPr>
        <sz val="10"/>
        <color theme="1"/>
        <rFont val="宋体"/>
        <family val="3"/>
        <charset val="134"/>
      </rPr>
      <t>明细</t>
    </r>
    <r>
      <rPr>
        <sz val="10"/>
        <color theme="1"/>
        <rFont val="Times New Roman"/>
        <family val="1"/>
      </rPr>
      <t>09-1</t>
    </r>
  </si>
  <si>
    <t>工程名称</t>
  </si>
  <si>
    <t>承建单位</t>
  </si>
  <si>
    <t>坐落位置</t>
  </si>
  <si>
    <t>开工时间</t>
  </si>
  <si>
    <t>预计完工时间</t>
  </si>
  <si>
    <t>完工进度%</t>
  </si>
  <si>
    <t>投资预算</t>
  </si>
  <si>
    <t>占地面积</t>
  </si>
  <si>
    <t>已投资金额</t>
  </si>
  <si>
    <r>
      <rPr>
        <sz val="10"/>
        <color theme="1"/>
        <rFont val="宋体"/>
        <family val="3"/>
        <charset val="134"/>
      </rPr>
      <t>明细</t>
    </r>
    <r>
      <rPr>
        <sz val="10"/>
        <color theme="1"/>
        <rFont val="Times New Roman"/>
        <family val="1"/>
      </rPr>
      <t>09-2</t>
    </r>
  </si>
  <si>
    <t>名称</t>
  </si>
  <si>
    <t>取得时间</t>
  </si>
  <si>
    <t>取得方式</t>
  </si>
  <si>
    <t>预计使用年限</t>
  </si>
  <si>
    <t>使用情况</t>
  </si>
  <si>
    <t>出租或出借</t>
  </si>
  <si>
    <t>自用</t>
  </si>
  <si>
    <t>闲置</t>
  </si>
  <si>
    <t>账面原值</t>
  </si>
  <si>
    <t>累计摊销</t>
  </si>
  <si>
    <t>账面净值</t>
  </si>
  <si>
    <t>盘盈+</t>
  </si>
  <si>
    <t>盘亏-</t>
  </si>
  <si>
    <t>对象</t>
  </si>
  <si>
    <t>期限</t>
  </si>
  <si>
    <t>年租金</t>
  </si>
  <si>
    <r>
      <rPr>
        <sz val="10"/>
        <color theme="1"/>
        <rFont val="宋体"/>
        <family val="3"/>
        <charset val="134"/>
      </rPr>
      <t>明细11</t>
    </r>
    <r>
      <rPr>
        <sz val="10"/>
        <color theme="1"/>
        <rFont val="Times New Roman"/>
        <family val="1"/>
      </rPr>
      <t>-1</t>
    </r>
  </si>
  <si>
    <t>债权人</t>
  </si>
  <si>
    <t>债务成因</t>
  </si>
  <si>
    <t>债务用途</t>
  </si>
  <si>
    <t>产生时间</t>
  </si>
  <si>
    <t>到期时间</t>
  </si>
  <si>
    <t>审批人</t>
  </si>
  <si>
    <t>应付利息</t>
  </si>
  <si>
    <t>本金</t>
  </si>
  <si>
    <t>增加+</t>
  </si>
  <si>
    <t>减少-</t>
  </si>
  <si>
    <t>合  计</t>
  </si>
  <si>
    <r>
      <rPr>
        <b/>
        <sz val="18"/>
        <color theme="1"/>
        <rFont val="宋体"/>
        <family val="3"/>
        <charset val="134"/>
      </rPr>
      <t>应付款项清查登记表</t>
    </r>
  </si>
  <si>
    <r>
      <rPr>
        <sz val="10"/>
        <color theme="1"/>
        <rFont val="宋体"/>
        <family val="3"/>
        <charset val="134"/>
      </rPr>
      <t>明细</t>
    </r>
    <r>
      <rPr>
        <sz val="10"/>
        <color theme="1"/>
        <rFont val="Times New Roman"/>
        <family val="1"/>
      </rPr>
      <t>11-2</t>
    </r>
  </si>
  <si>
    <r>
      <rPr>
        <sz val="10"/>
        <color theme="1"/>
        <rFont val="宋体"/>
        <family val="3"/>
        <charset val="134"/>
      </rPr>
      <t>债权人</t>
    </r>
  </si>
  <si>
    <r>
      <rPr>
        <sz val="10"/>
        <color theme="1"/>
        <rFont val="宋体"/>
        <family val="3"/>
        <charset val="134"/>
      </rPr>
      <t>债务成因</t>
    </r>
  </si>
  <si>
    <r>
      <rPr>
        <sz val="10"/>
        <color theme="1"/>
        <rFont val="宋体"/>
        <family val="3"/>
        <charset val="134"/>
      </rPr>
      <t>债务用途</t>
    </r>
  </si>
  <si>
    <r>
      <rPr>
        <sz val="10"/>
        <color theme="1"/>
        <rFont val="宋体"/>
        <family val="3"/>
        <charset val="134"/>
      </rPr>
      <t>产生时间</t>
    </r>
  </si>
  <si>
    <r>
      <rPr>
        <sz val="10"/>
        <color theme="1"/>
        <rFont val="宋体"/>
        <family val="3"/>
        <charset val="134"/>
      </rPr>
      <t>到期时间</t>
    </r>
  </si>
  <si>
    <r>
      <rPr>
        <sz val="10"/>
        <color theme="1"/>
        <rFont val="宋体"/>
        <family val="3"/>
        <charset val="134"/>
      </rPr>
      <t>审批人</t>
    </r>
  </si>
  <si>
    <r>
      <rPr>
        <sz val="10"/>
        <color theme="1"/>
        <rFont val="宋体"/>
        <family val="3"/>
        <charset val="134"/>
      </rPr>
      <t>应付利息</t>
    </r>
  </si>
  <si>
    <r>
      <rPr>
        <sz val="10"/>
        <color theme="1"/>
        <rFont val="宋体"/>
        <family val="3"/>
        <charset val="134"/>
      </rPr>
      <t>本金</t>
    </r>
  </si>
  <si>
    <r>
      <rPr>
        <sz val="10"/>
        <color theme="1"/>
        <rFont val="宋体"/>
        <family val="3"/>
        <charset val="134"/>
      </rPr>
      <t>林芝赞巴拉养殖有限公司</t>
    </r>
  </si>
  <si>
    <t>购货款</t>
  </si>
  <si>
    <t>采购</t>
  </si>
  <si>
    <t>与债权一同已发函</t>
  </si>
  <si>
    <t>西藏蕃腾农牧生态有限公司</t>
  </si>
  <si>
    <t>张掖市格瑞尔生物</t>
  </si>
  <si>
    <r>
      <rPr>
        <sz val="10"/>
        <color theme="1"/>
        <rFont val="宋体"/>
        <family val="3"/>
        <charset val="134"/>
      </rPr>
      <t>因黄曲霉毒素</t>
    </r>
    <r>
      <rPr>
        <sz val="10"/>
        <color theme="1"/>
        <rFont val="Times New Roman"/>
        <family val="1"/>
      </rPr>
      <t>B1</t>
    </r>
    <r>
      <rPr>
        <sz val="10"/>
        <color theme="1"/>
        <rFont val="宋体"/>
        <family val="3"/>
        <charset val="134"/>
      </rPr>
      <t>招标，打算扣</t>
    </r>
    <r>
      <rPr>
        <sz val="10"/>
        <color theme="1"/>
        <rFont val="Times New Roman"/>
        <family val="1"/>
      </rPr>
      <t>15</t>
    </r>
    <r>
      <rPr>
        <sz val="10"/>
        <color theme="1"/>
        <rFont val="宋体"/>
        <family val="3"/>
        <charset val="134"/>
      </rPr>
      <t>万货款，但尚未与对方单位达成一致，核实数按账面金额披露，不发函</t>
    </r>
  </si>
  <si>
    <t>林芝农垦嘎玛农业有限公司</t>
  </si>
  <si>
    <t>永昌县宝光农业科技发展有限公司</t>
  </si>
  <si>
    <t>货已收到，但收款主体未确定，暂不发函</t>
  </si>
  <si>
    <t>甘肃狼鹰农牧有限公司</t>
  </si>
  <si>
    <t>已付定金，凭票挂账，但货未到，故不发函</t>
  </si>
  <si>
    <t>与债权一同已发函，回函金额相符</t>
  </si>
  <si>
    <t>西藏牧乐农业科技有限公司林芝分公司</t>
  </si>
  <si>
    <t>西藏冠美装饰装修工程有限公司</t>
  </si>
  <si>
    <t>山东沃达斯科智能科技有限公司</t>
  </si>
  <si>
    <t>7月19日已付款</t>
  </si>
  <si>
    <t>西藏维金仪器设备有限公司</t>
  </si>
  <si>
    <t>西藏瑞尔亿科网络科技有限公司</t>
  </si>
  <si>
    <t>西藏华鑫税务师事务所</t>
  </si>
  <si>
    <t>山东领先食品机械有限公司</t>
  </si>
  <si>
    <t>已支付部分货款（凭发票挂账），但商品发货时间严重延迟，已不需要，故不打算支付尾款</t>
  </si>
  <si>
    <t>林芝爱尚家居</t>
  </si>
  <si>
    <t>林芝市扶贫开发投资有限责任公司</t>
  </si>
  <si>
    <t>借款</t>
  </si>
  <si>
    <t>代发工资</t>
  </si>
  <si>
    <t>递延收益-政府补助</t>
  </si>
  <si>
    <r>
      <rPr>
        <b/>
        <sz val="10"/>
        <color theme="1"/>
        <rFont val="宋体"/>
        <family val="3"/>
        <charset val="134"/>
      </rPr>
      <t>相关事项说明：</t>
    </r>
    <r>
      <rPr>
        <b/>
        <sz val="10"/>
        <color theme="1"/>
        <rFont val="Times New Roman"/>
        <family val="1"/>
      </rPr>
      <t>1.</t>
    </r>
    <r>
      <rPr>
        <b/>
        <sz val="10"/>
        <color theme="1"/>
        <rFont val="宋体"/>
        <family val="3"/>
        <charset val="134"/>
      </rPr>
      <t>递延收益-政府补助系农牧局补贴给高产奶牛养殖项目的运营资金；2.赞巴拉往来款与对方单位对账，了解到当时单价有变动（除单价外无其他差异），但被审计单位系按以前单价入账，对方单位一直未确认，无法调整，待后期被审计单位与对方单位确认后再行调整，此处按账面情况披露；</t>
    </r>
  </si>
  <si>
    <r>
      <rPr>
        <sz val="10"/>
        <color theme="1"/>
        <rFont val="宋体"/>
        <family val="3"/>
        <charset val="134"/>
      </rPr>
      <t>明细11</t>
    </r>
    <r>
      <rPr>
        <sz val="10"/>
        <color theme="1"/>
        <rFont val="Times New Roman"/>
        <family val="1"/>
      </rPr>
      <t>-2</t>
    </r>
  </si>
  <si>
    <r>
      <rPr>
        <b/>
        <sz val="18"/>
        <color theme="1"/>
        <rFont val="宋体"/>
        <family val="3"/>
        <charset val="134"/>
      </rPr>
      <t>应付工资清查登记表</t>
    </r>
  </si>
  <si>
    <r>
      <rPr>
        <sz val="11"/>
        <color theme="1"/>
        <rFont val="宋体"/>
        <family val="3"/>
        <charset val="134"/>
      </rPr>
      <t>明细</t>
    </r>
    <r>
      <rPr>
        <sz val="11"/>
        <color theme="1"/>
        <rFont val="Times New Roman"/>
        <family val="1"/>
      </rPr>
      <t>12</t>
    </r>
  </si>
  <si>
    <r>
      <rPr>
        <sz val="11"/>
        <color theme="1"/>
        <rFont val="宋体"/>
        <family val="3"/>
        <charset val="134"/>
      </rPr>
      <t>姓名</t>
    </r>
  </si>
  <si>
    <r>
      <rPr>
        <sz val="11"/>
        <color theme="1"/>
        <rFont val="宋体"/>
        <family val="3"/>
        <charset val="134"/>
      </rPr>
      <t>拖欠（未付）原因</t>
    </r>
  </si>
  <si>
    <r>
      <rPr>
        <sz val="11"/>
        <color theme="1"/>
        <rFont val="宋体"/>
        <family val="3"/>
        <charset val="134"/>
      </rPr>
      <t>合计</t>
    </r>
  </si>
  <si>
    <r>
      <rPr>
        <sz val="11"/>
        <color theme="1"/>
        <rFont val="宋体"/>
        <family val="3"/>
        <charset val="134"/>
      </rPr>
      <t>本年</t>
    </r>
  </si>
  <si>
    <r>
      <rPr>
        <sz val="11"/>
        <color theme="1"/>
        <rFont val="宋体"/>
        <family val="3"/>
        <charset val="134"/>
      </rPr>
      <t>以前年度</t>
    </r>
  </si>
  <si>
    <r>
      <rPr>
        <sz val="11"/>
        <color theme="1"/>
        <rFont val="宋体"/>
        <family val="3"/>
        <charset val="134"/>
      </rPr>
      <t>杨掌权</t>
    </r>
  </si>
  <si>
    <r>
      <rPr>
        <sz val="11"/>
        <color theme="1"/>
        <rFont val="宋体"/>
        <family val="3"/>
        <charset val="134"/>
      </rPr>
      <t>未到支付时间</t>
    </r>
  </si>
  <si>
    <r>
      <rPr>
        <sz val="11"/>
        <color theme="1"/>
        <rFont val="宋体"/>
        <family val="3"/>
        <charset val="134"/>
      </rPr>
      <t>李小龙</t>
    </r>
  </si>
  <si>
    <r>
      <rPr>
        <sz val="11"/>
        <color theme="1"/>
        <rFont val="宋体"/>
        <family val="3"/>
        <charset val="134"/>
      </rPr>
      <t>王川祥</t>
    </r>
  </si>
  <si>
    <r>
      <rPr>
        <sz val="11"/>
        <color theme="1"/>
        <rFont val="宋体"/>
        <family val="3"/>
        <charset val="134"/>
      </rPr>
      <t>夏明喜</t>
    </r>
  </si>
  <si>
    <r>
      <rPr>
        <sz val="11"/>
        <color theme="1"/>
        <rFont val="宋体"/>
        <family val="3"/>
        <charset val="134"/>
      </rPr>
      <t>邓宗旭</t>
    </r>
  </si>
  <si>
    <r>
      <rPr>
        <sz val="11"/>
        <color theme="1"/>
        <rFont val="宋体"/>
        <family val="3"/>
        <charset val="134"/>
      </rPr>
      <t>房素贵</t>
    </r>
  </si>
  <si>
    <r>
      <rPr>
        <sz val="11"/>
        <color theme="1"/>
        <rFont val="宋体"/>
        <family val="3"/>
        <charset val="134"/>
      </rPr>
      <t>次仁顿珠</t>
    </r>
  </si>
  <si>
    <r>
      <rPr>
        <sz val="11"/>
        <color theme="1"/>
        <rFont val="宋体"/>
        <family val="3"/>
        <charset val="134"/>
      </rPr>
      <t>邓素华</t>
    </r>
  </si>
  <si>
    <r>
      <rPr>
        <sz val="11"/>
        <color theme="1"/>
        <rFont val="宋体"/>
        <family val="3"/>
        <charset val="134"/>
      </rPr>
      <t>敬国尧</t>
    </r>
  </si>
  <si>
    <r>
      <rPr>
        <sz val="11"/>
        <color theme="1"/>
        <rFont val="宋体"/>
        <family val="3"/>
        <charset val="134"/>
      </rPr>
      <t>王晖</t>
    </r>
  </si>
  <si>
    <r>
      <rPr>
        <sz val="11"/>
        <color theme="1"/>
        <rFont val="宋体"/>
        <family val="3"/>
        <charset val="134"/>
      </rPr>
      <t>杜光秀</t>
    </r>
  </si>
  <si>
    <r>
      <rPr>
        <sz val="11"/>
        <color theme="1"/>
        <rFont val="宋体"/>
        <family val="3"/>
        <charset val="134"/>
      </rPr>
      <t>四郎克珠</t>
    </r>
  </si>
  <si>
    <r>
      <rPr>
        <sz val="11"/>
        <color theme="1"/>
        <rFont val="宋体"/>
        <family val="3"/>
        <charset val="134"/>
      </rPr>
      <t>四朗</t>
    </r>
  </si>
  <si>
    <r>
      <rPr>
        <sz val="11"/>
        <color theme="1"/>
        <rFont val="宋体"/>
        <family val="3"/>
        <charset val="134"/>
      </rPr>
      <t>平措</t>
    </r>
  </si>
  <si>
    <r>
      <rPr>
        <sz val="11"/>
        <color theme="1"/>
        <rFont val="宋体"/>
        <family val="3"/>
        <charset val="134"/>
      </rPr>
      <t>扎西措姆</t>
    </r>
  </si>
  <si>
    <r>
      <rPr>
        <sz val="11"/>
        <color theme="1"/>
        <rFont val="宋体"/>
        <family val="3"/>
        <charset val="134"/>
      </rPr>
      <t>玉珠</t>
    </r>
  </si>
  <si>
    <r>
      <rPr>
        <sz val="11"/>
        <color theme="1"/>
        <rFont val="宋体"/>
        <family val="3"/>
        <charset val="134"/>
      </rPr>
      <t>米玛旺堆</t>
    </r>
  </si>
  <si>
    <r>
      <rPr>
        <sz val="11"/>
        <color theme="1"/>
        <rFont val="宋体"/>
        <family val="3"/>
        <charset val="134"/>
      </rPr>
      <t>赵国栋</t>
    </r>
  </si>
  <si>
    <r>
      <rPr>
        <sz val="11"/>
        <color theme="1"/>
        <rFont val="宋体"/>
        <family val="3"/>
        <charset val="134"/>
      </rPr>
      <t>李爱明</t>
    </r>
  </si>
  <si>
    <r>
      <rPr>
        <sz val="11"/>
        <color theme="1"/>
        <rFont val="宋体"/>
        <family val="3"/>
        <charset val="134"/>
      </rPr>
      <t>何素珍</t>
    </r>
  </si>
  <si>
    <r>
      <rPr>
        <sz val="11"/>
        <color theme="1"/>
        <rFont val="宋体"/>
        <family val="3"/>
        <charset val="134"/>
      </rPr>
      <t>索朗玉珍</t>
    </r>
  </si>
  <si>
    <r>
      <rPr>
        <sz val="11"/>
        <color theme="1"/>
        <rFont val="宋体"/>
        <family val="3"/>
        <charset val="134"/>
      </rPr>
      <t>扎西卓玛</t>
    </r>
  </si>
  <si>
    <r>
      <rPr>
        <sz val="11"/>
        <color theme="1"/>
        <rFont val="宋体"/>
        <family val="3"/>
        <charset val="134"/>
      </rPr>
      <t>乔普赤</t>
    </r>
  </si>
  <si>
    <r>
      <rPr>
        <sz val="11"/>
        <color theme="1"/>
        <rFont val="宋体"/>
        <family val="3"/>
        <charset val="134"/>
      </rPr>
      <t>达瓦</t>
    </r>
  </si>
  <si>
    <t>表格内计算错误</t>
  </si>
  <si>
    <r>
      <rPr>
        <sz val="11"/>
        <color theme="1"/>
        <rFont val="宋体"/>
        <family val="3"/>
        <charset val="134"/>
      </rPr>
      <t>尼玛</t>
    </r>
  </si>
  <si>
    <t>含社保</t>
  </si>
  <si>
    <r>
      <rPr>
        <sz val="11"/>
        <color theme="1"/>
        <rFont val="宋体"/>
        <family val="3"/>
        <charset val="134"/>
      </rPr>
      <t>四郎巴宗</t>
    </r>
  </si>
  <si>
    <r>
      <rPr>
        <sz val="11"/>
        <color theme="1"/>
        <rFont val="宋体"/>
        <family val="3"/>
        <charset val="134"/>
      </rPr>
      <t>王哲</t>
    </r>
  </si>
  <si>
    <t>扎西平措</t>
  </si>
  <si>
    <t>杨涛</t>
  </si>
  <si>
    <t>含社保，调减系计算错误</t>
  </si>
  <si>
    <t>达娃卓玛</t>
  </si>
  <si>
    <t>索朗多吉</t>
  </si>
  <si>
    <t>李德林</t>
  </si>
  <si>
    <t>嘎桑</t>
  </si>
  <si>
    <t>公积金</t>
  </si>
  <si>
    <r>
      <rPr>
        <sz val="11"/>
        <color theme="1"/>
        <rFont val="宋体"/>
        <family val="3"/>
        <charset val="134"/>
      </rPr>
      <t>合</t>
    </r>
    <r>
      <rPr>
        <sz val="11"/>
        <color theme="1"/>
        <rFont val="Times New Roman"/>
        <family val="1"/>
      </rPr>
      <t xml:space="preserve">  </t>
    </r>
    <r>
      <rPr>
        <sz val="11"/>
        <color theme="1"/>
        <rFont val="宋体"/>
        <family val="3"/>
        <charset val="134"/>
      </rPr>
      <t>计</t>
    </r>
  </si>
  <si>
    <r>
      <rPr>
        <b/>
        <sz val="11"/>
        <color theme="1"/>
        <rFont val="宋体"/>
        <family val="3"/>
        <charset val="134"/>
      </rPr>
      <t>相关事项说明：核对</t>
    </r>
    <r>
      <rPr>
        <b/>
        <sz val="11"/>
        <color theme="1"/>
        <rFont val="Times New Roman"/>
        <family val="1"/>
      </rPr>
      <t>6</t>
    </r>
    <r>
      <rPr>
        <b/>
        <sz val="11"/>
        <color theme="1"/>
        <rFont val="宋体"/>
        <family val="3"/>
        <charset val="134"/>
      </rPr>
      <t>月工资实际发放明细，与计提金额差异</t>
    </r>
    <r>
      <rPr>
        <b/>
        <sz val="11"/>
        <color theme="1"/>
        <rFont val="Times New Roman"/>
        <family val="1"/>
      </rPr>
      <t>1630.56</t>
    </r>
    <r>
      <rPr>
        <b/>
        <sz val="11"/>
        <color theme="1"/>
        <rFont val="宋体"/>
        <family val="3"/>
        <charset val="134"/>
      </rPr>
      <t>元，系计算错误。</t>
    </r>
  </si>
  <si>
    <t>使用项目</t>
  </si>
  <si>
    <t>受益对象</t>
  </si>
  <si>
    <t>支付时间</t>
  </si>
  <si>
    <t>借方</t>
  </si>
  <si>
    <t>贷方</t>
  </si>
  <si>
    <t>拨款单位</t>
  </si>
  <si>
    <t>拨款用途</t>
  </si>
  <si>
    <t>拨入时间</t>
  </si>
  <si>
    <t>具体使用情况</t>
  </si>
  <si>
    <t>拨入数</t>
  </si>
  <si>
    <t>已使用金额</t>
  </si>
  <si>
    <t>总金额</t>
  </si>
  <si>
    <t>其中：征地补偿费</t>
  </si>
  <si>
    <t>项目</t>
  </si>
  <si>
    <t>行次</t>
  </si>
  <si>
    <t>（一）资本</t>
  </si>
  <si>
    <t>1.实收资本</t>
  </si>
  <si>
    <t>2.资本公积</t>
  </si>
  <si>
    <t>（二）盈余公积</t>
  </si>
  <si>
    <t>1.法定盈余公积</t>
  </si>
  <si>
    <t>2.任意盈余公积</t>
  </si>
  <si>
    <t>3.公益金</t>
  </si>
  <si>
    <t>（三）未分配利润</t>
  </si>
  <si>
    <t>事项说明：被审计单位资本公积金额组成为农牧局及其他单位为开展高产奶牛养殖项目而划拨给林芝市扶贫开发投资有限责任公司的奶牛、草料及移交的其他固定资产等，林芝市扶贫开发投资有限责任公司为开展高产奶牛养殖项目而成立了乡兴牧业公司，从现有的文件看，被审计单位记资本金应为扶贫开发公司投入到乡兴牧业资产，但询问扶贫开发财务人员，农牧局交付的相关资产乡兴牧业并未进行账务处理（运营资金亦只是从扶贫开发公司账面过账，扶贫开发公司未记政府补助收入）。综上而言，乡兴牧业公司取得农牧局移交、拨付的资产实际上属于乡兴牧业的“原始资本”，但流程上来说，记入资本公积存在争议。因被审计单位已委托第三方咨询公司正在对其账务进行梳理、调账（暂未开展调账），故此处暂不调整。</t>
  </si>
  <si>
    <r>
      <rPr>
        <b/>
        <sz val="20"/>
        <rFont val="Tahoma"/>
        <family val="2"/>
      </rPr>
      <t xml:space="preserve"> </t>
    </r>
    <r>
      <rPr>
        <b/>
        <sz val="20"/>
        <rFont val="楷体"/>
        <family val="3"/>
        <charset val="134"/>
      </rPr>
      <t>资产负债表（经营主体）</t>
    </r>
  </si>
  <si>
    <t>清查基准日：2023年5月31日</t>
  </si>
  <si>
    <r>
      <rPr>
        <sz val="10"/>
        <color rgb="FF000000"/>
        <rFont val="楷体"/>
        <family val="3"/>
        <charset val="134"/>
      </rPr>
      <t>单位</t>
    </r>
    <r>
      <rPr>
        <sz val="10"/>
        <color rgb="FF000000"/>
        <rFont val="Tahoma"/>
        <family val="2"/>
      </rPr>
      <t>:</t>
    </r>
    <r>
      <rPr>
        <sz val="10"/>
        <color rgb="FF000000"/>
        <rFont val="楷体"/>
        <family val="3"/>
        <charset val="134"/>
      </rPr>
      <t>元</t>
    </r>
  </si>
  <si>
    <r>
      <rPr>
        <sz val="10"/>
        <color indexed="8"/>
        <rFont val="Tahoma"/>
        <family val="2"/>
      </rPr>
      <t xml:space="preserve">   </t>
    </r>
    <r>
      <rPr>
        <sz val="10"/>
        <rFont val="楷体"/>
        <family val="3"/>
        <charset val="134"/>
      </rPr>
      <t>资</t>
    </r>
    <r>
      <rPr>
        <sz val="10"/>
        <rFont val="Tahoma"/>
        <family val="2"/>
      </rPr>
      <t xml:space="preserve">         </t>
    </r>
    <r>
      <rPr>
        <sz val="10"/>
        <rFont val="楷体"/>
        <family val="3"/>
        <charset val="134"/>
      </rPr>
      <t>产</t>
    </r>
  </si>
  <si>
    <t>行号</t>
  </si>
  <si>
    <t>清查数</t>
  </si>
  <si>
    <t>负债和股东权益</t>
  </si>
  <si>
    <t>流动资产：</t>
  </si>
  <si>
    <t>1</t>
  </si>
  <si>
    <t>流动负债：</t>
  </si>
  <si>
    <t>43</t>
  </si>
  <si>
    <r>
      <rPr>
        <sz val="10"/>
        <color indexed="8"/>
        <rFont val="Tahoma"/>
        <family val="2"/>
      </rPr>
      <t xml:space="preserve">  </t>
    </r>
    <r>
      <rPr>
        <sz val="10"/>
        <color indexed="8"/>
        <rFont val="楷体"/>
        <family val="3"/>
        <charset val="134"/>
      </rPr>
      <t>货币资金</t>
    </r>
  </si>
  <si>
    <t>2</t>
  </si>
  <si>
    <r>
      <rPr>
        <sz val="10"/>
        <color indexed="8"/>
        <rFont val="Tahoma"/>
        <family val="2"/>
      </rPr>
      <t xml:space="preserve">  </t>
    </r>
    <r>
      <rPr>
        <sz val="10"/>
        <color indexed="8"/>
        <rFont val="楷体"/>
        <family val="3"/>
        <charset val="134"/>
      </rPr>
      <t>短期借款</t>
    </r>
  </si>
  <si>
    <t>44</t>
  </si>
  <si>
    <r>
      <rPr>
        <sz val="10"/>
        <rFont val="Tahoma"/>
        <family val="2"/>
      </rPr>
      <t xml:space="preserve">  </t>
    </r>
    <r>
      <rPr>
        <sz val="10"/>
        <rFont val="楷体"/>
        <family val="3"/>
        <charset val="134"/>
      </rPr>
      <t>以公允价值计量且其变动计入当期损益的金融资产</t>
    </r>
  </si>
  <si>
    <t>3</t>
  </si>
  <si>
    <r>
      <rPr>
        <sz val="10"/>
        <rFont val="Tahoma"/>
        <family val="2"/>
      </rPr>
      <t xml:space="preserve">  </t>
    </r>
    <r>
      <rPr>
        <sz val="10"/>
        <rFont val="楷体"/>
        <family val="3"/>
        <charset val="134"/>
      </rPr>
      <t>以公允价值计量且其变动计入当期损益的金融负债</t>
    </r>
  </si>
  <si>
    <t>45</t>
  </si>
  <si>
    <r>
      <rPr>
        <sz val="10"/>
        <rFont val="Tahoma"/>
        <family val="2"/>
      </rPr>
      <t xml:space="preserve">  </t>
    </r>
    <r>
      <rPr>
        <sz val="10"/>
        <rFont val="楷体"/>
        <family val="3"/>
        <charset val="134"/>
      </rPr>
      <t>衍生金融资产</t>
    </r>
  </si>
  <si>
    <t>4</t>
  </si>
  <si>
    <r>
      <rPr>
        <sz val="10"/>
        <rFont val="Tahoma"/>
        <family val="2"/>
      </rPr>
      <t xml:space="preserve">  </t>
    </r>
    <r>
      <rPr>
        <sz val="10"/>
        <rFont val="楷体"/>
        <family val="3"/>
        <charset val="134"/>
      </rPr>
      <t>衍生金融负债</t>
    </r>
  </si>
  <si>
    <t>46</t>
  </si>
  <si>
    <r>
      <rPr>
        <sz val="10"/>
        <color indexed="8"/>
        <rFont val="Tahoma"/>
        <family val="2"/>
      </rPr>
      <t xml:space="preserve">  </t>
    </r>
    <r>
      <rPr>
        <sz val="10"/>
        <color indexed="8"/>
        <rFont val="楷体"/>
        <family val="3"/>
        <charset val="134"/>
      </rPr>
      <t>应收票据</t>
    </r>
  </si>
  <si>
    <t>5</t>
  </si>
  <si>
    <r>
      <rPr>
        <sz val="10"/>
        <color indexed="8"/>
        <rFont val="Tahoma"/>
        <family val="2"/>
      </rPr>
      <t xml:space="preserve">  </t>
    </r>
    <r>
      <rPr>
        <sz val="10"/>
        <color indexed="8"/>
        <rFont val="楷体"/>
        <family val="3"/>
        <charset val="134"/>
      </rPr>
      <t>应付票据</t>
    </r>
  </si>
  <si>
    <t>47</t>
  </si>
  <si>
    <r>
      <rPr>
        <sz val="10"/>
        <rFont val="Tahoma"/>
        <family val="2"/>
      </rPr>
      <t xml:space="preserve">  </t>
    </r>
    <r>
      <rPr>
        <sz val="10"/>
        <color indexed="8"/>
        <rFont val="楷体"/>
        <family val="3"/>
        <charset val="134"/>
      </rPr>
      <t>应收账款</t>
    </r>
  </si>
  <si>
    <t>6</t>
  </si>
  <si>
    <r>
      <rPr>
        <sz val="10"/>
        <color indexed="8"/>
        <rFont val="Tahoma"/>
        <family val="2"/>
      </rPr>
      <t xml:space="preserve">  </t>
    </r>
    <r>
      <rPr>
        <sz val="10"/>
        <color indexed="8"/>
        <rFont val="楷体"/>
        <family val="3"/>
        <charset val="134"/>
      </rPr>
      <t>应付账款</t>
    </r>
  </si>
  <si>
    <t>48</t>
  </si>
  <si>
    <r>
      <rPr>
        <sz val="10"/>
        <rFont val="Tahoma"/>
        <family val="2"/>
      </rPr>
      <t xml:space="preserve">    </t>
    </r>
    <r>
      <rPr>
        <sz val="10"/>
        <color indexed="8"/>
        <rFont val="楷体"/>
        <family val="3"/>
        <charset val="134"/>
      </rPr>
      <t>减：坏账准备</t>
    </r>
  </si>
  <si>
    <t>7</t>
  </si>
  <si>
    <r>
      <rPr>
        <sz val="10"/>
        <color indexed="8"/>
        <rFont val="Tahoma"/>
        <family val="2"/>
      </rPr>
      <t xml:space="preserve">  </t>
    </r>
    <r>
      <rPr>
        <sz val="10"/>
        <color indexed="8"/>
        <rFont val="楷体"/>
        <family val="3"/>
        <charset val="134"/>
      </rPr>
      <t>预收款项</t>
    </r>
  </si>
  <si>
    <t>49</t>
  </si>
  <si>
    <r>
      <rPr>
        <sz val="10"/>
        <color indexed="8"/>
        <rFont val="Tahoma"/>
        <family val="2"/>
      </rPr>
      <t xml:space="preserve">  </t>
    </r>
    <r>
      <rPr>
        <sz val="10"/>
        <color indexed="8"/>
        <rFont val="楷体"/>
        <family val="3"/>
        <charset val="134"/>
      </rPr>
      <t>应收账款净值</t>
    </r>
  </si>
  <si>
    <t>8</t>
  </si>
  <si>
    <r>
      <rPr>
        <sz val="10"/>
        <color indexed="8"/>
        <rFont val="Tahoma"/>
        <family val="2"/>
      </rPr>
      <t xml:space="preserve">  </t>
    </r>
    <r>
      <rPr>
        <sz val="10"/>
        <color indexed="8"/>
        <rFont val="楷体"/>
        <family val="3"/>
        <charset val="134"/>
      </rPr>
      <t>应付职工薪酬</t>
    </r>
  </si>
  <si>
    <t>50</t>
  </si>
  <si>
    <r>
      <rPr>
        <sz val="10"/>
        <color indexed="8"/>
        <rFont val="Tahoma"/>
        <family val="2"/>
      </rPr>
      <t xml:space="preserve">  </t>
    </r>
    <r>
      <rPr>
        <sz val="10"/>
        <color indexed="8"/>
        <rFont val="楷体"/>
        <family val="3"/>
        <charset val="134"/>
      </rPr>
      <t>预付款项</t>
    </r>
  </si>
  <si>
    <t>9</t>
  </si>
  <si>
    <r>
      <rPr>
        <sz val="10"/>
        <color indexed="8"/>
        <rFont val="Tahoma"/>
        <family val="2"/>
      </rPr>
      <t xml:space="preserve">  </t>
    </r>
    <r>
      <rPr>
        <sz val="10"/>
        <color indexed="8"/>
        <rFont val="楷体"/>
        <family val="3"/>
        <charset val="134"/>
      </rPr>
      <t>应交税费</t>
    </r>
  </si>
  <si>
    <t>51</t>
  </si>
  <si>
    <r>
      <rPr>
        <sz val="10"/>
        <color indexed="8"/>
        <rFont val="Tahoma"/>
        <family val="2"/>
      </rPr>
      <t xml:space="preserve">  </t>
    </r>
    <r>
      <rPr>
        <sz val="10"/>
        <color indexed="8"/>
        <rFont val="楷体"/>
        <family val="3"/>
        <charset val="134"/>
      </rPr>
      <t>应收利息</t>
    </r>
  </si>
  <si>
    <t>10</t>
  </si>
  <si>
    <r>
      <rPr>
        <sz val="10"/>
        <color indexed="8"/>
        <rFont val="Tahoma"/>
        <family val="2"/>
      </rPr>
      <t xml:space="preserve">  </t>
    </r>
    <r>
      <rPr>
        <sz val="10"/>
        <color indexed="8"/>
        <rFont val="楷体"/>
        <family val="3"/>
        <charset val="134"/>
      </rPr>
      <t>应付利息</t>
    </r>
  </si>
  <si>
    <t>52</t>
  </si>
  <si>
    <r>
      <rPr>
        <sz val="10"/>
        <color indexed="8"/>
        <rFont val="Tahoma"/>
        <family val="2"/>
      </rPr>
      <t xml:space="preserve">  </t>
    </r>
    <r>
      <rPr>
        <sz val="10"/>
        <color indexed="8"/>
        <rFont val="楷体"/>
        <family val="3"/>
        <charset val="134"/>
      </rPr>
      <t>应收股利</t>
    </r>
  </si>
  <si>
    <t>11</t>
  </si>
  <si>
    <r>
      <rPr>
        <sz val="10"/>
        <color indexed="8"/>
        <rFont val="Tahoma"/>
        <family val="2"/>
      </rPr>
      <t xml:space="preserve">  </t>
    </r>
    <r>
      <rPr>
        <sz val="10"/>
        <color indexed="8"/>
        <rFont val="楷体"/>
        <family val="3"/>
        <charset val="134"/>
      </rPr>
      <t>应付股利</t>
    </r>
  </si>
  <si>
    <t>53</t>
  </si>
  <si>
    <r>
      <rPr>
        <sz val="10"/>
        <color indexed="8"/>
        <rFont val="Tahoma"/>
        <family val="2"/>
      </rPr>
      <t xml:space="preserve">  </t>
    </r>
    <r>
      <rPr>
        <sz val="10"/>
        <color indexed="8"/>
        <rFont val="楷体"/>
        <family val="3"/>
        <charset val="134"/>
      </rPr>
      <t>其他应收款</t>
    </r>
    <r>
      <rPr>
        <sz val="10"/>
        <color indexed="8"/>
        <rFont val="Tahoma"/>
        <family val="2"/>
      </rPr>
      <t xml:space="preserve"> </t>
    </r>
  </si>
  <si>
    <t>12</t>
  </si>
  <si>
    <r>
      <rPr>
        <sz val="10"/>
        <color indexed="8"/>
        <rFont val="Tahoma"/>
        <family val="2"/>
      </rPr>
      <t xml:space="preserve">  </t>
    </r>
    <r>
      <rPr>
        <sz val="10"/>
        <color indexed="8"/>
        <rFont val="楷体"/>
        <family val="3"/>
        <charset val="134"/>
      </rPr>
      <t>其他应付款</t>
    </r>
  </si>
  <si>
    <t>54</t>
  </si>
  <si>
    <r>
      <rPr>
        <sz val="10"/>
        <color indexed="8"/>
        <rFont val="Tahoma"/>
        <family val="2"/>
      </rPr>
      <t xml:space="preserve">    </t>
    </r>
    <r>
      <rPr>
        <sz val="10"/>
        <color indexed="8"/>
        <rFont val="楷体"/>
        <family val="3"/>
        <charset val="134"/>
      </rPr>
      <t>减：坏账准备</t>
    </r>
  </si>
  <si>
    <t>13</t>
  </si>
  <si>
    <r>
      <rPr>
        <sz val="10"/>
        <rFont val="Tahoma"/>
        <family val="2"/>
      </rPr>
      <t xml:space="preserve">  </t>
    </r>
    <r>
      <rPr>
        <sz val="10"/>
        <color indexed="8"/>
        <rFont val="楷体"/>
        <family val="3"/>
        <charset val="134"/>
      </rPr>
      <t>划分为持有待售的负债</t>
    </r>
  </si>
  <si>
    <t>55</t>
  </si>
  <si>
    <r>
      <rPr>
        <sz val="10"/>
        <rFont val="Tahoma"/>
        <family val="2"/>
      </rPr>
      <t xml:space="preserve">  </t>
    </r>
    <r>
      <rPr>
        <sz val="10"/>
        <rFont val="楷体"/>
        <family val="3"/>
        <charset val="134"/>
      </rPr>
      <t>其他应收款净值</t>
    </r>
  </si>
  <si>
    <t>14</t>
  </si>
  <si>
    <r>
      <rPr>
        <sz val="10"/>
        <color indexed="8"/>
        <rFont val="Tahoma"/>
        <family val="2"/>
      </rPr>
      <t xml:space="preserve">  </t>
    </r>
    <r>
      <rPr>
        <sz val="10"/>
        <color indexed="8"/>
        <rFont val="楷体"/>
        <family val="3"/>
        <charset val="134"/>
      </rPr>
      <t>一年内到期的非流动负债</t>
    </r>
  </si>
  <si>
    <t>56</t>
  </si>
  <si>
    <r>
      <rPr>
        <sz val="10"/>
        <color indexed="8"/>
        <rFont val="Tahoma"/>
        <family val="2"/>
      </rPr>
      <t xml:space="preserve">  </t>
    </r>
    <r>
      <rPr>
        <sz val="10"/>
        <color indexed="8"/>
        <rFont val="楷体"/>
        <family val="3"/>
        <charset val="134"/>
      </rPr>
      <t>存货</t>
    </r>
  </si>
  <si>
    <t>15</t>
  </si>
  <si>
    <r>
      <rPr>
        <sz val="10"/>
        <color indexed="8"/>
        <rFont val="Tahoma"/>
        <family val="2"/>
      </rPr>
      <t xml:space="preserve">  </t>
    </r>
    <r>
      <rPr>
        <sz val="10"/>
        <color indexed="8"/>
        <rFont val="楷体"/>
        <family val="3"/>
        <charset val="134"/>
      </rPr>
      <t>其他流动负债</t>
    </r>
  </si>
  <si>
    <t>57</t>
  </si>
  <si>
    <r>
      <rPr>
        <sz val="10"/>
        <color indexed="8"/>
        <rFont val="Tahoma"/>
        <family val="2"/>
      </rPr>
      <t xml:space="preserve">  </t>
    </r>
    <r>
      <rPr>
        <sz val="10"/>
        <color indexed="8"/>
        <rFont val="楷体"/>
        <family val="3"/>
        <charset val="134"/>
      </rPr>
      <t>划分为持有待售的资产</t>
    </r>
  </si>
  <si>
    <t>16</t>
  </si>
  <si>
    <t>流动负债合计</t>
  </si>
  <si>
    <t>58</t>
  </si>
  <si>
    <r>
      <rPr>
        <sz val="10"/>
        <color indexed="8"/>
        <rFont val="Tahoma"/>
        <family val="2"/>
      </rPr>
      <t xml:space="preserve">  </t>
    </r>
    <r>
      <rPr>
        <sz val="10"/>
        <color indexed="8"/>
        <rFont val="楷体"/>
        <family val="3"/>
        <charset val="134"/>
      </rPr>
      <t>一年内到期的非流动资产</t>
    </r>
  </si>
  <si>
    <t>17</t>
  </si>
  <si>
    <t>59</t>
  </si>
  <si>
    <r>
      <rPr>
        <sz val="10"/>
        <color indexed="8"/>
        <rFont val="Tahoma"/>
        <family val="2"/>
      </rPr>
      <t xml:space="preserve">  </t>
    </r>
    <r>
      <rPr>
        <sz val="10"/>
        <color indexed="8"/>
        <rFont val="楷体"/>
        <family val="3"/>
        <charset val="134"/>
      </rPr>
      <t>其他流动资产</t>
    </r>
  </si>
  <si>
    <t>18</t>
  </si>
  <si>
    <t>非流动负债：</t>
  </si>
  <si>
    <t>60</t>
  </si>
  <si>
    <t>流动资产合计</t>
  </si>
  <si>
    <t>19</t>
  </si>
  <si>
    <r>
      <rPr>
        <sz val="10"/>
        <color indexed="8"/>
        <rFont val="Tahoma"/>
        <family val="2"/>
      </rPr>
      <t xml:space="preserve">  </t>
    </r>
    <r>
      <rPr>
        <sz val="10"/>
        <color indexed="8"/>
        <rFont val="楷体"/>
        <family val="3"/>
        <charset val="134"/>
      </rPr>
      <t>长期借款</t>
    </r>
  </si>
  <si>
    <t>61</t>
  </si>
  <si>
    <t>20</t>
  </si>
  <si>
    <r>
      <rPr>
        <sz val="10"/>
        <color indexed="8"/>
        <rFont val="Tahoma"/>
        <family val="2"/>
      </rPr>
      <t xml:space="preserve">  </t>
    </r>
    <r>
      <rPr>
        <sz val="10"/>
        <color indexed="8"/>
        <rFont val="楷体"/>
        <family val="3"/>
        <charset val="134"/>
      </rPr>
      <t>应付债券</t>
    </r>
  </si>
  <si>
    <t>62</t>
  </si>
  <si>
    <t>非流动资产：</t>
  </si>
  <si>
    <t>21</t>
  </si>
  <si>
    <r>
      <rPr>
        <sz val="10"/>
        <color indexed="8"/>
        <rFont val="Tahoma"/>
        <family val="2"/>
      </rPr>
      <t xml:space="preserve">  </t>
    </r>
    <r>
      <rPr>
        <sz val="10"/>
        <color indexed="8"/>
        <rFont val="楷体"/>
        <family val="3"/>
        <charset val="134"/>
      </rPr>
      <t>长期应付款</t>
    </r>
  </si>
  <si>
    <t>63</t>
  </si>
  <si>
    <r>
      <rPr>
        <sz val="10"/>
        <color indexed="8"/>
        <rFont val="Tahoma"/>
        <family val="2"/>
      </rPr>
      <t xml:space="preserve">  </t>
    </r>
    <r>
      <rPr>
        <sz val="10"/>
        <color indexed="8"/>
        <rFont val="楷体"/>
        <family val="3"/>
        <charset val="134"/>
      </rPr>
      <t>可供出售的金融资产</t>
    </r>
  </si>
  <si>
    <t>22</t>
  </si>
  <si>
    <r>
      <rPr>
        <sz val="10"/>
        <color indexed="8"/>
        <rFont val="Tahoma"/>
        <family val="2"/>
      </rPr>
      <t xml:space="preserve">  </t>
    </r>
    <r>
      <rPr>
        <sz val="10"/>
        <color indexed="8"/>
        <rFont val="楷体"/>
        <family val="3"/>
        <charset val="134"/>
      </rPr>
      <t>长期应付职工薪酬</t>
    </r>
  </si>
  <si>
    <t>64</t>
  </si>
  <si>
    <r>
      <rPr>
        <sz val="10"/>
        <color indexed="8"/>
        <rFont val="Tahoma"/>
        <family val="2"/>
      </rPr>
      <t xml:space="preserve">  </t>
    </r>
    <r>
      <rPr>
        <sz val="10"/>
        <color indexed="8"/>
        <rFont val="楷体"/>
        <family val="3"/>
        <charset val="134"/>
      </rPr>
      <t>持有至到期投资</t>
    </r>
  </si>
  <si>
    <t>23</t>
  </si>
  <si>
    <r>
      <rPr>
        <sz val="10"/>
        <color indexed="8"/>
        <rFont val="Tahoma"/>
        <family val="2"/>
      </rPr>
      <t xml:space="preserve">  </t>
    </r>
    <r>
      <rPr>
        <sz val="10"/>
        <color indexed="8"/>
        <rFont val="楷体"/>
        <family val="3"/>
        <charset val="134"/>
      </rPr>
      <t>专项应付款</t>
    </r>
    <r>
      <rPr>
        <sz val="10"/>
        <color indexed="8"/>
        <rFont val="Tahoma"/>
        <family val="2"/>
      </rPr>
      <t xml:space="preserve"> </t>
    </r>
  </si>
  <si>
    <t>65</t>
  </si>
  <si>
    <r>
      <rPr>
        <sz val="10"/>
        <color indexed="8"/>
        <rFont val="Tahoma"/>
        <family val="2"/>
      </rPr>
      <t xml:space="preserve">  </t>
    </r>
    <r>
      <rPr>
        <sz val="10"/>
        <color indexed="8"/>
        <rFont val="楷体"/>
        <family val="3"/>
        <charset val="134"/>
      </rPr>
      <t>长期应收款</t>
    </r>
  </si>
  <si>
    <t>24</t>
  </si>
  <si>
    <r>
      <rPr>
        <sz val="10"/>
        <color indexed="8"/>
        <rFont val="Tahoma"/>
        <family val="2"/>
      </rPr>
      <t xml:space="preserve">  </t>
    </r>
    <r>
      <rPr>
        <sz val="10"/>
        <color indexed="8"/>
        <rFont val="楷体"/>
        <family val="3"/>
        <charset val="134"/>
      </rPr>
      <t>预计负债</t>
    </r>
  </si>
  <si>
    <t>66</t>
  </si>
  <si>
    <r>
      <rPr>
        <sz val="10"/>
        <rFont val="Tahoma"/>
        <family val="2"/>
      </rPr>
      <t xml:space="preserve">  </t>
    </r>
    <r>
      <rPr>
        <sz val="10"/>
        <rFont val="楷体"/>
        <family val="3"/>
        <charset val="134"/>
      </rPr>
      <t>长期股权投资</t>
    </r>
  </si>
  <si>
    <t>25</t>
  </si>
  <si>
    <r>
      <rPr>
        <sz val="10"/>
        <color indexed="8"/>
        <rFont val="Tahoma"/>
        <family val="2"/>
      </rPr>
      <t xml:space="preserve">  </t>
    </r>
    <r>
      <rPr>
        <sz val="10"/>
        <color indexed="8"/>
        <rFont val="楷体"/>
        <family val="3"/>
        <charset val="134"/>
      </rPr>
      <t>递延收益</t>
    </r>
  </si>
  <si>
    <t>67</t>
  </si>
  <si>
    <r>
      <rPr>
        <sz val="10"/>
        <color indexed="8"/>
        <rFont val="Tahoma"/>
        <family val="2"/>
      </rPr>
      <t xml:space="preserve">  </t>
    </r>
    <r>
      <rPr>
        <sz val="10"/>
        <color indexed="8"/>
        <rFont val="楷体"/>
        <family val="3"/>
        <charset val="134"/>
      </rPr>
      <t>投资性房地产</t>
    </r>
  </si>
  <si>
    <t>26</t>
  </si>
  <si>
    <r>
      <rPr>
        <sz val="10"/>
        <color indexed="8"/>
        <rFont val="Tahoma"/>
        <family val="2"/>
      </rPr>
      <t xml:space="preserve">  </t>
    </r>
    <r>
      <rPr>
        <sz val="10"/>
        <color indexed="8"/>
        <rFont val="楷体"/>
        <family val="3"/>
        <charset val="134"/>
      </rPr>
      <t>递延所得税负债</t>
    </r>
  </si>
  <si>
    <t>68</t>
  </si>
  <si>
    <r>
      <rPr>
        <sz val="10"/>
        <color indexed="8"/>
        <rFont val="Tahoma"/>
        <family val="2"/>
      </rPr>
      <t xml:space="preserve">  </t>
    </r>
    <r>
      <rPr>
        <sz val="10"/>
        <rFont val="楷体"/>
        <family val="3"/>
        <charset val="134"/>
      </rPr>
      <t>固定资产原价</t>
    </r>
  </si>
  <si>
    <t>27</t>
  </si>
  <si>
    <r>
      <rPr>
        <sz val="10"/>
        <color indexed="8"/>
        <rFont val="Tahoma"/>
        <family val="2"/>
      </rPr>
      <t xml:space="preserve">  </t>
    </r>
    <r>
      <rPr>
        <sz val="10"/>
        <color indexed="8"/>
        <rFont val="楷体"/>
        <family val="3"/>
        <charset val="134"/>
      </rPr>
      <t>其他非流动负债</t>
    </r>
  </si>
  <si>
    <t>69</t>
  </si>
  <si>
    <r>
      <rPr>
        <sz val="10"/>
        <color indexed="8"/>
        <rFont val="Tahoma"/>
        <family val="2"/>
      </rPr>
      <t xml:space="preserve">    </t>
    </r>
    <r>
      <rPr>
        <sz val="10"/>
        <rFont val="楷体"/>
        <family val="3"/>
        <charset val="134"/>
      </rPr>
      <t>减：累计折旧</t>
    </r>
  </si>
  <si>
    <t>28</t>
  </si>
  <si>
    <r>
      <rPr>
        <b/>
        <sz val="10"/>
        <rFont val="Tahoma"/>
        <family val="2"/>
      </rPr>
      <t xml:space="preserve"> </t>
    </r>
    <r>
      <rPr>
        <b/>
        <sz val="10"/>
        <color indexed="8"/>
        <rFont val="楷体"/>
        <family val="3"/>
        <charset val="134"/>
      </rPr>
      <t>非流动负债合计</t>
    </r>
  </si>
  <si>
    <t>70</t>
  </si>
  <si>
    <r>
      <rPr>
        <sz val="10"/>
        <color indexed="8"/>
        <rFont val="Tahoma"/>
        <family val="2"/>
      </rPr>
      <t xml:space="preserve">  </t>
    </r>
    <r>
      <rPr>
        <sz val="10"/>
        <rFont val="楷体"/>
        <family val="3"/>
        <charset val="134"/>
      </rPr>
      <t>固定资产净值</t>
    </r>
  </si>
  <si>
    <t>29</t>
  </si>
  <si>
    <r>
      <rPr>
        <b/>
        <sz val="10"/>
        <rFont val="楷体"/>
        <family val="3"/>
        <charset val="134"/>
      </rPr>
      <t>负</t>
    </r>
    <r>
      <rPr>
        <b/>
        <sz val="10"/>
        <color indexed="8"/>
        <rFont val="Tahoma"/>
        <family val="2"/>
      </rPr>
      <t xml:space="preserve"> </t>
    </r>
    <r>
      <rPr>
        <b/>
        <sz val="10"/>
        <color indexed="8"/>
        <rFont val="楷体"/>
        <family val="3"/>
        <charset val="134"/>
      </rPr>
      <t>债</t>
    </r>
    <r>
      <rPr>
        <b/>
        <sz val="10"/>
        <color indexed="8"/>
        <rFont val="Tahoma"/>
        <family val="2"/>
      </rPr>
      <t xml:space="preserve"> </t>
    </r>
    <r>
      <rPr>
        <b/>
        <sz val="10"/>
        <color indexed="8"/>
        <rFont val="楷体"/>
        <family val="3"/>
        <charset val="134"/>
      </rPr>
      <t>合</t>
    </r>
    <r>
      <rPr>
        <b/>
        <sz val="10"/>
        <color indexed="8"/>
        <rFont val="Tahoma"/>
        <family val="2"/>
      </rPr>
      <t xml:space="preserve"> </t>
    </r>
    <r>
      <rPr>
        <b/>
        <sz val="10"/>
        <color indexed="8"/>
        <rFont val="楷体"/>
        <family val="3"/>
        <charset val="134"/>
      </rPr>
      <t>计</t>
    </r>
  </si>
  <si>
    <t>71</t>
  </si>
  <si>
    <r>
      <rPr>
        <sz val="10"/>
        <color indexed="8"/>
        <rFont val="Tahoma"/>
        <family val="2"/>
      </rPr>
      <t xml:space="preserve">  </t>
    </r>
    <r>
      <rPr>
        <sz val="10"/>
        <color indexed="8"/>
        <rFont val="楷体"/>
        <family val="3"/>
        <charset val="134"/>
      </rPr>
      <t>在建工程</t>
    </r>
  </si>
  <si>
    <t>30</t>
  </si>
  <si>
    <t>72</t>
  </si>
  <si>
    <r>
      <rPr>
        <sz val="10"/>
        <color indexed="8"/>
        <rFont val="Tahoma"/>
        <family val="2"/>
      </rPr>
      <t xml:space="preserve">  </t>
    </r>
    <r>
      <rPr>
        <sz val="10"/>
        <color indexed="8"/>
        <rFont val="楷体"/>
        <family val="3"/>
        <charset val="134"/>
      </rPr>
      <t>工程物资</t>
    </r>
  </si>
  <si>
    <t>31</t>
  </si>
  <si>
    <t>所有者权益：</t>
  </si>
  <si>
    <t>73</t>
  </si>
  <si>
    <r>
      <rPr>
        <sz val="10"/>
        <color indexed="8"/>
        <rFont val="Tahoma"/>
        <family val="2"/>
      </rPr>
      <t xml:space="preserve">  </t>
    </r>
    <r>
      <rPr>
        <sz val="10"/>
        <color indexed="8"/>
        <rFont val="楷体"/>
        <family val="3"/>
        <charset val="134"/>
      </rPr>
      <t>固定资产清理</t>
    </r>
  </si>
  <si>
    <t>32</t>
  </si>
  <si>
    <r>
      <rPr>
        <sz val="10"/>
        <rFont val="Tahoma"/>
        <family val="2"/>
      </rPr>
      <t xml:space="preserve">  </t>
    </r>
    <r>
      <rPr>
        <sz val="10"/>
        <rFont val="楷体"/>
        <family val="3"/>
        <charset val="134"/>
      </rPr>
      <t>实收资本（或股本）</t>
    </r>
  </si>
  <si>
    <t>74</t>
  </si>
  <si>
    <r>
      <rPr>
        <sz val="10"/>
        <color indexed="8"/>
        <rFont val="Tahoma"/>
        <family val="2"/>
      </rPr>
      <t xml:space="preserve">  </t>
    </r>
    <r>
      <rPr>
        <sz val="10"/>
        <color indexed="8"/>
        <rFont val="楷体"/>
        <family val="3"/>
        <charset val="134"/>
      </rPr>
      <t>生产性生物资产</t>
    </r>
  </si>
  <si>
    <t>33</t>
  </si>
  <si>
    <r>
      <rPr>
        <sz val="10"/>
        <color indexed="8"/>
        <rFont val="Tahoma"/>
        <family val="2"/>
      </rPr>
      <t xml:space="preserve">  </t>
    </r>
    <r>
      <rPr>
        <sz val="10"/>
        <color indexed="8"/>
        <rFont val="楷体"/>
        <family val="3"/>
        <charset val="134"/>
      </rPr>
      <t>资本公积</t>
    </r>
  </si>
  <si>
    <t>75</t>
  </si>
  <si>
    <r>
      <rPr>
        <sz val="10"/>
        <color indexed="8"/>
        <rFont val="Tahoma"/>
        <family val="2"/>
      </rPr>
      <t xml:space="preserve">  </t>
    </r>
    <r>
      <rPr>
        <sz val="10"/>
        <color indexed="8"/>
        <rFont val="楷体"/>
        <family val="3"/>
        <charset val="134"/>
      </rPr>
      <t>油气资产</t>
    </r>
  </si>
  <si>
    <t>34</t>
  </si>
  <si>
    <r>
      <rPr>
        <sz val="10"/>
        <color indexed="8"/>
        <rFont val="Tahoma"/>
        <family val="2"/>
      </rPr>
      <t xml:space="preserve">  </t>
    </r>
    <r>
      <rPr>
        <sz val="10"/>
        <color indexed="8"/>
        <rFont val="楷体"/>
        <family val="3"/>
        <charset val="134"/>
      </rPr>
      <t>减：库存股</t>
    </r>
  </si>
  <si>
    <t>76</t>
  </si>
  <si>
    <r>
      <rPr>
        <sz val="10"/>
        <color indexed="8"/>
        <rFont val="Tahoma"/>
        <family val="2"/>
      </rPr>
      <t xml:space="preserve">  </t>
    </r>
    <r>
      <rPr>
        <sz val="10"/>
        <color indexed="8"/>
        <rFont val="楷体"/>
        <family val="3"/>
        <charset val="134"/>
      </rPr>
      <t>无形资产</t>
    </r>
  </si>
  <si>
    <t>35</t>
  </si>
  <si>
    <r>
      <rPr>
        <sz val="10"/>
        <color indexed="8"/>
        <rFont val="Tahoma"/>
        <family val="2"/>
      </rPr>
      <t xml:space="preserve">  </t>
    </r>
    <r>
      <rPr>
        <sz val="10"/>
        <color indexed="8"/>
        <rFont val="楷体"/>
        <family val="3"/>
        <charset val="134"/>
      </rPr>
      <t>其他综合收益</t>
    </r>
  </si>
  <si>
    <t>77</t>
  </si>
  <si>
    <r>
      <rPr>
        <sz val="10"/>
        <color indexed="8"/>
        <rFont val="Tahoma"/>
        <family val="2"/>
      </rPr>
      <t xml:space="preserve">  </t>
    </r>
    <r>
      <rPr>
        <sz val="10"/>
        <color indexed="8"/>
        <rFont val="楷体"/>
        <family val="3"/>
        <charset val="134"/>
      </rPr>
      <t>开发支出</t>
    </r>
  </si>
  <si>
    <t>36</t>
  </si>
  <si>
    <r>
      <rPr>
        <sz val="10"/>
        <color indexed="8"/>
        <rFont val="Tahoma"/>
        <family val="2"/>
      </rPr>
      <t xml:space="preserve">  </t>
    </r>
    <r>
      <rPr>
        <sz val="10"/>
        <color indexed="8"/>
        <rFont val="楷体"/>
        <family val="3"/>
        <charset val="134"/>
      </rPr>
      <t>专项储备</t>
    </r>
  </si>
  <si>
    <t>78</t>
  </si>
  <si>
    <r>
      <rPr>
        <sz val="10"/>
        <color indexed="8"/>
        <rFont val="Tahoma"/>
        <family val="2"/>
      </rPr>
      <t xml:space="preserve">  </t>
    </r>
    <r>
      <rPr>
        <sz val="10"/>
        <color indexed="8"/>
        <rFont val="楷体"/>
        <family val="3"/>
        <charset val="134"/>
      </rPr>
      <t>商誉</t>
    </r>
  </si>
  <si>
    <t>37</t>
  </si>
  <si>
    <r>
      <rPr>
        <sz val="10"/>
        <color indexed="8"/>
        <rFont val="Tahoma"/>
        <family val="2"/>
      </rPr>
      <t xml:space="preserve">  </t>
    </r>
    <r>
      <rPr>
        <sz val="10"/>
        <color indexed="8"/>
        <rFont val="楷体"/>
        <family val="3"/>
        <charset val="134"/>
      </rPr>
      <t>盈余公积</t>
    </r>
  </si>
  <si>
    <t>79</t>
  </si>
  <si>
    <r>
      <rPr>
        <sz val="10"/>
        <color indexed="8"/>
        <rFont val="Tahoma"/>
        <family val="2"/>
      </rPr>
      <t xml:space="preserve">  </t>
    </r>
    <r>
      <rPr>
        <sz val="10"/>
        <color indexed="8"/>
        <rFont val="楷体"/>
        <family val="3"/>
        <charset val="134"/>
      </rPr>
      <t>长期待摊费用</t>
    </r>
  </si>
  <si>
    <t>38</t>
  </si>
  <si>
    <r>
      <rPr>
        <sz val="10"/>
        <color indexed="8"/>
        <rFont val="Tahoma"/>
        <family val="2"/>
      </rPr>
      <t xml:space="preserve">  </t>
    </r>
    <r>
      <rPr>
        <sz val="10"/>
        <color indexed="8"/>
        <rFont val="楷体"/>
        <family val="3"/>
        <charset val="134"/>
      </rPr>
      <t>一般风险准备</t>
    </r>
  </si>
  <si>
    <t>80</t>
  </si>
  <si>
    <r>
      <rPr>
        <sz val="10"/>
        <color indexed="8"/>
        <rFont val="Tahoma"/>
        <family val="2"/>
      </rPr>
      <t xml:space="preserve">  </t>
    </r>
    <r>
      <rPr>
        <sz val="10"/>
        <color indexed="8"/>
        <rFont val="楷体"/>
        <family val="3"/>
        <charset val="134"/>
      </rPr>
      <t>递延所得税资产</t>
    </r>
  </si>
  <si>
    <t>39</t>
  </si>
  <si>
    <r>
      <rPr>
        <sz val="10"/>
        <color indexed="8"/>
        <rFont val="Tahoma"/>
        <family val="2"/>
      </rPr>
      <t xml:space="preserve">  </t>
    </r>
    <r>
      <rPr>
        <sz val="10"/>
        <color indexed="8"/>
        <rFont val="楷体"/>
        <family val="3"/>
        <charset val="134"/>
      </rPr>
      <t>未分配利润</t>
    </r>
  </si>
  <si>
    <t>81</t>
  </si>
  <si>
    <r>
      <rPr>
        <sz val="10"/>
        <color indexed="8"/>
        <rFont val="Tahoma"/>
        <family val="2"/>
      </rPr>
      <t xml:space="preserve">  </t>
    </r>
    <r>
      <rPr>
        <sz val="10"/>
        <color indexed="8"/>
        <rFont val="楷体"/>
        <family val="3"/>
        <charset val="134"/>
      </rPr>
      <t>其他非流动资产</t>
    </r>
  </si>
  <si>
    <t>40</t>
  </si>
  <si>
    <t>所有者权益合计</t>
  </si>
  <si>
    <t>82</t>
  </si>
  <si>
    <t>非流动资产合计</t>
  </si>
  <si>
    <t>41</t>
  </si>
  <si>
    <t>83</t>
  </si>
  <si>
    <t>资　产　总　计</t>
  </si>
  <si>
    <t>42</t>
  </si>
  <si>
    <t>负债和股东权益总计</t>
  </si>
  <si>
    <t>84</t>
  </si>
  <si>
    <r>
      <rPr>
        <sz val="10"/>
        <color indexed="8"/>
        <rFont val="楷体"/>
        <family val="3"/>
        <charset val="134"/>
      </rPr>
      <t>公司法定代表人：</t>
    </r>
    <r>
      <rPr>
        <sz val="10"/>
        <color indexed="8"/>
        <rFont val="Tahoma"/>
        <family val="2"/>
      </rPr>
      <t xml:space="preserve">                </t>
    </r>
  </si>
  <si>
    <r>
      <rPr>
        <sz val="10"/>
        <color indexed="8"/>
        <rFont val="楷体"/>
        <family val="3"/>
        <charset val="134"/>
      </rPr>
      <t>主管会计工作的公司负责人</t>
    </r>
    <r>
      <rPr>
        <sz val="10"/>
        <color indexed="8"/>
        <rFont val="Tahoma"/>
        <family val="2"/>
      </rPr>
      <t xml:space="preserve">:                 </t>
    </r>
  </si>
  <si>
    <r>
      <rPr>
        <b/>
        <sz val="20"/>
        <rFont val="Tahoma"/>
        <family val="2"/>
      </rPr>
      <t xml:space="preserve"> </t>
    </r>
    <r>
      <rPr>
        <b/>
        <sz val="20"/>
        <rFont val="楷体"/>
        <family val="3"/>
        <charset val="134"/>
      </rPr>
      <t>资产负债表（国有资产）</t>
    </r>
  </si>
  <si>
    <r>
      <rPr>
        <sz val="11"/>
        <color theme="1"/>
        <rFont val="宋体"/>
        <family val="3"/>
        <charset val="134"/>
      </rPr>
      <t>附表</t>
    </r>
    <r>
      <rPr>
        <sz val="11"/>
        <color theme="1"/>
        <rFont val="Times New Roman"/>
        <family val="1"/>
      </rPr>
      <t>2-1</t>
    </r>
  </si>
  <si>
    <r>
      <rPr>
        <sz val="11"/>
        <color theme="1"/>
        <rFont val="宋体"/>
        <family val="3"/>
        <charset val="134"/>
      </rPr>
      <t>序号</t>
    </r>
  </si>
  <si>
    <r>
      <rPr>
        <sz val="11"/>
        <color theme="1"/>
        <rFont val="宋体"/>
        <family val="3"/>
        <charset val="134"/>
      </rPr>
      <t>项目名称</t>
    </r>
  </si>
  <si>
    <r>
      <rPr>
        <sz val="11"/>
        <color theme="1"/>
        <rFont val="宋体"/>
        <family val="3"/>
        <charset val="134"/>
      </rPr>
      <t>项目类型</t>
    </r>
  </si>
  <si>
    <r>
      <rPr>
        <sz val="11"/>
        <color theme="1"/>
        <rFont val="宋体"/>
        <family val="3"/>
        <charset val="134"/>
      </rPr>
      <t>建设地点</t>
    </r>
  </si>
  <si>
    <r>
      <rPr>
        <sz val="11"/>
        <color theme="1"/>
        <rFont val="宋体"/>
        <family val="3"/>
        <charset val="134"/>
      </rPr>
      <t>建设性质</t>
    </r>
  </si>
  <si>
    <r>
      <rPr>
        <sz val="11"/>
        <color theme="1"/>
        <rFont val="宋体"/>
        <family val="3"/>
        <charset val="134"/>
      </rPr>
      <t>项目年度</t>
    </r>
  </si>
  <si>
    <r>
      <rPr>
        <sz val="11"/>
        <color theme="1"/>
        <rFont val="宋体"/>
        <family val="3"/>
        <charset val="134"/>
      </rPr>
      <t>批复文号</t>
    </r>
  </si>
  <si>
    <r>
      <rPr>
        <sz val="11"/>
        <color theme="1"/>
        <rFont val="宋体"/>
        <family val="3"/>
        <charset val="134"/>
      </rPr>
      <t>项目实施单位</t>
    </r>
  </si>
  <si>
    <r>
      <rPr>
        <sz val="11"/>
        <color theme="1"/>
        <rFont val="宋体"/>
        <family val="3"/>
        <charset val="134"/>
      </rPr>
      <t>主要建设内容</t>
    </r>
  </si>
  <si>
    <r>
      <rPr>
        <sz val="11"/>
        <color theme="1"/>
        <rFont val="宋体"/>
        <family val="3"/>
        <charset val="134"/>
      </rPr>
      <t>项目投资</t>
    </r>
  </si>
  <si>
    <r>
      <rPr>
        <sz val="11"/>
        <color theme="1"/>
        <rFont val="宋体"/>
        <family val="3"/>
        <charset val="134"/>
      </rPr>
      <t>资金来源</t>
    </r>
  </si>
  <si>
    <r>
      <rPr>
        <sz val="11"/>
        <color theme="1"/>
        <rFont val="宋体"/>
        <family val="3"/>
        <charset val="134"/>
      </rPr>
      <t>建设单位</t>
    </r>
  </si>
  <si>
    <r>
      <rPr>
        <sz val="11"/>
        <color theme="1"/>
        <rFont val="宋体"/>
        <family val="3"/>
        <charset val="134"/>
      </rPr>
      <t>镇</t>
    </r>
  </si>
  <si>
    <r>
      <rPr>
        <sz val="11"/>
        <color theme="1"/>
        <rFont val="宋体"/>
        <family val="3"/>
        <charset val="134"/>
      </rPr>
      <t>村</t>
    </r>
  </si>
  <si>
    <r>
      <rPr>
        <sz val="11"/>
        <color theme="1"/>
        <rFont val="宋体"/>
        <family val="3"/>
        <charset val="134"/>
      </rPr>
      <t>组</t>
    </r>
  </si>
  <si>
    <r>
      <rPr>
        <sz val="11"/>
        <color theme="1"/>
        <rFont val="宋体"/>
        <family val="3"/>
        <charset val="134"/>
      </rPr>
      <t>计划投资（元）</t>
    </r>
  </si>
  <si>
    <r>
      <rPr>
        <sz val="11"/>
        <color theme="1"/>
        <rFont val="宋体"/>
        <family val="3"/>
        <charset val="134"/>
      </rPr>
      <t>实际投资（元）</t>
    </r>
  </si>
  <si>
    <t>新建</t>
  </si>
  <si>
    <t>政策性
资金</t>
  </si>
  <si>
    <r>
      <rPr>
        <sz val="11"/>
        <color rgb="FFFF0000"/>
        <rFont val="宋体"/>
        <family val="3"/>
        <charset val="134"/>
      </rPr>
      <t>注：</t>
    </r>
    <r>
      <rPr>
        <sz val="11"/>
        <color rgb="FFFF0000"/>
        <rFont val="Times New Roman"/>
        <family val="1"/>
      </rPr>
      <t>15</t>
    </r>
    <r>
      <rPr>
        <sz val="11"/>
        <color rgb="FFFF0000"/>
        <rFont val="宋体"/>
        <family val="3"/>
        <charset val="134"/>
      </rPr>
      <t>万及</t>
    </r>
    <r>
      <rPr>
        <sz val="11"/>
        <color rgb="FFFF0000"/>
        <rFont val="Times New Roman"/>
        <family val="1"/>
      </rPr>
      <t>54</t>
    </r>
    <r>
      <rPr>
        <sz val="11"/>
        <color rgb="FFFF0000"/>
        <rFont val="宋体"/>
        <family val="3"/>
        <charset val="134"/>
      </rPr>
      <t>万开支系在赞巴拉农场支出，联系过赞巴拉农场，未取得相关收款票据（待取得相关证据资料）</t>
    </r>
  </si>
  <si>
    <t>附表2-2</t>
  </si>
  <si>
    <t>序号</t>
  </si>
  <si>
    <t>资产名称（项目名称）</t>
  </si>
  <si>
    <t>资产类别</t>
  </si>
  <si>
    <t>建设地点</t>
  </si>
  <si>
    <t>完成时间</t>
  </si>
  <si>
    <t>批复文号</t>
  </si>
  <si>
    <t>实施单位</t>
  </si>
  <si>
    <t>项目建设内容及规模核实情况</t>
  </si>
  <si>
    <t>实际完成投资（元）</t>
  </si>
  <si>
    <t>资产状况</t>
  </si>
  <si>
    <t>是否验收</t>
  </si>
  <si>
    <t>项目主管单位</t>
  </si>
  <si>
    <t>是否闲置</t>
  </si>
  <si>
    <t>是否使用</t>
  </si>
  <si>
    <t>出租出借</t>
  </si>
  <si>
    <t>损毁情况</t>
  </si>
  <si>
    <t>镇</t>
  </si>
  <si>
    <t>村</t>
  </si>
  <si>
    <t>组</t>
  </si>
  <si>
    <t>承租人</t>
  </si>
  <si>
    <t>租期</t>
  </si>
  <si>
    <t>租金</t>
  </si>
  <si>
    <t>合同</t>
  </si>
  <si>
    <t>是</t>
  </si>
  <si>
    <t>填表说明：1.资产名称，根据项目建设的主要内容自定义填写，同一项目有不同类型的资产，须分别填报。2.属于主体工程的附属设施，以主体工程项目类型填报，如道路硬化项目的挡土墙、排水沟、涵管等。在项目建设内容中要详细记录。3.资产类别为到户类资产、经营性资产。4.建设内容要详细列出项目建设工程量、起止地点。5.项目计划总投资以项目批复金额为准，实际投资以项目结算资金为准。6.资产现状，闲置和使用为是或否，损毁填部分或全部。7.是否验收，要求市级以上部门验收的，以上级部门验收为准，要求乡镇验收的以乡镇验收为准。</t>
  </si>
  <si>
    <t>附表2-3</t>
  </si>
  <si>
    <t>项目名称</t>
  </si>
  <si>
    <t>经营主体名称</t>
  </si>
  <si>
    <t>经营主体类型</t>
  </si>
  <si>
    <t>统一社会信用代码</t>
  </si>
  <si>
    <t>法定代表人</t>
  </si>
  <si>
    <t>注册资本（万元）</t>
  </si>
  <si>
    <t>成立日期</t>
  </si>
  <si>
    <t>地址</t>
  </si>
  <si>
    <t>经营范围</t>
  </si>
  <si>
    <t>附表2-4</t>
  </si>
  <si>
    <t>建设性质</t>
  </si>
  <si>
    <t>项目计划投资总额（概算）</t>
  </si>
  <si>
    <t>投资概算批复文件</t>
  </si>
  <si>
    <t>资金来源</t>
  </si>
  <si>
    <t>所有权归属</t>
  </si>
  <si>
    <t>所有权占比</t>
  </si>
  <si>
    <t>运营管理人</t>
  </si>
  <si>
    <t>项目类型</t>
  </si>
  <si>
    <t>建设地点（坐落地）</t>
  </si>
  <si>
    <t>项目实际投资总额（实际）</t>
  </si>
  <si>
    <t>建设单位</t>
  </si>
  <si>
    <t>监管单位</t>
  </si>
  <si>
    <t>管护运营单位及责任人</t>
  </si>
  <si>
    <t>是否属于“十三五”异地扶贫搬迁项目</t>
  </si>
  <si>
    <t>联系方式</t>
  </si>
  <si>
    <t>受益人</t>
  </si>
  <si>
    <r>
      <rPr>
        <sz val="11"/>
        <color theme="1"/>
        <rFont val="宋体"/>
        <family val="3"/>
        <charset val="134"/>
      </rPr>
      <t>附表</t>
    </r>
    <r>
      <rPr>
        <sz val="11"/>
        <color theme="1"/>
        <rFont val="Times New Roman"/>
        <family val="1"/>
      </rPr>
      <t>2-5</t>
    </r>
  </si>
  <si>
    <r>
      <rPr>
        <sz val="10"/>
        <color theme="1"/>
        <rFont val="宋体"/>
        <family val="3"/>
        <charset val="134"/>
      </rPr>
      <t>单位：元</t>
    </r>
  </si>
  <si>
    <r>
      <rPr>
        <sz val="10"/>
        <color theme="1"/>
        <rFont val="宋体"/>
        <family val="3"/>
        <charset val="134"/>
      </rPr>
      <t>序号</t>
    </r>
  </si>
  <si>
    <r>
      <rPr>
        <sz val="10"/>
        <color theme="1"/>
        <rFont val="宋体"/>
        <family val="3"/>
        <charset val="134"/>
      </rPr>
      <t>资产名称</t>
    </r>
  </si>
  <si>
    <r>
      <rPr>
        <sz val="10"/>
        <color theme="1"/>
        <rFont val="宋体"/>
        <family val="3"/>
        <charset val="134"/>
      </rPr>
      <t>构建（购入）时间</t>
    </r>
  </si>
  <si>
    <r>
      <rPr>
        <sz val="10"/>
        <color theme="1"/>
        <rFont val="宋体"/>
        <family val="3"/>
        <charset val="134"/>
      </rPr>
      <t>存放地点</t>
    </r>
  </si>
  <si>
    <r>
      <rPr>
        <sz val="10"/>
        <color theme="1"/>
        <rFont val="宋体"/>
        <family val="3"/>
        <charset val="134"/>
      </rPr>
      <t>单位</t>
    </r>
  </si>
  <si>
    <r>
      <rPr>
        <sz val="10"/>
        <color theme="1"/>
        <rFont val="宋体"/>
        <family val="3"/>
        <charset val="134"/>
      </rPr>
      <t>资产原值</t>
    </r>
  </si>
  <si>
    <r>
      <rPr>
        <sz val="10"/>
        <color theme="1"/>
        <rFont val="宋体"/>
        <family val="3"/>
        <charset val="134"/>
      </rPr>
      <t>预计使用年限</t>
    </r>
  </si>
  <si>
    <r>
      <rPr>
        <sz val="10"/>
        <color theme="1"/>
        <rFont val="宋体"/>
        <family val="3"/>
        <charset val="134"/>
      </rPr>
      <t>已计提折旧</t>
    </r>
  </si>
  <si>
    <r>
      <rPr>
        <sz val="10"/>
        <color theme="1"/>
        <rFont val="宋体"/>
        <family val="3"/>
        <charset val="134"/>
      </rPr>
      <t>资产现值（非必须填）</t>
    </r>
  </si>
  <si>
    <r>
      <rPr>
        <sz val="10"/>
        <color theme="1"/>
        <rFont val="宋体"/>
        <family val="3"/>
        <charset val="134"/>
      </rPr>
      <t>资产状态</t>
    </r>
  </si>
  <si>
    <r>
      <rPr>
        <sz val="10"/>
        <color theme="1"/>
        <rFont val="宋体"/>
        <family val="3"/>
        <charset val="134"/>
      </rPr>
      <t>资产属性</t>
    </r>
  </si>
  <si>
    <r>
      <rPr>
        <sz val="10"/>
        <color theme="1"/>
        <rFont val="宋体"/>
        <family val="3"/>
        <charset val="134"/>
      </rPr>
      <t>资产类别</t>
    </r>
  </si>
  <si>
    <r>
      <rPr>
        <sz val="10"/>
        <color theme="1"/>
        <rFont val="宋体"/>
        <family val="3"/>
        <charset val="134"/>
      </rPr>
      <t>资产形态</t>
    </r>
  </si>
  <si>
    <r>
      <rPr>
        <sz val="10"/>
        <color theme="1"/>
        <rFont val="宋体"/>
        <family val="3"/>
        <charset val="134"/>
      </rPr>
      <t>具体形态</t>
    </r>
  </si>
  <si>
    <r>
      <rPr>
        <sz val="10"/>
        <color theme="1"/>
        <rFont val="宋体"/>
        <family val="3"/>
        <charset val="134"/>
      </rPr>
      <t>移交时间</t>
    </r>
  </si>
  <si>
    <r>
      <rPr>
        <sz val="10"/>
        <color theme="1"/>
        <rFont val="宋体"/>
        <family val="3"/>
        <charset val="134"/>
      </rPr>
      <t>分红情况</t>
    </r>
  </si>
  <si>
    <r>
      <rPr>
        <sz val="10"/>
        <color theme="1"/>
        <rFont val="宋体"/>
        <family val="3"/>
        <charset val="134"/>
      </rPr>
      <t>总资产</t>
    </r>
  </si>
  <si>
    <r>
      <rPr>
        <sz val="10"/>
        <color theme="1"/>
        <rFont val="宋体"/>
        <family val="3"/>
        <charset val="134"/>
      </rPr>
      <t>其中：国家投入形成资产</t>
    </r>
  </si>
  <si>
    <t>国有资产</t>
  </si>
  <si>
    <t>不披露</t>
  </si>
  <si>
    <t>附表2-6</t>
  </si>
  <si>
    <t>***项目实际增收分红公示</t>
  </si>
  <si>
    <t>资产收益情况</t>
  </si>
  <si>
    <t>年度</t>
  </si>
  <si>
    <t>年资金总流入（元）</t>
  </si>
  <si>
    <t>其中：经营收入（元）</t>
  </si>
  <si>
    <t>年资金总流出（元）</t>
  </si>
  <si>
    <t>其中：经营支出（元）</t>
  </si>
  <si>
    <t>年度净收益（元）</t>
  </si>
  <si>
    <t>附表2-7</t>
  </si>
  <si>
    <t>***项目实际增收分红公示表</t>
  </si>
  <si>
    <t>群众收银情况</t>
  </si>
  <si>
    <t>姓名</t>
  </si>
  <si>
    <t>乡镇</t>
  </si>
  <si>
    <t>身份证号</t>
  </si>
  <si>
    <t>2019年分红（元）</t>
  </si>
  <si>
    <t>2020年分红（元）</t>
  </si>
  <si>
    <t>利益联结机制</t>
  </si>
  <si>
    <t>附表2-8</t>
  </si>
  <si>
    <t>填报时间：</t>
  </si>
  <si>
    <t>经营主体负责人：</t>
  </si>
  <si>
    <t>联系电话：</t>
  </si>
  <si>
    <t>资产名称</t>
  </si>
  <si>
    <t>资产类型</t>
  </si>
  <si>
    <t>资产所在地</t>
  </si>
  <si>
    <t>完工时间</t>
  </si>
  <si>
    <t>预计使用寿命</t>
  </si>
  <si>
    <t>单位</t>
  </si>
  <si>
    <t>原始价值</t>
  </si>
  <si>
    <t>已计提折旧</t>
  </si>
  <si>
    <t>净值</t>
  </si>
  <si>
    <t>资产状态</t>
  </si>
  <si>
    <t>所有权人</t>
  </si>
  <si>
    <t>使用权人</t>
  </si>
  <si>
    <t>管护责任人</t>
  </si>
  <si>
    <t>收益对象</t>
  </si>
  <si>
    <t>异动情况</t>
  </si>
  <si>
    <t>维修情况</t>
  </si>
  <si>
    <t>处理情况</t>
  </si>
  <si>
    <t>村委会</t>
  </si>
  <si>
    <t>人数</t>
  </si>
  <si>
    <t>户数</t>
  </si>
  <si>
    <t>移交人</t>
  </si>
  <si>
    <t>接收人</t>
  </si>
  <si>
    <t>用途</t>
  </si>
  <si>
    <t>附表2-9</t>
  </si>
  <si>
    <t>***项目存货管理台账</t>
  </si>
  <si>
    <t>入库时间</t>
  </si>
  <si>
    <t>规格</t>
  </si>
  <si>
    <t>单价</t>
  </si>
  <si>
    <t>收益对象人数</t>
  </si>
  <si>
    <t>附表2-10</t>
  </si>
  <si>
    <t>养殖年龄</t>
  </si>
  <si>
    <t>养殖地点</t>
  </si>
  <si>
    <t>购进（自繁）</t>
  </si>
  <si>
    <t>自宰（出售）</t>
  </si>
  <si>
    <t>现有存量</t>
  </si>
  <si>
    <t>资产现状</t>
  </si>
  <si>
    <t>小组</t>
  </si>
  <si>
    <t>扶贫资金</t>
  </si>
  <si>
    <r>
      <rPr>
        <sz val="10"/>
        <color theme="1"/>
        <rFont val="宋体"/>
        <family val="3"/>
        <charset val="134"/>
      </rPr>
      <t>附表</t>
    </r>
    <r>
      <rPr>
        <sz val="10"/>
        <color theme="1"/>
        <rFont val="Times New Roman"/>
        <family val="1"/>
      </rPr>
      <t>2-11</t>
    </r>
  </si>
  <si>
    <r>
      <rPr>
        <sz val="10"/>
        <color theme="1"/>
        <rFont val="宋体"/>
        <family val="3"/>
        <charset val="134"/>
      </rPr>
      <t>资产编号</t>
    </r>
  </si>
  <si>
    <r>
      <rPr>
        <sz val="10"/>
        <color theme="1"/>
        <rFont val="宋体"/>
        <family val="3"/>
        <charset val="134"/>
      </rPr>
      <t>自治区</t>
    </r>
  </si>
  <si>
    <r>
      <rPr>
        <sz val="10"/>
        <color theme="1"/>
        <rFont val="宋体"/>
        <family val="3"/>
        <charset val="134"/>
      </rPr>
      <t>市</t>
    </r>
  </si>
  <si>
    <r>
      <rPr>
        <sz val="10"/>
        <color theme="1"/>
        <rFont val="宋体"/>
        <family val="3"/>
        <charset val="134"/>
      </rPr>
      <t>县区</t>
    </r>
  </si>
  <si>
    <r>
      <rPr>
        <sz val="10"/>
        <color theme="1"/>
        <rFont val="宋体"/>
        <family val="3"/>
        <charset val="134"/>
      </rPr>
      <t>乡镇</t>
    </r>
  </si>
  <si>
    <r>
      <rPr>
        <sz val="10"/>
        <color theme="1"/>
        <rFont val="宋体"/>
        <family val="3"/>
        <charset val="134"/>
      </rPr>
      <t>村居</t>
    </r>
  </si>
  <si>
    <r>
      <rPr>
        <sz val="10"/>
        <color theme="1"/>
        <rFont val="宋体"/>
        <family val="3"/>
        <charset val="134"/>
      </rPr>
      <t>项目名称</t>
    </r>
  </si>
  <si>
    <r>
      <rPr>
        <sz val="10"/>
        <color theme="1"/>
        <rFont val="宋体"/>
        <family val="3"/>
        <charset val="134"/>
      </rPr>
      <t>项目实际投入</t>
    </r>
  </si>
  <si>
    <r>
      <rPr>
        <sz val="10"/>
        <color theme="1"/>
        <rFont val="宋体"/>
        <family val="3"/>
        <charset val="134"/>
      </rPr>
      <t>构建年度</t>
    </r>
  </si>
  <si>
    <r>
      <rPr>
        <sz val="10"/>
        <color theme="1"/>
        <rFont val="宋体"/>
        <family val="3"/>
        <charset val="134"/>
      </rPr>
      <t>资产现值</t>
    </r>
  </si>
  <si>
    <r>
      <rPr>
        <sz val="10"/>
        <color theme="1"/>
        <rFont val="宋体"/>
        <family val="3"/>
        <charset val="134"/>
      </rPr>
      <t>坐落地</t>
    </r>
  </si>
  <si>
    <r>
      <rPr>
        <sz val="10"/>
        <color theme="1"/>
        <rFont val="宋体"/>
        <family val="3"/>
        <charset val="134"/>
      </rPr>
      <t>建设单位</t>
    </r>
  </si>
  <si>
    <r>
      <rPr>
        <sz val="10"/>
        <color theme="1"/>
        <rFont val="宋体"/>
        <family val="3"/>
        <charset val="134"/>
      </rPr>
      <t>管护运营单位及责任人</t>
    </r>
  </si>
  <si>
    <r>
      <rPr>
        <sz val="10"/>
        <color theme="1"/>
        <rFont val="宋体"/>
        <family val="3"/>
        <charset val="134"/>
      </rPr>
      <t>监管单位</t>
    </r>
  </si>
  <si>
    <r>
      <rPr>
        <sz val="10"/>
        <color theme="1"/>
        <rFont val="宋体"/>
        <family val="3"/>
        <charset val="134"/>
      </rPr>
      <t>责任人</t>
    </r>
  </si>
  <si>
    <r>
      <rPr>
        <sz val="10"/>
        <color theme="1"/>
        <rFont val="宋体"/>
        <family val="3"/>
        <charset val="134"/>
      </rPr>
      <t>西藏</t>
    </r>
  </si>
  <si>
    <r>
      <rPr>
        <sz val="10"/>
        <color theme="1"/>
        <rFont val="宋体"/>
        <family val="3"/>
        <charset val="134"/>
      </rPr>
      <t>林芝</t>
    </r>
  </si>
  <si>
    <r>
      <rPr>
        <sz val="10"/>
        <color theme="1"/>
        <rFont val="宋体"/>
        <family val="3"/>
        <charset val="134"/>
      </rPr>
      <t>巴宜</t>
    </r>
  </si>
  <si>
    <r>
      <rPr>
        <sz val="10"/>
        <color theme="1"/>
        <rFont val="Times New Roman"/>
        <family val="1"/>
      </rPr>
      <t>2016</t>
    </r>
    <r>
      <rPr>
        <sz val="10"/>
        <color theme="1"/>
        <rFont val="宋体"/>
        <family val="3"/>
        <charset val="134"/>
      </rPr>
      <t>年</t>
    </r>
  </si>
  <si>
    <r>
      <rPr>
        <sz val="10"/>
        <color theme="1"/>
        <rFont val="宋体"/>
        <family val="3"/>
        <charset val="134"/>
      </rPr>
      <t>附表</t>
    </r>
    <r>
      <rPr>
        <sz val="10"/>
        <color theme="1"/>
        <rFont val="Times New Roman"/>
        <family val="1"/>
      </rPr>
      <t>2-12</t>
    </r>
  </si>
  <si>
    <r>
      <rPr>
        <sz val="10"/>
        <color theme="1"/>
        <rFont val="宋体"/>
        <family val="3"/>
        <charset val="134"/>
      </rPr>
      <t>区</t>
    </r>
  </si>
  <si>
    <r>
      <rPr>
        <sz val="10"/>
        <color theme="1"/>
        <rFont val="宋体"/>
        <family val="3"/>
        <charset val="134"/>
      </rPr>
      <t>县（市、区）</t>
    </r>
  </si>
  <si>
    <r>
      <rPr>
        <sz val="10"/>
        <color theme="1"/>
        <rFont val="宋体"/>
        <family val="3"/>
        <charset val="134"/>
      </rPr>
      <t>乡（镇）</t>
    </r>
  </si>
  <si>
    <r>
      <rPr>
        <sz val="10"/>
        <color theme="1"/>
        <rFont val="宋体"/>
        <family val="3"/>
        <charset val="134"/>
      </rPr>
      <t>村</t>
    </r>
  </si>
  <si>
    <r>
      <rPr>
        <sz val="10"/>
        <color theme="1"/>
        <rFont val="宋体"/>
        <family val="3"/>
        <charset val="134"/>
      </rPr>
      <t>年度</t>
    </r>
  </si>
  <si>
    <r>
      <rPr>
        <sz val="10"/>
        <color theme="1"/>
        <rFont val="宋体"/>
        <family val="3"/>
        <charset val="134"/>
      </rPr>
      <t>项目实际投入总规模</t>
    </r>
  </si>
  <si>
    <r>
      <rPr>
        <sz val="10"/>
        <color theme="1"/>
        <rFont val="宋体"/>
        <family val="3"/>
        <charset val="134"/>
      </rPr>
      <t>资产个数</t>
    </r>
  </si>
  <si>
    <r>
      <rPr>
        <sz val="10"/>
        <color theme="1"/>
        <rFont val="宋体"/>
        <family val="3"/>
        <charset val="134"/>
      </rPr>
      <t>资产原值总规模</t>
    </r>
  </si>
  <si>
    <r>
      <rPr>
        <sz val="10"/>
        <color theme="1"/>
        <rFont val="宋体"/>
        <family val="3"/>
        <charset val="134"/>
      </rPr>
      <t>资产净值总规模</t>
    </r>
  </si>
  <si>
    <r>
      <rPr>
        <sz val="10"/>
        <color theme="1"/>
        <rFont val="宋体"/>
        <family val="3"/>
        <charset val="134"/>
      </rPr>
      <t>国有资产</t>
    </r>
  </si>
  <si>
    <r>
      <rPr>
        <sz val="10"/>
        <color theme="1"/>
        <rFont val="宋体"/>
        <family val="3"/>
        <charset val="134"/>
      </rPr>
      <t>集体资产</t>
    </r>
  </si>
  <si>
    <r>
      <rPr>
        <sz val="10"/>
        <color theme="1"/>
        <rFont val="宋体"/>
        <family val="3"/>
        <charset val="134"/>
      </rPr>
      <t>到户资产</t>
    </r>
  </si>
  <si>
    <r>
      <rPr>
        <sz val="10"/>
        <color theme="1"/>
        <rFont val="宋体"/>
        <family val="3"/>
        <charset val="134"/>
      </rPr>
      <t>经营性资产</t>
    </r>
  </si>
  <si>
    <r>
      <rPr>
        <sz val="10"/>
        <color theme="1"/>
        <rFont val="宋体"/>
        <family val="3"/>
        <charset val="134"/>
      </rPr>
      <t>公益性资产</t>
    </r>
  </si>
  <si>
    <r>
      <rPr>
        <sz val="10"/>
        <color theme="1"/>
        <rFont val="宋体"/>
        <family val="3"/>
        <charset val="134"/>
      </rPr>
      <t>到户类资产</t>
    </r>
  </si>
  <si>
    <r>
      <rPr>
        <sz val="10"/>
        <color theme="1"/>
        <rFont val="宋体"/>
        <family val="3"/>
        <charset val="134"/>
      </rPr>
      <t>固定资产</t>
    </r>
  </si>
  <si>
    <r>
      <rPr>
        <sz val="10"/>
        <color theme="1"/>
        <rFont val="宋体"/>
        <family val="3"/>
        <charset val="134"/>
      </rPr>
      <t>生物类</t>
    </r>
  </si>
  <si>
    <r>
      <rPr>
        <sz val="10"/>
        <color theme="1"/>
        <rFont val="宋体"/>
        <family val="3"/>
        <charset val="134"/>
      </rPr>
      <t>权益类</t>
    </r>
  </si>
  <si>
    <r>
      <rPr>
        <sz val="10"/>
        <color theme="1"/>
        <rFont val="宋体"/>
        <family val="3"/>
        <charset val="134"/>
      </rPr>
      <t>总资产规模</t>
    </r>
  </si>
  <si>
    <r>
      <rPr>
        <sz val="10"/>
        <color theme="1"/>
        <rFont val="宋体"/>
        <family val="3"/>
        <charset val="134"/>
      </rPr>
      <t>其中国家投入资产规模</t>
    </r>
  </si>
  <si>
    <r>
      <rPr>
        <sz val="10"/>
        <color theme="1"/>
        <rFont val="宋体"/>
        <family val="3"/>
        <charset val="134"/>
      </rPr>
      <t>个数</t>
    </r>
  </si>
  <si>
    <r>
      <rPr>
        <sz val="10"/>
        <color theme="1"/>
        <rFont val="宋体"/>
        <family val="3"/>
        <charset val="134"/>
      </rPr>
      <t>规模</t>
    </r>
  </si>
  <si>
    <r>
      <rPr>
        <sz val="10.5"/>
        <rFont val="宋体"/>
        <family val="3"/>
        <charset val="134"/>
      </rPr>
      <t>附表</t>
    </r>
    <r>
      <rPr>
        <sz val="10.5"/>
        <rFont val="Tahoma"/>
        <family val="2"/>
      </rPr>
      <t>3-1</t>
    </r>
  </si>
  <si>
    <r>
      <rPr>
        <b/>
        <sz val="20"/>
        <rFont val="Tahoma"/>
        <family val="2"/>
      </rPr>
      <t xml:space="preserve"> </t>
    </r>
    <r>
      <rPr>
        <b/>
        <sz val="20"/>
        <rFont val="楷体"/>
        <family val="3"/>
        <charset val="134"/>
      </rPr>
      <t>资</t>
    </r>
    <r>
      <rPr>
        <b/>
        <sz val="20"/>
        <rFont val="Tahoma"/>
        <family val="2"/>
      </rPr>
      <t xml:space="preserve"> </t>
    </r>
    <r>
      <rPr>
        <b/>
        <sz val="20"/>
        <rFont val="楷体"/>
        <family val="3"/>
        <charset val="134"/>
      </rPr>
      <t>产</t>
    </r>
    <r>
      <rPr>
        <b/>
        <sz val="20"/>
        <rFont val="Tahoma"/>
        <family val="2"/>
      </rPr>
      <t xml:space="preserve"> </t>
    </r>
    <r>
      <rPr>
        <b/>
        <sz val="20"/>
        <rFont val="楷体"/>
        <family val="3"/>
        <charset val="134"/>
      </rPr>
      <t>负</t>
    </r>
    <r>
      <rPr>
        <b/>
        <sz val="20"/>
        <rFont val="Tahoma"/>
        <family val="2"/>
      </rPr>
      <t xml:space="preserve"> </t>
    </r>
    <r>
      <rPr>
        <b/>
        <sz val="20"/>
        <rFont val="楷体"/>
        <family val="3"/>
        <charset val="134"/>
      </rPr>
      <t>债</t>
    </r>
    <r>
      <rPr>
        <b/>
        <sz val="20"/>
        <rFont val="Tahoma"/>
        <family val="2"/>
      </rPr>
      <t xml:space="preserve"> </t>
    </r>
    <r>
      <rPr>
        <b/>
        <sz val="20"/>
        <rFont val="楷体"/>
        <family val="3"/>
        <charset val="134"/>
      </rPr>
      <t>表</t>
    </r>
  </si>
  <si>
    <t>公司财务负责人：</t>
  </si>
  <si>
    <r>
      <rPr>
        <sz val="12"/>
        <rFont val="宋体"/>
        <family val="3"/>
        <charset val="134"/>
      </rPr>
      <t>附表</t>
    </r>
    <r>
      <rPr>
        <sz val="12"/>
        <rFont val="Arial"/>
        <family val="2"/>
      </rPr>
      <t>3-2</t>
    </r>
  </si>
  <si>
    <t>利润表</t>
  </si>
  <si>
    <r>
      <rPr>
        <sz val="10"/>
        <rFont val="宋体"/>
        <family val="3"/>
        <charset val="134"/>
      </rPr>
      <t>单位：人民币元</t>
    </r>
  </si>
  <si>
    <t>金额单位：元</t>
  </si>
  <si>
    <t>项        目</t>
  </si>
  <si>
    <t>2021年度</t>
  </si>
  <si>
    <t>2022年度</t>
  </si>
  <si>
    <t>2023年1-5月</t>
  </si>
  <si>
    <t>一、营业收入</t>
  </si>
  <si>
    <t xml:space="preserve">    其中：主营业务收入</t>
  </si>
  <si>
    <t xml:space="preserve">        其他业务收入</t>
  </si>
  <si>
    <t>二、营业总成本</t>
  </si>
  <si>
    <t xml:space="preserve">    其中：营业成本</t>
  </si>
  <si>
    <t xml:space="preserve">        税金及附加</t>
  </si>
  <si>
    <t xml:space="preserve">        销售费用</t>
  </si>
  <si>
    <t xml:space="preserve">        管理费用</t>
  </si>
  <si>
    <t xml:space="preserve">        研发费用</t>
  </si>
  <si>
    <t xml:space="preserve">        财务费用</t>
  </si>
  <si>
    <t xml:space="preserve">        其中：利息费用</t>
  </si>
  <si>
    <t xml:space="preserve">              利息收入</t>
  </si>
  <si>
    <t xml:space="preserve">    加：其他收益</t>
  </si>
  <si>
    <t xml:space="preserve">        投资收益（损失以“－”号填列）</t>
  </si>
  <si>
    <t xml:space="preserve">        其中：对联营企业和合营企业的投资收益</t>
  </si>
  <si>
    <t xml:space="preserve">              以摊余成本计量的金融资产终止确认
               收益（损失  以“－”号填列）</t>
  </si>
  <si>
    <t xml:space="preserve">        净敞口套期收益（损失以“－”号填列）</t>
  </si>
  <si>
    <t xml:space="preserve">        公允价值变动收益（损失以“－”号填列）</t>
  </si>
  <si>
    <t xml:space="preserve">        信用减值损失（损失以“－”号填列）</t>
  </si>
  <si>
    <t xml:space="preserve">        资产减值损失（损失以“－”号填列）</t>
  </si>
  <si>
    <t xml:space="preserve">        资产处置收益（损失以“－”号填列）</t>
  </si>
  <si>
    <t>三、营业利润（亏损以“－”号填列）</t>
  </si>
  <si>
    <t xml:space="preserve">     加：营业外收入</t>
  </si>
  <si>
    <t xml:space="preserve">     减：营业外支出</t>
  </si>
  <si>
    <r>
      <rPr>
        <b/>
        <sz val="10"/>
        <rFont val="仿宋"/>
        <family val="3"/>
        <charset val="134"/>
      </rPr>
      <t>四、利润总额（亏损总额以“－”号填列</t>
    </r>
    <r>
      <rPr>
        <sz val="10"/>
        <rFont val="仿宋"/>
        <family val="3"/>
        <charset val="134"/>
      </rPr>
      <t>）</t>
    </r>
  </si>
  <si>
    <t xml:space="preserve">     减：所得税费用</t>
  </si>
  <si>
    <t>五、净利润（净亏损以"－"号填列）</t>
  </si>
  <si>
    <t xml:space="preserve">   （一）持续经营净利润（净亏损以“-”号填列）</t>
  </si>
  <si>
    <t xml:space="preserve">   （二）终止经营净利润（净亏损以“-”号填列）</t>
  </si>
  <si>
    <t>六、其他综合收益的税后净额</t>
  </si>
  <si>
    <t xml:space="preserve">   （一）不能重分类进损益的其他综合收益</t>
  </si>
  <si>
    <t xml:space="preserve">      1.重新计量设定受益计划变动额</t>
  </si>
  <si>
    <t xml:space="preserve">      2.权益法下不能转损益的其他综合收益</t>
  </si>
  <si>
    <t xml:space="preserve">      3.其他权益工具投资公允价值变动</t>
  </si>
  <si>
    <t xml:space="preserve">      4.企业自身信用风险公允价值变动</t>
  </si>
  <si>
    <t xml:space="preserve">    （二）将重分类进损益的其他综合收益</t>
  </si>
  <si>
    <t xml:space="preserve">      1.权益法下可转损益的其他综合收益</t>
  </si>
  <si>
    <t xml:space="preserve">      2.其他债权投资公允价值变动</t>
  </si>
  <si>
    <t xml:space="preserve">      3.金融资产重分类计入其他综合收益的金额</t>
  </si>
  <si>
    <t xml:space="preserve">      4.其他债权投资信用减值准备</t>
  </si>
  <si>
    <t xml:space="preserve">      5.现金流量套期储备</t>
  </si>
  <si>
    <t xml:space="preserve">      6.外币财务报表折算差额</t>
  </si>
  <si>
    <t>七、综合收益总额</t>
  </si>
  <si>
    <t>八、每股收益:</t>
  </si>
  <si>
    <t xml:space="preserve">     （一）基本每股收益</t>
  </si>
  <si>
    <t xml:space="preserve">     （二）稀释每股收益</t>
  </si>
  <si>
    <t xml:space="preserve">法定代表人：                          主管会计工作负责人：                           会计机构负责人：   </t>
  </si>
  <si>
    <t>原值</t>
    <phoneticPr fontId="59" type="noConversion"/>
  </si>
  <si>
    <t>强嘎村</t>
    <phoneticPr fontId="59" type="noConversion"/>
  </si>
  <si>
    <t>林芝市巴宜区百巴镇强嘎村</t>
    <phoneticPr fontId="59" type="noConversion"/>
  </si>
  <si>
    <t>否</t>
    <phoneticPr fontId="59" type="noConversion"/>
  </si>
  <si>
    <t>建筑物</t>
  </si>
  <si>
    <r>
      <rPr>
        <sz val="10"/>
        <color theme="1"/>
        <rFont val="Times New Roman"/>
        <family val="1"/>
      </rPr>
      <t>2016年</t>
    </r>
    <r>
      <rPr>
        <sz val="10"/>
        <color theme="1"/>
        <rFont val="宋体"/>
        <family val="3"/>
        <charset val="134"/>
      </rPr>
      <t/>
    </r>
  </si>
  <si>
    <t>到户类</t>
    <phoneticPr fontId="59" type="noConversion"/>
  </si>
  <si>
    <r>
      <rPr>
        <b/>
        <sz val="11"/>
        <color theme="1"/>
        <rFont val="宋体"/>
        <family val="3"/>
        <charset val="134"/>
      </rPr>
      <t>清查基准日：</t>
    </r>
    <r>
      <rPr>
        <b/>
        <sz val="11"/>
        <color theme="1"/>
        <rFont val="Times New Roman"/>
        <family val="1"/>
      </rPr>
      <t>2023</t>
    </r>
    <r>
      <rPr>
        <b/>
        <sz val="11"/>
        <color theme="1"/>
        <rFont val="宋体"/>
        <family val="3"/>
        <charset val="134"/>
      </rPr>
      <t>年</t>
    </r>
    <r>
      <rPr>
        <b/>
        <sz val="11"/>
        <color theme="1"/>
        <rFont val="Times New Roman"/>
        <family val="1"/>
      </rPr>
      <t>8</t>
    </r>
    <r>
      <rPr>
        <b/>
        <sz val="11"/>
        <color theme="1"/>
        <rFont val="宋体"/>
        <family val="3"/>
        <charset val="134"/>
      </rPr>
      <t>月</t>
    </r>
    <r>
      <rPr>
        <b/>
        <sz val="11"/>
        <color theme="1"/>
        <rFont val="Times New Roman"/>
        <family val="1"/>
      </rPr>
      <t>31</t>
    </r>
    <r>
      <rPr>
        <b/>
        <sz val="11"/>
        <color theme="1"/>
        <rFont val="宋体"/>
        <family val="3"/>
        <charset val="134"/>
      </rPr>
      <t>日</t>
    </r>
    <phoneticPr fontId="59" type="noConversion"/>
  </si>
  <si>
    <t>项目名称：百巴镇苹果种植项目</t>
    <phoneticPr fontId="59" type="noConversion"/>
  </si>
  <si>
    <t>建筑物</t>
    <phoneticPr fontId="59" type="noConversion"/>
  </si>
  <si>
    <t>网围栏</t>
    <phoneticPr fontId="59" type="noConversion"/>
  </si>
  <si>
    <t>自用</t>
    <phoneticPr fontId="59" type="noConversion"/>
  </si>
  <si>
    <r>
      <t>267.5</t>
    </r>
    <r>
      <rPr>
        <sz val="10"/>
        <color theme="1"/>
        <rFont val="宋体"/>
        <family val="3"/>
        <charset val="134"/>
      </rPr>
      <t>米</t>
    </r>
    <phoneticPr fontId="59" type="noConversion"/>
  </si>
  <si>
    <r>
      <t>800</t>
    </r>
    <r>
      <rPr>
        <sz val="10"/>
        <color theme="1"/>
        <rFont val="宋体"/>
        <family val="3"/>
        <charset val="134"/>
      </rPr>
      <t>米</t>
    </r>
    <phoneticPr fontId="59" type="noConversion"/>
  </si>
  <si>
    <t>清查人：</t>
    <phoneticPr fontId="59" type="noConversion"/>
  </si>
  <si>
    <t>填表人：</t>
    <phoneticPr fontId="59" type="noConversion"/>
  </si>
  <si>
    <t>相关事项说明：未见异常</t>
    <phoneticPr fontId="59" type="noConversion"/>
  </si>
  <si>
    <t>清查人：刘佳鑫</t>
    <phoneticPr fontId="59" type="noConversion"/>
  </si>
  <si>
    <r>
      <rPr>
        <sz val="10"/>
        <color theme="1"/>
        <rFont val="宋体"/>
        <family val="3"/>
        <charset val="134"/>
      </rPr>
      <t>孔径</t>
    </r>
    <r>
      <rPr>
        <sz val="10"/>
        <color theme="1"/>
        <rFont val="Times New Roman"/>
        <family val="1"/>
      </rPr>
      <t>60mm×40mmф4</t>
    </r>
    <r>
      <rPr>
        <sz val="10"/>
        <color theme="1"/>
        <rFont val="宋体"/>
        <family val="3"/>
        <charset val="134"/>
      </rPr>
      <t>镀锌铁丝网围栏</t>
    </r>
    <phoneticPr fontId="59" type="noConversion"/>
  </si>
  <si>
    <t>单位：元</t>
    <phoneticPr fontId="59" type="noConversion"/>
  </si>
  <si>
    <r>
      <rPr>
        <sz val="11"/>
        <color theme="1"/>
        <rFont val="宋体"/>
        <family val="3"/>
        <charset val="134"/>
      </rPr>
      <t>填表说明：</t>
    </r>
    <r>
      <rPr>
        <sz val="11"/>
        <color theme="1"/>
        <rFont val="Times New Roman"/>
        <family val="1"/>
      </rPr>
      <t>1.</t>
    </r>
    <r>
      <rPr>
        <sz val="11"/>
        <color theme="1"/>
        <rFont val="宋体"/>
        <family val="3"/>
        <charset val="134"/>
      </rPr>
      <t>项目名称，填写项目下达文件使用的项目名称；</t>
    </r>
    <r>
      <rPr>
        <sz val="11"/>
        <color theme="1"/>
        <rFont val="Times New Roman"/>
        <family val="1"/>
      </rPr>
      <t>2.</t>
    </r>
    <r>
      <rPr>
        <sz val="11"/>
        <color theme="1"/>
        <rFont val="宋体"/>
        <family val="3"/>
        <charset val="134"/>
      </rPr>
      <t>项目年度：按项目实际实施年度填写；</t>
    </r>
    <r>
      <rPr>
        <sz val="11"/>
        <color theme="1"/>
        <rFont val="Times New Roman"/>
        <family val="1"/>
      </rPr>
      <t>3.</t>
    </r>
    <r>
      <rPr>
        <sz val="11"/>
        <color theme="1"/>
        <rFont val="宋体"/>
        <family val="3"/>
        <charset val="134"/>
      </rPr>
      <t>项目建设地点：项目跨行政村实施的，村委会、村民小组栏不填写，项目跨村民小组实施的村民小组栏不填；</t>
    </r>
    <r>
      <rPr>
        <sz val="11"/>
        <color theme="1"/>
        <rFont val="Times New Roman"/>
        <family val="1"/>
      </rPr>
      <t>4.</t>
    </r>
    <r>
      <rPr>
        <sz val="11"/>
        <color theme="1"/>
        <rFont val="宋体"/>
        <family val="3"/>
        <charset val="134"/>
      </rPr>
      <t>资金来源：政策性资金（自治区、地市、县级产业扶贫资金）、援藏、社会资本、金融资金；</t>
    </r>
    <r>
      <rPr>
        <sz val="11"/>
        <color theme="1"/>
        <rFont val="Times New Roman"/>
        <family val="1"/>
      </rPr>
      <t>5.</t>
    </r>
    <r>
      <rPr>
        <sz val="11"/>
        <color theme="1"/>
        <rFont val="宋体"/>
        <family val="3"/>
        <charset val="134"/>
      </rPr>
      <t>主要建设内容：项目批复建设内容。</t>
    </r>
    <phoneticPr fontId="59" type="noConversion"/>
  </si>
  <si>
    <t>否</t>
  </si>
  <si>
    <t>个人</t>
    <phoneticPr fontId="59" type="noConversion"/>
  </si>
  <si>
    <t>国有资产</t>
    <phoneticPr fontId="59" type="noConversion"/>
  </si>
  <si>
    <t>其他资产基本情况公示表</t>
    <phoneticPr fontId="59" type="noConversion"/>
  </si>
  <si>
    <t>清查人：刘佳鑫</t>
    <phoneticPr fontId="59" type="noConversion"/>
  </si>
  <si>
    <t>达柏</t>
    <phoneticPr fontId="59" type="noConversion"/>
  </si>
  <si>
    <t>苹果树幼苗</t>
    <phoneticPr fontId="59" type="noConversion"/>
  </si>
  <si>
    <r>
      <t>1.5</t>
    </r>
    <r>
      <rPr>
        <sz val="10"/>
        <color theme="1"/>
        <rFont val="宋体"/>
        <family val="3"/>
        <charset val="134"/>
      </rPr>
      <t>米高苹果树</t>
    </r>
    <phoneticPr fontId="59" type="noConversion"/>
  </si>
  <si>
    <r>
      <rPr>
        <sz val="10"/>
        <color theme="1"/>
        <rFont val="宋体"/>
        <family val="3"/>
        <charset val="134"/>
      </rPr>
      <t>超过</t>
    </r>
    <r>
      <rPr>
        <sz val="10"/>
        <color theme="1"/>
        <rFont val="Times New Roman"/>
        <family val="1"/>
      </rPr>
      <t>2</t>
    </r>
    <r>
      <rPr>
        <sz val="10"/>
        <color theme="1"/>
        <rFont val="宋体"/>
        <family val="3"/>
        <charset val="134"/>
      </rPr>
      <t>米高苹果树</t>
    </r>
    <phoneticPr fontId="59" type="noConversion"/>
  </si>
  <si>
    <r>
      <rPr>
        <b/>
        <sz val="18"/>
        <color theme="1"/>
        <rFont val="宋体"/>
        <family val="3"/>
        <charset val="134"/>
      </rPr>
      <t>牲畜（禽）资产清查登记表</t>
    </r>
  </si>
  <si>
    <r>
      <rPr>
        <sz val="10"/>
        <color theme="1"/>
        <rFont val="宋体"/>
        <family val="3"/>
        <charset val="134"/>
      </rPr>
      <t>单位：元、只、头等</t>
    </r>
  </si>
  <si>
    <r>
      <rPr>
        <sz val="10"/>
        <color theme="1"/>
        <rFont val="宋体"/>
        <family val="3"/>
        <charset val="134"/>
      </rPr>
      <t>饲养地点</t>
    </r>
  </si>
  <si>
    <r>
      <rPr>
        <sz val="10"/>
        <color theme="1"/>
        <rFont val="宋体"/>
        <family val="3"/>
        <charset val="134"/>
      </rPr>
      <t>饲养员姓名</t>
    </r>
  </si>
  <si>
    <t>幼畜及育肥畜</t>
  </si>
  <si>
    <t>产疫畜</t>
  </si>
  <si>
    <r>
      <rPr>
        <sz val="10"/>
        <color theme="1"/>
        <rFont val="宋体"/>
        <family val="3"/>
        <charset val="134"/>
      </rPr>
      <t>幼畜及育肥畜</t>
    </r>
  </si>
  <si>
    <r>
      <rPr>
        <sz val="10"/>
        <color theme="1"/>
        <rFont val="宋体"/>
        <family val="3"/>
        <charset val="134"/>
      </rPr>
      <t>产疫畜</t>
    </r>
  </si>
  <si>
    <t>四朗</t>
  </si>
  <si>
    <t>赞巴拉移交</t>
  </si>
  <si>
    <r>
      <rPr>
        <sz val="10"/>
        <color theme="1"/>
        <rFont val="Times New Roman"/>
        <family val="1"/>
      </rPr>
      <t>2000</t>
    </r>
    <r>
      <rPr>
        <sz val="10"/>
        <color theme="1"/>
        <rFont val="宋体"/>
        <family val="3"/>
        <charset val="134"/>
      </rPr>
      <t>万项目购置</t>
    </r>
  </si>
  <si>
    <t>相关事项说明：1.检查被审计单位财务会计账，被审计单位因对启用的财务账套中关于生产性生物资产的核算模块使用不熟悉，造成账面生产性生物资产卡片数据不完全准确，已建议被审计单位寻求软件提供第三方处理，生产性生物资产数量以实际盘点数量为准，账面金额因现行会计核算方法与管理层要求差异较大且被审计单位已委托第三方咨询公司对账务情况梳理、调整（调整时间不确定），故此处不调整。生产性生物资产卡片折旧金额与账面累计折旧金额亦不相符，此次第三方咨询公司尚未清理出具体折旧金额以及对应计入的成本、费用科目，此处暂不调整；2.2000万项目购置奶牛分多个牛舍进行管理，被审计单位日常管理过程中会根据牛的情况进行牛舍转移，故此处未对2000万项目进行区分明确饲养员姓名；3.被审计单位因为账务系统原因，导致生产性生物资产核算金额有误，经营期间死亡、出售的生产性生物资产原值未冲账导致，表内披露的生产性生物资产为被审计单位在审计时点的实际情况，已建议被审计单位协调软件服务第三方对账务系统进行调整、优化。</t>
  </si>
  <si>
    <r>
      <t>联系电话：</t>
    </r>
    <r>
      <rPr>
        <b/>
        <u/>
        <sz val="18"/>
        <color theme="1"/>
        <rFont val="宋体"/>
        <family val="3"/>
        <charset val="134"/>
        <scheme val="minor"/>
      </rPr>
      <t xml:space="preserve">                        </t>
    </r>
    <phoneticPr fontId="59" type="noConversion"/>
  </si>
  <si>
    <t>填表时间：      2023 年    11  月   30   日</t>
    <phoneticPr fontId="59" type="noConversion"/>
  </si>
  <si>
    <t>单位：元</t>
    <phoneticPr fontId="59" type="noConversion"/>
  </si>
  <si>
    <t>政策性资金</t>
    <phoneticPr fontId="59" type="noConversion"/>
  </si>
  <si>
    <t>单位：元</t>
    <phoneticPr fontId="59" type="noConversion"/>
  </si>
  <si>
    <t>填表人：</t>
    <phoneticPr fontId="59" type="noConversion"/>
  </si>
  <si>
    <r>
      <t>监管部门：</t>
    </r>
    <r>
      <rPr>
        <b/>
        <u/>
        <sz val="18"/>
        <color theme="1"/>
        <rFont val="宋体"/>
        <family val="3"/>
        <charset val="134"/>
        <scheme val="minor"/>
      </rPr>
      <t xml:space="preserve">                  </t>
    </r>
    <phoneticPr fontId="59" type="noConversion"/>
  </si>
  <si>
    <t>单位：元</t>
    <phoneticPr fontId="59" type="noConversion"/>
  </si>
  <si>
    <t>新建</t>
    <phoneticPr fontId="59" type="noConversion"/>
  </si>
  <si>
    <r>
      <t>2016</t>
    </r>
    <r>
      <rPr>
        <sz val="11"/>
        <color theme="1"/>
        <rFont val="宋体"/>
        <family val="3"/>
        <charset val="134"/>
      </rPr>
      <t>年</t>
    </r>
    <phoneticPr fontId="59" type="noConversion"/>
  </si>
  <si>
    <t>固定资产</t>
  </si>
  <si>
    <t>到户类</t>
    <phoneticPr fontId="59" type="noConversion"/>
  </si>
  <si>
    <t>到户类</t>
    <phoneticPr fontId="59" type="noConversion"/>
  </si>
  <si>
    <t>部分</t>
  </si>
  <si>
    <t>存活</t>
    <phoneticPr fontId="59" type="noConversion"/>
  </si>
  <si>
    <t>填报单位：林芝市巴宜区八一镇人民政府</t>
    <phoneticPr fontId="59" type="noConversion"/>
  </si>
  <si>
    <t>八一镇</t>
    <phoneticPr fontId="59" type="noConversion"/>
  </si>
  <si>
    <t>林巴宜发改【2016】124号</t>
  </si>
  <si>
    <t>林芝市巴宜区八一镇人民政府</t>
    <phoneticPr fontId="59" type="noConversion"/>
  </si>
  <si>
    <t>头</t>
    <phoneticPr fontId="59" type="noConversion"/>
  </si>
  <si>
    <t>座</t>
    <phoneticPr fontId="59" type="noConversion"/>
  </si>
  <si>
    <t>生物性资产</t>
    <phoneticPr fontId="59" type="noConversion"/>
  </si>
  <si>
    <t>动物</t>
    <phoneticPr fontId="59" type="noConversion"/>
  </si>
  <si>
    <t>经营主体负责人：</t>
    <phoneticPr fontId="59" type="noConversion"/>
  </si>
  <si>
    <t>到户类</t>
    <phoneticPr fontId="59" type="noConversion"/>
  </si>
  <si>
    <t>八一镇</t>
    <phoneticPr fontId="59" type="noConversion"/>
  </si>
  <si>
    <t>座</t>
    <phoneticPr fontId="59" type="noConversion"/>
  </si>
  <si>
    <t>在用</t>
    <phoneticPr fontId="59" type="noConversion"/>
  </si>
  <si>
    <t>到户类</t>
    <phoneticPr fontId="59" type="noConversion"/>
  </si>
  <si>
    <t>固定资产</t>
    <phoneticPr fontId="59" type="noConversion"/>
  </si>
  <si>
    <t>建筑物</t>
    <phoneticPr fontId="59" type="noConversion"/>
  </si>
  <si>
    <t>生物性资产</t>
    <phoneticPr fontId="59" type="noConversion"/>
  </si>
  <si>
    <t>动物</t>
    <phoneticPr fontId="59" type="noConversion"/>
  </si>
  <si>
    <t>八一</t>
    <phoneticPr fontId="59" type="noConversion"/>
  </si>
  <si>
    <r>
      <t>填报单位：</t>
    </r>
    <r>
      <rPr>
        <b/>
        <u/>
        <sz val="18"/>
        <color theme="1"/>
        <rFont val="宋体"/>
        <family val="3"/>
        <charset val="134"/>
        <scheme val="minor"/>
      </rPr>
      <t xml:space="preserve"> 林芝市巴宜区八一镇人民政府</t>
    </r>
    <phoneticPr fontId="59" type="noConversion"/>
  </si>
  <si>
    <t>巴宜区八一镇犏奶牛养殖项目清产核资汇总表</t>
    <phoneticPr fontId="59" type="noConversion"/>
  </si>
  <si>
    <r>
      <t>项目名称：</t>
    </r>
    <r>
      <rPr>
        <b/>
        <u/>
        <sz val="18"/>
        <color theme="1"/>
        <rFont val="宋体"/>
        <family val="3"/>
        <charset val="134"/>
        <scheme val="minor"/>
      </rPr>
      <t xml:space="preserve">巴宜区八一镇犏奶牛养殖项目                    </t>
    </r>
    <phoneticPr fontId="59" type="noConversion"/>
  </si>
  <si>
    <t>巴宜区八一镇犏奶牛养殖项目资产确认明细表</t>
    <phoneticPr fontId="59" type="noConversion"/>
  </si>
  <si>
    <t>巴宜区八一镇犏奶牛养殖项目资产清单</t>
    <phoneticPr fontId="59" type="noConversion"/>
  </si>
  <si>
    <t>巴宜区八一镇犏奶牛养殖项目</t>
    <phoneticPr fontId="59" type="noConversion"/>
  </si>
  <si>
    <t>巴宜区八一镇犏奶牛养殖项目经营主体基本信息表</t>
    <phoneticPr fontId="59" type="noConversion"/>
  </si>
  <si>
    <t>巴宜区八一镇犏奶牛养殖项目基本情况公示表</t>
    <phoneticPr fontId="59" type="noConversion"/>
  </si>
  <si>
    <t>巴宜区八一镇犏奶牛养殖项目资产基本情况公示表</t>
    <phoneticPr fontId="59" type="noConversion"/>
  </si>
  <si>
    <t>巴宜区八一镇犏奶牛养殖项目固定资产管理台账</t>
    <phoneticPr fontId="59" type="noConversion"/>
  </si>
  <si>
    <t>巴宜区八一镇犏奶牛养殖项目资产管理台账</t>
    <phoneticPr fontId="59" type="noConversion"/>
  </si>
  <si>
    <t>巴宜区八一镇犏奶牛养殖项目资产明细表</t>
    <phoneticPr fontId="59" type="noConversion"/>
  </si>
  <si>
    <t>巴宜区八一镇犏奶牛养殖项目资产汇总明细表</t>
    <phoneticPr fontId="59" type="noConversion"/>
  </si>
  <si>
    <r>
      <t>经营主体负责人：</t>
    </r>
    <r>
      <rPr>
        <b/>
        <u/>
        <sz val="18"/>
        <color theme="1"/>
        <rFont val="宋体"/>
        <family val="3"/>
        <charset val="134"/>
        <scheme val="minor"/>
      </rPr>
      <t>益西拉姆、边巴卓玛、边巴、乔卓玛、昂旺次仁、布古、次仁罗布、乔列、德西群宗、边巴次仁、旺扎、拉真、尼玛、次登、达瓦、达娃曲吉、白玛、顿珠罗布、曲珍、央金</t>
    </r>
    <phoneticPr fontId="59" type="noConversion"/>
  </si>
  <si>
    <t>巴果绕村、巴吉村、多布村、拉丁嘎村、永久村、章麦村、唐地村、尼西村、加乃村</t>
  </si>
  <si>
    <t>巴果绕村、巴吉村、多布村、拉丁嘎村、永久村、章麦村、唐地村、尼西村、加乃村</t>
    <phoneticPr fontId="59" type="noConversion"/>
  </si>
  <si>
    <t>购买42头犏奶牛，新建牛舍630㎡</t>
  </si>
  <si>
    <t>牛舍</t>
    <phoneticPr fontId="59" type="noConversion"/>
  </si>
  <si>
    <t>犏奶牛</t>
    <phoneticPr fontId="59" type="noConversion"/>
  </si>
  <si>
    <t>30㎡</t>
  </si>
  <si>
    <t>30㎡</t>
    <phoneticPr fontId="59" type="noConversion"/>
  </si>
  <si>
    <t>是</t>
    <phoneticPr fontId="59" type="noConversion"/>
  </si>
  <si>
    <t>益西拉姆、边巴卓玛、边巴、乔卓玛、昂旺次仁、布古、次仁罗布、乔列、德西群宗、边巴次仁、旺扎、拉真、尼玛、次登、达瓦、达娃曲吉、白玛、顿珠罗布、曲珍、央金</t>
  </si>
  <si>
    <t>林芝市巴宜区八一镇巴果绕村、巴吉村、多布村、拉丁嘎村、永久村、章麦村、唐地村、尼西村、加乃村</t>
    <phoneticPr fontId="59" type="noConversion"/>
  </si>
  <si>
    <t>21户83人</t>
    <phoneticPr fontId="59" type="noConversion"/>
  </si>
  <si>
    <t>林芝市巴宜区八一镇巴果绕村、巴吉村、多布村、拉丁嘎村、永久村、章麦村、唐地村、尼西村、加乃村</t>
    <phoneticPr fontId="59" type="noConversion"/>
  </si>
  <si>
    <t>有1户退出，其余都在用</t>
    <phoneticPr fontId="59" type="noConversion"/>
  </si>
  <si>
    <t>34头存活，其余已死亡</t>
    <phoneticPr fontId="59" type="noConversion"/>
  </si>
  <si>
    <t>牛舍</t>
    <phoneticPr fontId="59" type="noConversion"/>
  </si>
  <si>
    <t>益西拉姆</t>
    <phoneticPr fontId="59" type="noConversion"/>
  </si>
  <si>
    <t>边巴卓玛</t>
    <phoneticPr fontId="59" type="noConversion"/>
  </si>
  <si>
    <t>边巴</t>
    <phoneticPr fontId="59" type="noConversion"/>
  </si>
  <si>
    <t>乔卓玛</t>
    <phoneticPr fontId="59" type="noConversion"/>
  </si>
  <si>
    <t>昂旺次仁</t>
    <phoneticPr fontId="59" type="noConversion"/>
  </si>
  <si>
    <t>布古</t>
    <phoneticPr fontId="59" type="noConversion"/>
  </si>
  <si>
    <t>次仁罗布</t>
    <phoneticPr fontId="59" type="noConversion"/>
  </si>
  <si>
    <t>乔列</t>
    <phoneticPr fontId="59" type="noConversion"/>
  </si>
  <si>
    <t>德西群宗</t>
    <phoneticPr fontId="59" type="noConversion"/>
  </si>
  <si>
    <t>边巴次仁</t>
    <phoneticPr fontId="59" type="noConversion"/>
  </si>
  <si>
    <t>旺扎</t>
    <phoneticPr fontId="59" type="noConversion"/>
  </si>
  <si>
    <t>拉真</t>
    <phoneticPr fontId="59" type="noConversion"/>
  </si>
  <si>
    <t>尼玛</t>
    <phoneticPr fontId="59" type="noConversion"/>
  </si>
  <si>
    <t>次登</t>
    <phoneticPr fontId="59" type="noConversion"/>
  </si>
  <si>
    <t>达瓦</t>
    <phoneticPr fontId="59" type="noConversion"/>
  </si>
  <si>
    <t>达娃曲吉</t>
    <phoneticPr fontId="59" type="noConversion"/>
  </si>
  <si>
    <t>白玛</t>
    <phoneticPr fontId="59" type="noConversion"/>
  </si>
  <si>
    <t>顿珠罗布</t>
    <phoneticPr fontId="59" type="noConversion"/>
  </si>
  <si>
    <t>曲珍</t>
    <phoneticPr fontId="59" type="noConversion"/>
  </si>
  <si>
    <t>央金</t>
    <phoneticPr fontId="59" type="noConversion"/>
  </si>
  <si>
    <t>已拆</t>
    <phoneticPr fontId="59" type="noConversion"/>
  </si>
  <si>
    <t>巴吉村</t>
  </si>
  <si>
    <t>多布村</t>
  </si>
  <si>
    <t>拉丁嘎村</t>
  </si>
  <si>
    <t>永久村</t>
  </si>
  <si>
    <t>章麦村</t>
    <phoneticPr fontId="59" type="noConversion"/>
  </si>
  <si>
    <t>唐地村</t>
  </si>
  <si>
    <t>尼西村</t>
  </si>
  <si>
    <t>加乃村</t>
  </si>
  <si>
    <t>巴果绕村</t>
    <phoneticPr fontId="59" type="noConversion"/>
  </si>
  <si>
    <t>死亡</t>
    <phoneticPr fontId="59" type="noConversion"/>
  </si>
  <si>
    <t>返还</t>
    <phoneticPr fontId="5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</si>
</sst>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 #,##0.00_ ;_ * \-#,##0.00_ ;_ * &quot;-&quot;??_ ;_ @_ "/>
    <numFmt numFmtId="176" formatCode="_ * #,##0.00_ ;_ * \-#,##0.00_ ;_ * &quot;&quot;??_ ;_ @_ "/>
    <numFmt numFmtId="177" formatCode="#,##0.00_ ;[Red]\-#,##0.00\ "/>
    <numFmt numFmtId="178" formatCode="yyyy&quot;年&quot;m&quot;月&quot;d&quot;日&quot;;@"/>
    <numFmt numFmtId="179" formatCode="#,##0.00_ "/>
    <numFmt numFmtId="180" formatCode="yyyy/m/d;@"/>
    <numFmt numFmtId="181" formatCode="0.00_ "/>
    <numFmt numFmtId="182" formatCode="0_ "/>
  </numFmts>
  <fonts count="68" x14ac:knownFonts="1">
    <font>
      <sz val="11"/>
      <color theme="1"/>
      <name val="宋体"/>
      <charset val="134"/>
      <scheme val="minor"/>
    </font>
    <font>
      <sz val="10"/>
      <name val="Arial"/>
      <family val="2"/>
    </font>
    <font>
      <sz val="11"/>
      <name val="Arial"/>
      <family val="2"/>
    </font>
    <font>
      <sz val="12"/>
      <name val="Arial"/>
      <family val="2"/>
    </font>
    <font>
      <sz val="12"/>
      <name val="宋体"/>
      <family val="3"/>
      <charset val="134"/>
    </font>
    <font>
      <b/>
      <sz val="18"/>
      <name val="仿宋"/>
      <family val="3"/>
      <charset val="134"/>
    </font>
    <font>
      <b/>
      <sz val="16"/>
      <name val="Arial"/>
      <family val="2"/>
    </font>
    <font>
      <b/>
      <sz val="10"/>
      <name val="仿宋"/>
      <family val="3"/>
      <charset val="134"/>
    </font>
    <font>
      <b/>
      <sz val="11"/>
      <name val="Arial"/>
      <family val="2"/>
    </font>
    <font>
      <sz val="10"/>
      <name val="Times New Roman"/>
      <family val="1"/>
    </font>
    <font>
      <b/>
      <sz val="10"/>
      <name val="Times New Roman"/>
      <family val="1"/>
    </font>
    <font>
      <sz val="10"/>
      <name val="仿宋"/>
      <family val="3"/>
      <charset val="134"/>
    </font>
    <font>
      <b/>
      <sz val="10"/>
      <name val="Arial"/>
      <family val="2"/>
    </font>
    <font>
      <sz val="11"/>
      <color indexed="8"/>
      <name val="Tahoma"/>
      <family val="2"/>
    </font>
    <font>
      <sz val="10.5"/>
      <name val="Tahoma"/>
      <family val="2"/>
    </font>
    <font>
      <sz val="10.5"/>
      <name val="宋体"/>
      <family val="3"/>
      <charset val="134"/>
    </font>
    <font>
      <b/>
      <sz val="20"/>
      <name val="Tahoma"/>
      <family val="2"/>
    </font>
    <font>
      <sz val="10"/>
      <name val="楷体"/>
      <family val="3"/>
      <charset val="134"/>
    </font>
    <font>
      <sz val="10"/>
      <color indexed="8"/>
      <name val="Tahoma"/>
      <family val="2"/>
    </font>
    <font>
      <sz val="10"/>
      <color indexed="8"/>
      <name val="楷体"/>
      <family val="3"/>
      <charset val="134"/>
    </font>
    <font>
      <sz val="9"/>
      <color indexed="8"/>
      <name val="Tahoma"/>
      <family val="2"/>
    </font>
    <font>
      <sz val="10"/>
      <color rgb="FF000000"/>
      <name val="楷体"/>
      <family val="3"/>
      <charset val="134"/>
    </font>
    <font>
      <b/>
      <sz val="10"/>
      <name val="楷体"/>
      <family val="3"/>
      <charset val="134"/>
    </font>
    <font>
      <sz val="10"/>
      <name val="Tahoma"/>
      <family val="2"/>
    </font>
    <font>
      <sz val="10.5"/>
      <name val="Times New Roman"/>
      <family val="1"/>
    </font>
    <font>
      <b/>
      <sz val="10"/>
      <color indexed="8"/>
      <name val="楷体"/>
      <family val="3"/>
      <charset val="134"/>
    </font>
    <font>
      <b/>
      <sz val="10"/>
      <name val="Tahoma"/>
      <family val="2"/>
    </font>
    <font>
      <sz val="9"/>
      <color indexed="8"/>
      <name val="宋体"/>
      <family val="3"/>
      <charset val="134"/>
    </font>
    <font>
      <b/>
      <sz val="9"/>
      <color indexed="10"/>
      <name val="Tahoma"/>
      <family val="2"/>
    </font>
    <font>
      <sz val="10"/>
      <color theme="1"/>
      <name val="Times New Roman"/>
      <family val="1"/>
    </font>
    <font>
      <b/>
      <sz val="18"/>
      <color theme="1"/>
      <name val="Times New Roman"/>
      <family val="1"/>
    </font>
    <font>
      <sz val="10"/>
      <color theme="1"/>
      <name val="宋体"/>
      <family val="3"/>
      <charset val="134"/>
    </font>
    <font>
      <b/>
      <sz val="18"/>
      <color theme="1"/>
      <name val="宋体"/>
      <family val="3"/>
      <charset val="134"/>
      <scheme val="minor"/>
    </font>
    <font>
      <sz val="10"/>
      <color theme="1"/>
      <name val="宋体"/>
      <family val="3"/>
      <charset val="134"/>
      <scheme val="minor"/>
    </font>
    <font>
      <b/>
      <sz val="16"/>
      <color theme="1"/>
      <name val="宋体"/>
      <family val="3"/>
      <charset val="134"/>
      <scheme val="minor"/>
    </font>
    <font>
      <sz val="11"/>
      <color theme="1"/>
      <name val="Times New Roman"/>
      <family val="1"/>
    </font>
    <font>
      <b/>
      <sz val="18"/>
      <color theme="1"/>
      <name val="宋体"/>
      <family val="3"/>
      <charset val="134"/>
    </font>
    <font>
      <b/>
      <sz val="11"/>
      <color theme="1"/>
      <name val="宋体"/>
      <family val="3"/>
      <charset val="134"/>
      <scheme val="minor"/>
    </font>
    <font>
      <sz val="11"/>
      <color theme="1"/>
      <name val="宋体"/>
      <family val="3"/>
      <charset val="134"/>
    </font>
    <font>
      <sz val="11"/>
      <color rgb="FFFF0000"/>
      <name val="宋体"/>
      <family val="3"/>
      <charset val="134"/>
    </font>
    <font>
      <sz val="10"/>
      <color rgb="FFFF0000"/>
      <name val="Tahoma"/>
      <family val="2"/>
    </font>
    <font>
      <sz val="9"/>
      <color indexed="10"/>
      <name val="宋体"/>
      <family val="3"/>
      <charset val="134"/>
    </font>
    <font>
      <sz val="9"/>
      <name val="Tahoma"/>
      <family val="2"/>
    </font>
    <font>
      <b/>
      <sz val="11"/>
      <color indexed="8"/>
      <name val="Times New Roman"/>
      <family val="1"/>
    </font>
    <font>
      <sz val="11"/>
      <color indexed="8"/>
      <name val="Times New Roman"/>
      <family val="1"/>
    </font>
    <font>
      <b/>
      <sz val="11"/>
      <color theme="1"/>
      <name val="宋体"/>
      <family val="3"/>
      <charset val="134"/>
    </font>
    <font>
      <b/>
      <sz val="11"/>
      <color theme="1"/>
      <name val="Times New Roman"/>
      <family val="1"/>
    </font>
    <font>
      <b/>
      <sz val="10"/>
      <color theme="1"/>
      <name val="Times New Roman"/>
      <family val="1"/>
    </font>
    <font>
      <b/>
      <sz val="10"/>
      <color theme="1"/>
      <name val="宋体"/>
      <family val="3"/>
      <charset val="134"/>
      <scheme val="minor"/>
    </font>
    <font>
      <b/>
      <sz val="10"/>
      <color theme="1"/>
      <name val="宋体"/>
      <family val="3"/>
      <charset val="134"/>
    </font>
    <font>
      <b/>
      <u/>
      <sz val="24"/>
      <color theme="1"/>
      <name val="宋体"/>
      <family val="3"/>
      <charset val="134"/>
      <scheme val="minor"/>
    </font>
    <font>
      <sz val="11"/>
      <color indexed="8"/>
      <name val="宋体"/>
      <family val="3"/>
      <charset val="134"/>
    </font>
    <font>
      <sz val="10"/>
      <name val="宋体"/>
      <family val="3"/>
      <charset val="134"/>
    </font>
    <font>
      <b/>
      <sz val="20"/>
      <name val="楷体"/>
      <family val="3"/>
      <charset val="134"/>
    </font>
    <font>
      <sz val="10"/>
      <color rgb="FF000000"/>
      <name val="Tahoma"/>
      <family val="2"/>
    </font>
    <font>
      <b/>
      <sz val="10"/>
      <color indexed="8"/>
      <name val="Tahoma"/>
      <family val="2"/>
    </font>
    <font>
      <sz val="11"/>
      <color rgb="FFFF0000"/>
      <name val="Times New Roman"/>
      <family val="1"/>
    </font>
    <font>
      <b/>
      <u/>
      <sz val="18"/>
      <color theme="1"/>
      <name val="宋体"/>
      <family val="3"/>
      <charset val="134"/>
      <scheme val="minor"/>
    </font>
    <font>
      <sz val="11"/>
      <color theme="1"/>
      <name val="宋体"/>
      <family val="3"/>
      <charset val="134"/>
      <scheme val="minor"/>
    </font>
    <font>
      <sz val="9"/>
      <name val="宋体"/>
      <family val="3"/>
      <charset val="134"/>
      <scheme val="minor"/>
    </font>
    <font>
      <sz val="11"/>
      <color rgb="FFFF0000"/>
      <name val="宋体"/>
      <family val="3"/>
      <charset val="134"/>
      <scheme val="minor"/>
    </font>
    <font>
      <sz val="9"/>
      <color theme="1"/>
      <name val="宋体"/>
      <family val="3"/>
      <charset val="134"/>
      <scheme val="minor"/>
    </font>
    <font>
      <sz val="10"/>
      <name val="宋体"/>
      <family val="3"/>
      <charset val="134"/>
      <scheme val="minor"/>
    </font>
    <font>
      <sz val="9"/>
      <color rgb="FF000000"/>
      <name val="宋体"/>
      <family val="3"/>
      <charset val="134"/>
      <scheme val="minor"/>
    </font>
    <font>
      <sz val="8"/>
      <color theme="1"/>
      <name val="宋体"/>
      <family val="3"/>
      <charset val="134"/>
      <scheme val="minor"/>
    </font>
    <font>
      <sz val="8"/>
      <name val="宋体"/>
      <family val="3"/>
      <charset val="134"/>
      <scheme val="minor"/>
    </font>
    <font>
      <sz val="10.5"/>
      <color theme="1"/>
      <name val="宋体"/>
      <family val="3"/>
      <charset val="134"/>
      <scheme val="minor"/>
    </font>
    <font>
      <sz val="9"/>
      <color theme="1"/>
      <name val="宋体"/>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right style="hair">
        <color auto="1"/>
      </right>
      <top style="thin">
        <color auto="1"/>
      </top>
      <bottom style="hair">
        <color auto="1"/>
      </bottom>
      <diagonal/>
    </border>
    <border>
      <left/>
      <right style="thin">
        <color auto="1"/>
      </right>
      <top style="thin">
        <color auto="1"/>
      </top>
      <bottom style="hair">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s>
  <cellStyleXfs count="6">
    <xf numFmtId="0" fontId="0" fillId="0" borderId="0">
      <alignment vertical="center"/>
    </xf>
    <xf numFmtId="43" fontId="58" fillId="0" borderId="0" applyFont="0" applyFill="0" applyBorder="0" applyAlignment="0" applyProtection="0">
      <alignment vertical="center"/>
    </xf>
    <xf numFmtId="0" fontId="4" fillId="0" borderId="0">
      <alignment vertical="center"/>
    </xf>
    <xf numFmtId="43" fontId="51" fillId="0" borderId="0" applyFont="0" applyFill="0" applyBorder="0" applyAlignment="0" applyProtection="0">
      <alignment vertical="center"/>
    </xf>
    <xf numFmtId="40" fontId="1" fillId="0" borderId="0" applyFont="0" applyFill="0" applyBorder="0" applyAlignment="0" applyProtection="0"/>
    <xf numFmtId="0" fontId="1" fillId="0" borderId="0"/>
  </cellStyleXfs>
  <cellXfs count="431">
    <xf numFmtId="0" fontId="0" fillId="0" borderId="0" xfId="0">
      <alignment vertical="center"/>
    </xf>
    <xf numFmtId="176" fontId="1" fillId="0" borderId="0" xfId="5" applyNumberFormat="1" applyAlignment="1">
      <alignment vertical="center" wrapText="1" shrinkToFit="1"/>
    </xf>
    <xf numFmtId="176" fontId="2" fillId="0" borderId="0" xfId="5" applyNumberFormat="1" applyFont="1" applyAlignment="1">
      <alignment horizontal="center" vertical="center" wrapText="1" shrinkToFit="1"/>
    </xf>
    <xf numFmtId="176" fontId="2" fillId="0" borderId="0" xfId="5" applyNumberFormat="1" applyFont="1" applyAlignment="1">
      <alignment vertical="center" wrapText="1" shrinkToFit="1"/>
    </xf>
    <xf numFmtId="176" fontId="2" fillId="0" borderId="0" xfId="5" applyNumberFormat="1" applyFont="1" applyAlignment="1">
      <alignment vertical="center"/>
    </xf>
    <xf numFmtId="176" fontId="3" fillId="0" borderId="0" xfId="5" applyNumberFormat="1" applyFont="1" applyAlignment="1">
      <alignment vertical="center" wrapText="1" shrinkToFit="1"/>
    </xf>
    <xf numFmtId="176" fontId="3" fillId="0" borderId="0" xfId="5" applyNumberFormat="1" applyFont="1" applyAlignment="1">
      <alignment horizontal="center" vertical="center" wrapText="1" shrinkToFit="1"/>
    </xf>
    <xf numFmtId="176" fontId="3" fillId="0" borderId="0" xfId="4" applyNumberFormat="1" applyFont="1" applyFill="1" applyAlignment="1">
      <alignment horizontal="center" vertical="center" wrapText="1" shrinkToFit="1"/>
    </xf>
    <xf numFmtId="0" fontId="4" fillId="0" borderId="0" xfId="5" applyFont="1" applyAlignment="1">
      <alignment vertical="center" wrapText="1" shrinkToFit="1"/>
    </xf>
    <xf numFmtId="176" fontId="6" fillId="0" borderId="0" xfId="5" applyNumberFormat="1" applyFont="1" applyAlignment="1">
      <alignment horizontal="center" vertical="center" wrapText="1" shrinkToFit="1"/>
    </xf>
    <xf numFmtId="0" fontId="7" fillId="0" borderId="0" xfId="5" applyFont="1" applyAlignment="1" applyProtection="1">
      <alignment vertical="center" wrapText="1" shrinkToFit="1"/>
      <protection locked="0"/>
    </xf>
    <xf numFmtId="176" fontId="7" fillId="0" borderId="0" xfId="5" applyNumberFormat="1" applyFont="1" applyAlignment="1">
      <alignment horizontal="center" vertical="center" wrapText="1" shrinkToFit="1"/>
    </xf>
    <xf numFmtId="176" fontId="7" fillId="0" borderId="0" xfId="5" applyNumberFormat="1" applyFont="1" applyAlignment="1">
      <alignment horizontal="right" vertical="center" shrinkToFit="1"/>
    </xf>
    <xf numFmtId="176" fontId="1" fillId="0" borderId="0" xfId="4" applyNumberFormat="1" applyFont="1" applyFill="1" applyAlignment="1">
      <alignment horizontal="center" vertical="center" wrapText="1" shrinkToFit="1"/>
    </xf>
    <xf numFmtId="176" fontId="1" fillId="0" borderId="0" xfId="5" applyNumberFormat="1" applyAlignment="1">
      <alignment horizontal="right" vertical="center" wrapText="1" shrinkToFit="1"/>
    </xf>
    <xf numFmtId="176" fontId="7" fillId="0" borderId="1" xfId="5" applyNumberFormat="1" applyFont="1" applyBorder="1" applyAlignment="1">
      <alignment horizontal="center" vertical="center" wrapText="1" shrinkToFit="1"/>
    </xf>
    <xf numFmtId="176" fontId="7" fillId="0" borderId="2" xfId="5" applyNumberFormat="1" applyFont="1" applyBorder="1" applyAlignment="1">
      <alignment horizontal="center" vertical="center" wrapText="1" shrinkToFit="1"/>
    </xf>
    <xf numFmtId="176" fontId="7" fillId="0" borderId="2" xfId="5" applyNumberFormat="1" applyFont="1" applyBorder="1" applyAlignment="1">
      <alignment horizontal="center" vertical="center" shrinkToFit="1"/>
    </xf>
    <xf numFmtId="176" fontId="7" fillId="0" borderId="3" xfId="5" applyNumberFormat="1" applyFont="1" applyBorder="1" applyAlignment="1">
      <alignment horizontal="center" vertical="center" shrinkToFit="1"/>
    </xf>
    <xf numFmtId="176" fontId="7" fillId="0" borderId="4" xfId="5" applyNumberFormat="1" applyFont="1" applyBorder="1" applyAlignment="1">
      <alignment horizontal="center" vertical="center" shrinkToFit="1"/>
    </xf>
    <xf numFmtId="176" fontId="8" fillId="0" borderId="5" xfId="4" applyNumberFormat="1" applyFont="1" applyFill="1" applyBorder="1" applyAlignment="1">
      <alignment horizontal="center" vertical="center" wrapText="1" shrinkToFit="1"/>
    </xf>
    <xf numFmtId="176" fontId="8" fillId="0" borderId="6" xfId="4" applyNumberFormat="1" applyFont="1" applyFill="1" applyBorder="1" applyAlignment="1">
      <alignment horizontal="center" vertical="center" wrapText="1" shrinkToFit="1"/>
    </xf>
    <xf numFmtId="176" fontId="7" fillId="0" borderId="7" xfId="5" applyNumberFormat="1" applyFont="1" applyBorder="1" applyAlignment="1">
      <alignment vertical="center" wrapText="1" shrinkToFit="1"/>
    </xf>
    <xf numFmtId="0" fontId="9" fillId="0" borderId="8" xfId="5" applyFont="1" applyBorder="1" applyAlignment="1" applyProtection="1">
      <alignment horizontal="center" vertical="center" wrapText="1" shrinkToFit="1"/>
      <protection locked="0"/>
    </xf>
    <xf numFmtId="176" fontId="10" fillId="0" borderId="8" xfId="1" applyNumberFormat="1" applyFont="1" applyFill="1" applyBorder="1" applyAlignment="1" applyProtection="1">
      <alignment horizontal="right" vertical="center" wrapText="1" shrinkToFit="1"/>
      <protection locked="0"/>
    </xf>
    <xf numFmtId="176" fontId="2" fillId="0" borderId="9" xfId="4" applyNumberFormat="1" applyFont="1" applyFill="1" applyBorder="1" applyAlignment="1">
      <alignment vertical="center" wrapText="1" shrinkToFit="1"/>
    </xf>
    <xf numFmtId="176" fontId="2" fillId="0" borderId="10" xfId="4" applyNumberFormat="1" applyFont="1" applyFill="1" applyBorder="1" applyAlignment="1">
      <alignment horizontal="center" vertical="center" wrapText="1" shrinkToFit="1"/>
    </xf>
    <xf numFmtId="176" fontId="11" fillId="0" borderId="7" xfId="5" applyNumberFormat="1" applyFont="1" applyBorder="1" applyAlignment="1">
      <alignment vertical="center" wrapText="1" shrinkToFit="1"/>
    </xf>
    <xf numFmtId="176" fontId="9" fillId="0" borderId="8" xfId="5" applyNumberFormat="1" applyFont="1" applyBorder="1" applyAlignment="1" applyProtection="1">
      <alignment horizontal="right" vertical="center" wrapText="1" shrinkToFit="1"/>
      <protection locked="0"/>
    </xf>
    <xf numFmtId="176" fontId="9" fillId="0" borderId="11" xfId="5" applyNumberFormat="1" applyFont="1" applyBorder="1" applyAlignment="1" applyProtection="1">
      <alignment horizontal="right" vertical="center" wrapText="1" shrinkToFit="1"/>
      <protection locked="0"/>
    </xf>
    <xf numFmtId="176" fontId="9" fillId="0" borderId="12" xfId="5" applyNumberFormat="1" applyFont="1" applyBorder="1" applyAlignment="1" applyProtection="1">
      <alignment horizontal="right" vertical="center" wrapText="1" shrinkToFit="1"/>
      <protection locked="0"/>
    </xf>
    <xf numFmtId="176" fontId="2" fillId="0" borderId="13" xfId="5" applyNumberFormat="1" applyFont="1" applyBorder="1" applyAlignment="1" applyProtection="1">
      <alignment horizontal="center" vertical="center" wrapText="1" shrinkToFit="1"/>
      <protection locked="0"/>
    </xf>
    <xf numFmtId="176" fontId="2" fillId="0" borderId="8" xfId="5" applyNumberFormat="1" applyFont="1" applyBorder="1" applyAlignment="1" applyProtection="1">
      <alignment horizontal="center" vertical="center" wrapText="1" shrinkToFit="1"/>
      <protection locked="0"/>
    </xf>
    <xf numFmtId="176" fontId="2" fillId="0" borderId="10" xfId="4" applyNumberFormat="1" applyFont="1" applyFill="1" applyBorder="1" applyAlignment="1">
      <alignment vertical="center" wrapText="1" shrinkToFit="1"/>
    </xf>
    <xf numFmtId="176" fontId="10" fillId="0" borderId="8" xfId="5" applyNumberFormat="1" applyFont="1" applyBorder="1" applyAlignment="1" applyProtection="1">
      <alignment horizontal="right" vertical="center" wrapText="1" shrinkToFit="1"/>
      <protection locked="0"/>
    </xf>
    <xf numFmtId="176" fontId="10" fillId="0" borderId="11" xfId="5" applyNumberFormat="1" applyFont="1" applyBorder="1" applyAlignment="1" applyProtection="1">
      <alignment horizontal="right" vertical="center" wrapText="1" shrinkToFit="1"/>
      <protection locked="0"/>
    </xf>
    <xf numFmtId="176" fontId="10" fillId="0" borderId="12" xfId="5" applyNumberFormat="1" applyFont="1" applyBorder="1" applyAlignment="1" applyProtection="1">
      <alignment horizontal="right" vertical="center" wrapText="1" shrinkToFit="1"/>
      <protection locked="0"/>
    </xf>
    <xf numFmtId="176" fontId="2" fillId="0" borderId="0" xfId="4" applyNumberFormat="1" applyFont="1" applyFill="1" applyBorder="1" applyAlignment="1">
      <alignment vertical="center" wrapText="1" shrinkToFit="1"/>
    </xf>
    <xf numFmtId="176" fontId="11" fillId="0" borderId="14" xfId="5" applyNumberFormat="1" applyFont="1" applyBorder="1" applyAlignment="1">
      <alignment vertical="center" wrapText="1" shrinkToFit="1"/>
    </xf>
    <xf numFmtId="176" fontId="10" fillId="0" borderId="15" xfId="5" applyNumberFormat="1" applyFont="1" applyBorder="1" applyAlignment="1" applyProtection="1">
      <alignment horizontal="right" vertical="center" wrapText="1" shrinkToFit="1"/>
      <protection locked="0"/>
    </xf>
    <xf numFmtId="176" fontId="10" fillId="0" borderId="16" xfId="5" applyNumberFormat="1" applyFont="1" applyBorder="1" applyAlignment="1" applyProtection="1">
      <alignment horizontal="right" vertical="center" wrapText="1" shrinkToFit="1"/>
      <protection locked="0"/>
    </xf>
    <xf numFmtId="176" fontId="10" fillId="0" borderId="17" xfId="5" applyNumberFormat="1" applyFont="1" applyBorder="1" applyAlignment="1" applyProtection="1">
      <alignment horizontal="right" vertical="center" wrapText="1" shrinkToFit="1"/>
      <protection locked="0"/>
    </xf>
    <xf numFmtId="176" fontId="12" fillId="0" borderId="0" xfId="0" applyNumberFormat="1" applyFont="1" applyAlignment="1">
      <alignment horizontal="center" vertical="center" wrapText="1" shrinkToFit="1"/>
    </xf>
    <xf numFmtId="176" fontId="3" fillId="0" borderId="0" xfId="4" applyNumberFormat="1" applyFont="1" applyFill="1" applyAlignment="1">
      <alignment horizontal="right" vertical="center" wrapText="1" shrinkToFit="1"/>
    </xf>
    <xf numFmtId="177" fontId="13" fillId="0" borderId="0" xfId="0" applyNumberFormat="1" applyFont="1">
      <alignment vertical="center"/>
    </xf>
    <xf numFmtId="177" fontId="13" fillId="0" borderId="0" xfId="0" applyNumberFormat="1" applyFont="1" applyAlignment="1">
      <alignment horizontal="center" vertical="center"/>
    </xf>
    <xf numFmtId="177" fontId="14" fillId="0" borderId="0" xfId="0" applyNumberFormat="1" applyFont="1">
      <alignment vertical="center"/>
    </xf>
    <xf numFmtId="177" fontId="15" fillId="0" borderId="0" xfId="0" applyNumberFormat="1" applyFont="1">
      <alignment vertical="center"/>
    </xf>
    <xf numFmtId="177" fontId="17" fillId="0" borderId="0" xfId="0" applyNumberFormat="1" applyFont="1" applyAlignment="1" applyProtection="1">
      <alignment horizontal="left" vertical="center"/>
      <protection locked="0"/>
    </xf>
    <xf numFmtId="177" fontId="18" fillId="0" borderId="0" xfId="0" applyNumberFormat="1" applyFont="1" applyProtection="1">
      <alignment vertical="center"/>
      <protection locked="0"/>
    </xf>
    <xf numFmtId="177" fontId="18" fillId="0" borderId="0" xfId="0" applyNumberFormat="1" applyFont="1" applyAlignment="1" applyProtection="1">
      <alignment horizontal="right" vertical="center"/>
      <protection locked="0"/>
    </xf>
    <xf numFmtId="177" fontId="19" fillId="0" borderId="0" xfId="0" applyNumberFormat="1" applyFont="1" applyAlignment="1">
      <alignment horizontal="right" vertical="center"/>
    </xf>
    <xf numFmtId="177" fontId="20" fillId="0" borderId="0" xfId="0" applyNumberFormat="1" applyFont="1">
      <alignment vertical="center"/>
    </xf>
    <xf numFmtId="177" fontId="21" fillId="0" borderId="0" xfId="0" applyNumberFormat="1" applyFont="1" applyAlignment="1">
      <alignment horizontal="right" vertical="center"/>
    </xf>
    <xf numFmtId="177" fontId="18" fillId="0" borderId="8" xfId="0" applyNumberFormat="1" applyFont="1" applyBorder="1" applyAlignment="1">
      <alignment horizontal="center" vertical="center"/>
    </xf>
    <xf numFmtId="177" fontId="17" fillId="0" borderId="8" xfId="0" applyNumberFormat="1" applyFont="1" applyBorder="1" applyAlignment="1">
      <alignment horizontal="center" vertical="center"/>
    </xf>
    <xf numFmtId="178" fontId="17" fillId="0" borderId="8" xfId="0" applyNumberFormat="1" applyFont="1" applyBorder="1" applyAlignment="1">
      <alignment horizontal="center" vertical="center"/>
    </xf>
    <xf numFmtId="177" fontId="20" fillId="0" borderId="0" xfId="0" applyNumberFormat="1" applyFont="1" applyAlignment="1">
      <alignment horizontal="center" vertical="center"/>
    </xf>
    <xf numFmtId="177" fontId="22" fillId="0" borderId="8" xfId="0" applyNumberFormat="1" applyFont="1" applyBorder="1">
      <alignment vertical="center"/>
    </xf>
    <xf numFmtId="177" fontId="18" fillId="0" borderId="8" xfId="3" applyNumberFormat="1" applyFont="1" applyFill="1" applyBorder="1" applyAlignment="1" applyProtection="1">
      <alignment vertical="center"/>
      <protection locked="0"/>
    </xf>
    <xf numFmtId="177" fontId="23" fillId="0" borderId="8" xfId="3" applyNumberFormat="1" applyFont="1" applyFill="1" applyBorder="1" applyAlignment="1" applyProtection="1">
      <alignment horizontal="center" vertical="center"/>
    </xf>
    <xf numFmtId="43" fontId="18" fillId="0" borderId="8" xfId="1" applyFont="1" applyFill="1" applyBorder="1" applyAlignment="1" applyProtection="1">
      <alignment vertical="center"/>
      <protection locked="0"/>
    </xf>
    <xf numFmtId="177" fontId="18" fillId="0" borderId="8" xfId="0" applyNumberFormat="1" applyFont="1" applyBorder="1">
      <alignment vertical="center"/>
    </xf>
    <xf numFmtId="177" fontId="18" fillId="0" borderId="8" xfId="3" applyNumberFormat="1" applyFont="1" applyFill="1" applyBorder="1" applyAlignment="1" applyProtection="1">
      <alignment horizontal="center" vertical="center"/>
    </xf>
    <xf numFmtId="177" fontId="23" fillId="0" borderId="8" xfId="0" applyNumberFormat="1" applyFont="1" applyBorder="1" applyAlignment="1">
      <alignment vertical="center" wrapText="1"/>
    </xf>
    <xf numFmtId="177" fontId="23" fillId="0" borderId="8" xfId="0" applyNumberFormat="1" applyFont="1" applyBorder="1">
      <alignment vertical="center"/>
    </xf>
    <xf numFmtId="177" fontId="18" fillId="0" borderId="8" xfId="3" applyNumberFormat="1" applyFont="1" applyFill="1" applyBorder="1" applyAlignment="1" applyProtection="1">
      <alignment vertical="center"/>
    </xf>
    <xf numFmtId="177" fontId="23" fillId="0" borderId="8" xfId="3" applyNumberFormat="1" applyFont="1" applyFill="1" applyBorder="1" applyAlignment="1" applyProtection="1">
      <alignment vertical="center"/>
    </xf>
    <xf numFmtId="43" fontId="24" fillId="0" borderId="8" xfId="1" applyFont="1" applyFill="1" applyBorder="1" applyAlignment="1">
      <alignment horizontal="right" vertical="center"/>
    </xf>
    <xf numFmtId="43" fontId="18" fillId="0" borderId="8" xfId="3" applyFont="1" applyFill="1" applyBorder="1" applyAlignment="1" applyProtection="1">
      <alignment vertical="center"/>
    </xf>
    <xf numFmtId="177" fontId="18" fillId="0" borderId="0" xfId="0" applyNumberFormat="1" applyFont="1">
      <alignment vertical="center"/>
    </xf>
    <xf numFmtId="177" fontId="22" fillId="0" borderId="8" xfId="0" applyNumberFormat="1" applyFont="1" applyBorder="1" applyAlignment="1">
      <alignment horizontal="center" vertical="center"/>
    </xf>
    <xf numFmtId="43" fontId="18" fillId="0" borderId="8" xfId="1" applyFont="1" applyFill="1" applyBorder="1" applyAlignment="1" applyProtection="1">
      <alignment vertical="center"/>
    </xf>
    <xf numFmtId="177" fontId="25" fillId="0" borderId="8" xfId="0" applyNumberFormat="1" applyFont="1" applyBorder="1" applyAlignment="1">
      <alignment horizontal="center" vertical="center"/>
    </xf>
    <xf numFmtId="177" fontId="18" fillId="0" borderId="8" xfId="0" applyNumberFormat="1" applyFont="1" applyBorder="1" applyAlignment="1">
      <alignment horizontal="left" vertical="center"/>
    </xf>
    <xf numFmtId="177" fontId="18" fillId="0" borderId="8" xfId="0" applyNumberFormat="1" applyFont="1" applyBorder="1" applyProtection="1">
      <alignment vertical="center"/>
      <protection locked="0"/>
    </xf>
    <xf numFmtId="177" fontId="26" fillId="0" borderId="8" xfId="0" applyNumberFormat="1" applyFont="1" applyBorder="1" applyAlignment="1">
      <alignment horizontal="center" vertical="center"/>
    </xf>
    <xf numFmtId="177" fontId="26" fillId="0" borderId="8" xfId="0" applyNumberFormat="1" applyFont="1" applyBorder="1">
      <alignment vertical="center"/>
    </xf>
    <xf numFmtId="177" fontId="27" fillId="0" borderId="0" xfId="0" applyNumberFormat="1" applyFont="1">
      <alignment vertical="center"/>
    </xf>
    <xf numFmtId="43" fontId="23" fillId="0" borderId="8" xfId="1" applyFont="1" applyFill="1" applyBorder="1" applyAlignment="1" applyProtection="1">
      <alignment vertical="center"/>
    </xf>
    <xf numFmtId="177" fontId="19" fillId="0" borderId="0" xfId="0" applyNumberFormat="1" applyFont="1">
      <alignment vertical="center"/>
    </xf>
    <xf numFmtId="177" fontId="20" fillId="0" borderId="0" xfId="0" applyNumberFormat="1" applyFont="1" applyAlignment="1">
      <alignment horizontal="center"/>
    </xf>
    <xf numFmtId="177" fontId="20" fillId="0" borderId="0" xfId="0" applyNumberFormat="1" applyFont="1" applyAlignment="1" applyProtection="1">
      <alignment horizontal="center"/>
      <protection locked="0"/>
    </xf>
    <xf numFmtId="177" fontId="28" fillId="0" borderId="0" xfId="2" applyNumberFormat="1" applyFont="1" applyAlignment="1"/>
    <xf numFmtId="177" fontId="14" fillId="0" borderId="0" xfId="0" applyNumberFormat="1" applyFont="1" applyProtection="1">
      <alignment vertical="center"/>
      <protection locked="0"/>
    </xf>
    <xf numFmtId="0" fontId="29" fillId="0" borderId="0" xfId="0" applyFont="1">
      <alignment vertical="center"/>
    </xf>
    <xf numFmtId="0" fontId="29" fillId="0" borderId="8" xfId="0" applyFont="1" applyBorder="1" applyAlignment="1">
      <alignment horizontal="center" vertical="center" wrapText="1"/>
    </xf>
    <xf numFmtId="0" fontId="29" fillId="0" borderId="8" xfId="0" applyFont="1" applyBorder="1">
      <alignment vertical="center"/>
    </xf>
    <xf numFmtId="179" fontId="29" fillId="0" borderId="8" xfId="0" applyNumberFormat="1" applyFont="1" applyBorder="1">
      <alignment vertical="center"/>
    </xf>
    <xf numFmtId="0" fontId="29" fillId="0" borderId="8" xfId="0" applyFont="1" applyBorder="1" applyAlignment="1">
      <alignment horizontal="center" vertical="center"/>
    </xf>
    <xf numFmtId="0" fontId="31" fillId="0" borderId="8" xfId="0" applyFont="1" applyBorder="1" applyAlignment="1">
      <alignment horizontal="center" vertical="center"/>
    </xf>
    <xf numFmtId="0" fontId="31" fillId="0" borderId="8" xfId="0" applyFont="1" applyBorder="1">
      <alignment vertical="center"/>
    </xf>
    <xf numFmtId="0" fontId="29" fillId="0" borderId="0" xfId="0" applyFont="1" applyAlignment="1">
      <alignment horizontal="right" vertical="center"/>
    </xf>
    <xf numFmtId="0" fontId="0" fillId="0" borderId="8" xfId="0" applyBorder="1" applyAlignment="1">
      <alignment horizontal="center" vertical="center" wrapText="1"/>
    </xf>
    <xf numFmtId="0" fontId="0" fillId="0" borderId="8" xfId="0" applyBorder="1" applyAlignment="1">
      <alignment horizontal="center" vertical="center"/>
    </xf>
    <xf numFmtId="0" fontId="0" fillId="0" borderId="8" xfId="0" applyBorder="1">
      <alignment vertical="center"/>
    </xf>
    <xf numFmtId="179" fontId="0" fillId="0" borderId="8" xfId="0" applyNumberFormat="1" applyBorder="1">
      <alignment vertical="center"/>
    </xf>
    <xf numFmtId="180" fontId="0" fillId="0" borderId="8" xfId="0" applyNumberFormat="1" applyBorder="1">
      <alignment vertical="center"/>
    </xf>
    <xf numFmtId="0" fontId="33" fillId="0" borderId="0" xfId="0" applyFont="1">
      <alignment vertical="center"/>
    </xf>
    <xf numFmtId="0" fontId="33" fillId="0" borderId="8" xfId="0" applyFont="1" applyBorder="1" applyAlignment="1">
      <alignment horizontal="center" vertical="center" wrapText="1"/>
    </xf>
    <xf numFmtId="0" fontId="33" fillId="0" borderId="8" xfId="0" applyFont="1" applyBorder="1">
      <alignment vertical="center"/>
    </xf>
    <xf numFmtId="180" fontId="33" fillId="0" borderId="8" xfId="0" applyNumberFormat="1" applyFont="1" applyBorder="1">
      <alignment vertical="center"/>
    </xf>
    <xf numFmtId="179" fontId="33" fillId="0" borderId="8" xfId="0" applyNumberFormat="1" applyFont="1" applyBorder="1">
      <alignment vertical="center"/>
    </xf>
    <xf numFmtId="179" fontId="33" fillId="0" borderId="0" xfId="0" applyNumberFormat="1" applyFont="1">
      <alignment vertical="center"/>
    </xf>
    <xf numFmtId="49" fontId="0" fillId="0" borderId="8" xfId="0" applyNumberFormat="1" applyBorder="1">
      <alignment vertical="center"/>
    </xf>
    <xf numFmtId="0" fontId="35" fillId="0" borderId="0" xfId="0" applyFont="1">
      <alignment vertical="center"/>
    </xf>
    <xf numFmtId="180" fontId="29" fillId="0" borderId="8" xfId="0" applyNumberFormat="1" applyFont="1" applyBorder="1">
      <alignment vertical="center"/>
    </xf>
    <xf numFmtId="0" fontId="29" fillId="0" borderId="8" xfId="0" applyFont="1" applyBorder="1" applyAlignment="1">
      <alignment vertical="center" wrapText="1"/>
    </xf>
    <xf numFmtId="0" fontId="37" fillId="0" borderId="8" xfId="0" applyFont="1" applyBorder="1" applyAlignment="1">
      <alignment horizontal="center" vertical="center" wrapText="1"/>
    </xf>
    <xf numFmtId="9" fontId="0" fillId="0" borderId="8" xfId="0" applyNumberFormat="1" applyBorder="1" applyAlignment="1">
      <alignment horizontal="center" vertical="center" wrapText="1"/>
    </xf>
    <xf numFmtId="0" fontId="0" fillId="0" borderId="0" xfId="0" applyAlignment="1">
      <alignment horizontal="right" vertical="center"/>
    </xf>
    <xf numFmtId="0" fontId="0" fillId="0" borderId="8" xfId="0" applyBorder="1" applyAlignment="1">
      <alignment vertical="center" wrapText="1"/>
    </xf>
    <xf numFmtId="180" fontId="0" fillId="0" borderId="8" xfId="0" applyNumberFormat="1" applyBorder="1" applyAlignment="1">
      <alignment vertical="center" wrapText="1"/>
    </xf>
    <xf numFmtId="180" fontId="0" fillId="0" borderId="0" xfId="0" applyNumberFormat="1">
      <alignment vertical="center"/>
    </xf>
    <xf numFmtId="0" fontId="33" fillId="0" borderId="8" xfId="0" applyFont="1" applyBorder="1" applyAlignment="1">
      <alignment horizontal="center" vertical="center"/>
    </xf>
    <xf numFmtId="0" fontId="33" fillId="0" borderId="8" xfId="0" applyFont="1" applyBorder="1" applyAlignment="1">
      <alignment vertical="center" wrapText="1"/>
    </xf>
    <xf numFmtId="0" fontId="35" fillId="0" borderId="8" xfId="0" applyFont="1" applyBorder="1" applyAlignment="1">
      <alignment horizontal="center" vertical="center" wrapText="1"/>
    </xf>
    <xf numFmtId="0" fontId="35" fillId="0" borderId="8" xfId="0" applyFont="1" applyBorder="1" applyAlignment="1">
      <alignment horizontal="center" vertical="center"/>
    </xf>
    <xf numFmtId="0" fontId="38" fillId="0" borderId="8" xfId="0" applyFont="1" applyBorder="1" applyAlignment="1">
      <alignment vertical="center" wrapText="1"/>
    </xf>
    <xf numFmtId="0" fontId="38" fillId="0" borderId="8" xfId="0" applyFont="1" applyBorder="1" applyAlignment="1">
      <alignment horizontal="center" vertical="center"/>
    </xf>
    <xf numFmtId="0" fontId="35" fillId="0" borderId="8" xfId="0" applyFont="1" applyBorder="1">
      <alignment vertical="center"/>
    </xf>
    <xf numFmtId="0" fontId="38" fillId="0" borderId="8" xfId="0" applyFont="1" applyBorder="1">
      <alignment vertical="center"/>
    </xf>
    <xf numFmtId="179" fontId="35" fillId="0" borderId="8" xfId="0" applyNumberFormat="1" applyFont="1" applyBorder="1">
      <alignment vertical="center"/>
    </xf>
    <xf numFmtId="0" fontId="39" fillId="0" borderId="0" xfId="0" applyFont="1" applyAlignment="1">
      <alignment vertical="center" wrapText="1"/>
    </xf>
    <xf numFmtId="177" fontId="41" fillId="0" borderId="0" xfId="0" applyNumberFormat="1" applyFont="1" applyAlignment="1">
      <alignment horizontal="center" vertical="center"/>
    </xf>
    <xf numFmtId="177" fontId="42" fillId="0" borderId="0" xfId="0" applyNumberFormat="1" applyFont="1">
      <alignment vertical="center"/>
    </xf>
    <xf numFmtId="177" fontId="43" fillId="0" borderId="0" xfId="0" applyNumberFormat="1" applyFont="1">
      <alignment vertical="center"/>
    </xf>
    <xf numFmtId="177" fontId="44" fillId="0" borderId="0" xfId="0" applyNumberFormat="1" applyFont="1">
      <alignment vertical="center"/>
    </xf>
    <xf numFmtId="0" fontId="45" fillId="0" borderId="0" xfId="0" applyFont="1">
      <alignment vertical="center"/>
    </xf>
    <xf numFmtId="49" fontId="29" fillId="0" borderId="8" xfId="0" applyNumberFormat="1" applyFont="1" applyBorder="1" applyAlignment="1">
      <alignment horizontal="center" vertical="center"/>
    </xf>
    <xf numFmtId="0" fontId="46" fillId="0" borderId="0" xfId="0" applyFont="1">
      <alignment vertical="center"/>
    </xf>
    <xf numFmtId="0" fontId="35" fillId="0" borderId="0" xfId="0" applyFont="1" applyAlignment="1">
      <alignment horizontal="right" vertical="center"/>
    </xf>
    <xf numFmtId="0" fontId="47" fillId="0" borderId="0" xfId="0" applyFont="1">
      <alignment vertical="center"/>
    </xf>
    <xf numFmtId="0" fontId="31" fillId="0" borderId="0" xfId="0" applyFont="1" applyAlignment="1">
      <alignment horizontal="right" vertical="center"/>
    </xf>
    <xf numFmtId="0" fontId="38" fillId="0" borderId="0" xfId="0" applyFont="1" applyAlignment="1">
      <alignment horizontal="right" vertical="center"/>
    </xf>
    <xf numFmtId="0" fontId="31" fillId="0" borderId="8" xfId="0" applyFont="1" applyBorder="1" applyAlignment="1">
      <alignment vertical="center" wrapText="1"/>
    </xf>
    <xf numFmtId="0" fontId="30" fillId="0" borderId="0" xfId="0" applyFont="1" applyAlignment="1">
      <alignment horizontal="center" vertical="center" wrapText="1"/>
    </xf>
    <xf numFmtId="179" fontId="35" fillId="0" borderId="0" xfId="0" applyNumberFormat="1" applyFont="1">
      <alignment vertical="center"/>
    </xf>
    <xf numFmtId="0" fontId="38" fillId="0" borderId="0" xfId="0" applyFont="1">
      <alignment vertical="center"/>
    </xf>
    <xf numFmtId="179" fontId="29" fillId="0" borderId="0" xfId="0" applyNumberFormat="1" applyFont="1">
      <alignment vertical="center"/>
    </xf>
    <xf numFmtId="0" fontId="49" fillId="0" borderId="0" xfId="0" applyFont="1">
      <alignment vertical="center"/>
    </xf>
    <xf numFmtId="0" fontId="31" fillId="0" borderId="8" xfId="0" applyFont="1" applyBorder="1" applyAlignment="1">
      <alignment horizontal="center" vertical="center" wrapText="1"/>
    </xf>
    <xf numFmtId="49" fontId="31" fillId="0" borderId="8" xfId="0" applyNumberFormat="1" applyFont="1" applyBorder="1" applyAlignment="1">
      <alignment horizontal="center" vertical="center"/>
    </xf>
    <xf numFmtId="180" fontId="35" fillId="0" borderId="8" xfId="0" applyNumberFormat="1" applyFont="1" applyBorder="1">
      <alignment vertical="center"/>
    </xf>
    <xf numFmtId="0" fontId="45" fillId="0" borderId="0" xfId="0" applyFont="1" applyAlignment="1">
      <alignment horizontal="right" vertical="center"/>
    </xf>
    <xf numFmtId="0" fontId="34" fillId="0" borderId="0" xfId="0" applyFont="1">
      <alignment vertical="center"/>
    </xf>
    <xf numFmtId="0" fontId="32" fillId="0" borderId="0" xfId="0" applyFont="1">
      <alignment vertical="center"/>
    </xf>
    <xf numFmtId="0" fontId="35" fillId="0" borderId="8" xfId="0" quotePrefix="1" applyFont="1" applyBorder="1">
      <alignment vertical="center"/>
    </xf>
    <xf numFmtId="0" fontId="29" fillId="0" borderId="8" xfId="0" quotePrefix="1" applyFont="1" applyBorder="1">
      <alignment vertical="center"/>
    </xf>
    <xf numFmtId="0" fontId="35" fillId="2" borderId="8" xfId="0" applyFont="1" applyFill="1" applyBorder="1">
      <alignment vertical="center"/>
    </xf>
    <xf numFmtId="49" fontId="35" fillId="2" borderId="8" xfId="0" applyNumberFormat="1" applyFont="1" applyFill="1" applyBorder="1" applyAlignment="1">
      <alignment horizontal="center" vertical="center"/>
    </xf>
    <xf numFmtId="0" fontId="35" fillId="2" borderId="8" xfId="0" applyFont="1" applyFill="1" applyBorder="1" applyAlignment="1">
      <alignment horizontal="center" vertical="center"/>
    </xf>
    <xf numFmtId="0" fontId="38" fillId="2" borderId="8" xfId="0" applyFont="1" applyFill="1" applyBorder="1">
      <alignment vertical="center"/>
    </xf>
    <xf numFmtId="180" fontId="35" fillId="2" borderId="8" xfId="0" applyNumberFormat="1" applyFont="1" applyFill="1" applyBorder="1">
      <alignment vertical="center"/>
    </xf>
    <xf numFmtId="179" fontId="35" fillId="2" borderId="8" xfId="0" applyNumberFormat="1" applyFont="1" applyFill="1" applyBorder="1">
      <alignment vertical="center"/>
    </xf>
    <xf numFmtId="0" fontId="38" fillId="2" borderId="8" xfId="0" quotePrefix="1" applyFont="1" applyFill="1" applyBorder="1">
      <alignment vertical="center"/>
    </xf>
    <xf numFmtId="0" fontId="38" fillId="2" borderId="8" xfId="0" applyFont="1" applyFill="1" applyBorder="1" applyAlignment="1">
      <alignment vertical="center" wrapText="1"/>
    </xf>
    <xf numFmtId="0" fontId="35" fillId="2" borderId="8" xfId="0" quotePrefix="1" applyFont="1" applyFill="1" applyBorder="1">
      <alignment vertical="center"/>
    </xf>
    <xf numFmtId="0" fontId="45" fillId="2" borderId="8" xfId="0" applyFont="1" applyFill="1" applyBorder="1">
      <alignment vertical="center"/>
    </xf>
    <xf numFmtId="180" fontId="46" fillId="2" borderId="8" xfId="0" applyNumberFormat="1" applyFont="1" applyFill="1" applyBorder="1">
      <alignment vertical="center"/>
    </xf>
    <xf numFmtId="0" fontId="46" fillId="2" borderId="8" xfId="0" applyFont="1" applyFill="1" applyBorder="1">
      <alignment vertical="center"/>
    </xf>
    <xf numFmtId="179" fontId="46" fillId="2" borderId="8" xfId="0" applyNumberFormat="1" applyFont="1" applyFill="1" applyBorder="1">
      <alignment vertical="center"/>
    </xf>
    <xf numFmtId="0" fontId="29" fillId="2" borderId="8" xfId="0" applyFont="1" applyFill="1" applyBorder="1" applyAlignment="1">
      <alignment horizontal="center" vertical="center"/>
    </xf>
    <xf numFmtId="0" fontId="31" fillId="2" borderId="8" xfId="0" applyFont="1" applyFill="1" applyBorder="1" applyAlignment="1">
      <alignment horizontal="center" vertical="center"/>
    </xf>
    <xf numFmtId="49" fontId="31" fillId="2" borderId="8" xfId="0" applyNumberFormat="1" applyFont="1" applyFill="1" applyBorder="1" applyAlignment="1">
      <alignment horizontal="center" vertical="center"/>
    </xf>
    <xf numFmtId="0" fontId="31" fillId="2" borderId="8" xfId="0" applyFont="1" applyFill="1" applyBorder="1">
      <alignment vertical="center"/>
    </xf>
    <xf numFmtId="0" fontId="29" fillId="2" borderId="8" xfId="0" applyFont="1" applyFill="1" applyBorder="1">
      <alignment vertical="center"/>
    </xf>
    <xf numFmtId="181" fontId="29" fillId="2" borderId="8" xfId="0" applyNumberFormat="1" applyFont="1" applyFill="1" applyBorder="1" applyAlignment="1">
      <alignment horizontal="center" vertical="center"/>
    </xf>
    <xf numFmtId="179" fontId="29" fillId="2" borderId="8" xfId="0" applyNumberFormat="1" applyFont="1" applyFill="1" applyBorder="1">
      <alignment vertical="center"/>
    </xf>
    <xf numFmtId="179" fontId="29" fillId="2" borderId="8" xfId="0" applyNumberFormat="1" applyFont="1" applyFill="1" applyBorder="1" applyAlignment="1">
      <alignment horizontal="center" vertical="center"/>
    </xf>
    <xf numFmtId="182" fontId="29" fillId="2" borderId="8" xfId="0" applyNumberFormat="1" applyFont="1" applyFill="1" applyBorder="1" applyAlignment="1">
      <alignment horizontal="center" vertical="center"/>
    </xf>
    <xf numFmtId="0" fontId="29" fillId="2" borderId="8" xfId="0" applyFont="1" applyFill="1" applyBorder="1" applyAlignment="1">
      <alignment vertical="center" wrapText="1"/>
    </xf>
    <xf numFmtId="0" fontId="31" fillId="2" borderId="8" xfId="0" applyFont="1" applyFill="1" applyBorder="1" applyAlignment="1">
      <alignment vertical="center" wrapText="1"/>
    </xf>
    <xf numFmtId="0" fontId="29" fillId="2" borderId="8" xfId="0" quotePrefix="1" applyFont="1" applyFill="1" applyBorder="1" applyAlignment="1">
      <alignment vertical="center" wrapText="1"/>
    </xf>
    <xf numFmtId="180" fontId="29" fillId="2" borderId="8" xfId="0" applyNumberFormat="1" applyFont="1" applyFill="1" applyBorder="1">
      <alignment vertical="center"/>
    </xf>
    <xf numFmtId="0" fontId="31" fillId="2" borderId="8" xfId="0" quotePrefix="1" applyFont="1" applyFill="1" applyBorder="1" applyAlignment="1">
      <alignment vertical="center" wrapText="1"/>
    </xf>
    <xf numFmtId="0" fontId="0" fillId="2" borderId="8" xfId="0" applyFill="1" applyBorder="1">
      <alignment vertical="center"/>
    </xf>
    <xf numFmtId="0" fontId="0" fillId="2" borderId="8" xfId="0" applyFill="1" applyBorder="1" applyAlignment="1">
      <alignment horizontal="center" vertical="center"/>
    </xf>
    <xf numFmtId="179" fontId="0" fillId="2" borderId="8" xfId="0" applyNumberFormat="1" applyFill="1" applyBorder="1">
      <alignment vertical="center"/>
    </xf>
    <xf numFmtId="177" fontId="23" fillId="2" borderId="0" xfId="0" applyNumberFormat="1" applyFont="1" applyFill="1" applyProtection="1">
      <alignment vertical="center"/>
      <protection locked="0"/>
    </xf>
    <xf numFmtId="177" fontId="19" fillId="2" borderId="0" xfId="0" applyNumberFormat="1" applyFont="1" applyFill="1" applyAlignment="1">
      <alignment horizontal="right" vertical="center" shrinkToFit="1"/>
    </xf>
    <xf numFmtId="177" fontId="17" fillId="2" borderId="0" xfId="0" applyNumberFormat="1" applyFont="1" applyFill="1" applyAlignment="1" applyProtection="1">
      <alignment horizontal="left" vertical="center"/>
      <protection locked="0"/>
    </xf>
    <xf numFmtId="177" fontId="18" fillId="2" borderId="0" xfId="0" applyNumberFormat="1" applyFont="1" applyFill="1" applyProtection="1">
      <alignment vertical="center"/>
      <protection locked="0"/>
    </xf>
    <xf numFmtId="177" fontId="18" fillId="2" borderId="0" xfId="0" applyNumberFormat="1" applyFont="1" applyFill="1" applyAlignment="1" applyProtection="1">
      <alignment horizontal="right" vertical="center"/>
      <protection locked="0"/>
    </xf>
    <xf numFmtId="177" fontId="19" fillId="2" borderId="0" xfId="0" applyNumberFormat="1" applyFont="1" applyFill="1" applyAlignment="1">
      <alignment horizontal="right" vertical="center"/>
    </xf>
    <xf numFmtId="177" fontId="21" fillId="2" borderId="0" xfId="0" applyNumberFormat="1" applyFont="1" applyFill="1" applyAlignment="1">
      <alignment horizontal="right" vertical="center"/>
    </xf>
    <xf numFmtId="177" fontId="18" fillId="2" borderId="8" xfId="0" applyNumberFormat="1" applyFont="1" applyFill="1" applyBorder="1" applyAlignment="1">
      <alignment horizontal="center" vertical="center"/>
    </xf>
    <xf numFmtId="177" fontId="17" fillId="2" borderId="8" xfId="0" applyNumberFormat="1" applyFont="1" applyFill="1" applyBorder="1" applyAlignment="1">
      <alignment horizontal="center" vertical="center"/>
    </xf>
    <xf numFmtId="177" fontId="22" fillId="2" borderId="8" xfId="0" applyNumberFormat="1" applyFont="1" applyFill="1" applyBorder="1">
      <alignment vertical="center"/>
    </xf>
    <xf numFmtId="177" fontId="18" fillId="2" borderId="8" xfId="3" applyNumberFormat="1" applyFont="1" applyFill="1" applyBorder="1" applyAlignment="1" applyProtection="1">
      <alignment vertical="center"/>
      <protection locked="0"/>
    </xf>
    <xf numFmtId="177" fontId="23" fillId="2" borderId="8" xfId="3" applyNumberFormat="1" applyFont="1" applyFill="1" applyBorder="1" applyAlignment="1" applyProtection="1">
      <alignment horizontal="center" vertical="center"/>
    </xf>
    <xf numFmtId="43" fontId="18" fillId="2" borderId="8" xfId="1" applyFont="1" applyFill="1" applyBorder="1" applyAlignment="1" applyProtection="1">
      <alignment vertical="center"/>
      <protection locked="0"/>
    </xf>
    <xf numFmtId="177" fontId="18" fillId="2" borderId="8" xfId="0" applyNumberFormat="1" applyFont="1" applyFill="1" applyBorder="1">
      <alignment vertical="center"/>
    </xf>
    <xf numFmtId="177" fontId="18" fillId="2" borderId="8" xfId="3" applyNumberFormat="1" applyFont="1" applyFill="1" applyBorder="1" applyAlignment="1" applyProtection="1">
      <alignment horizontal="center" vertical="center"/>
    </xf>
    <xf numFmtId="177" fontId="23" fillId="2" borderId="8" xfId="0" applyNumberFormat="1" applyFont="1" applyFill="1" applyBorder="1" applyAlignment="1">
      <alignment vertical="center" wrapText="1"/>
    </xf>
    <xf numFmtId="177" fontId="23" fillId="2" borderId="8" xfId="0" applyNumberFormat="1" applyFont="1" applyFill="1" applyBorder="1">
      <alignment vertical="center"/>
    </xf>
    <xf numFmtId="177" fontId="18" fillId="2" borderId="8" xfId="3" applyNumberFormat="1" applyFont="1" applyFill="1" applyBorder="1" applyAlignment="1" applyProtection="1">
      <alignment vertical="center"/>
    </xf>
    <xf numFmtId="177" fontId="23" fillId="2" borderId="8" xfId="3" applyNumberFormat="1" applyFont="1" applyFill="1" applyBorder="1" applyAlignment="1" applyProtection="1">
      <alignment vertical="center"/>
    </xf>
    <xf numFmtId="43" fontId="18" fillId="2" borderId="8" xfId="1" applyFont="1" applyFill="1" applyBorder="1" applyAlignment="1" applyProtection="1">
      <alignment vertical="center"/>
    </xf>
    <xf numFmtId="43" fontId="24" fillId="2" borderId="8" xfId="1" applyFont="1" applyFill="1" applyBorder="1" applyAlignment="1">
      <alignment horizontal="right" vertical="center"/>
    </xf>
    <xf numFmtId="177" fontId="18" fillId="2" borderId="0" xfId="0" applyNumberFormat="1" applyFont="1" applyFill="1">
      <alignment vertical="center"/>
    </xf>
    <xf numFmtId="177" fontId="22" fillId="2" borderId="8" xfId="0" applyNumberFormat="1" applyFont="1" applyFill="1" applyBorder="1" applyAlignment="1">
      <alignment horizontal="center" vertical="center"/>
    </xf>
    <xf numFmtId="177" fontId="25" fillId="2" borderId="8" xfId="0" applyNumberFormat="1" applyFont="1" applyFill="1" applyBorder="1" applyAlignment="1">
      <alignment horizontal="center" vertical="center"/>
    </xf>
    <xf numFmtId="177" fontId="18" fillId="2" borderId="8" xfId="0" applyNumberFormat="1" applyFont="1" applyFill="1" applyBorder="1" applyAlignment="1">
      <alignment horizontal="left" vertical="center"/>
    </xf>
    <xf numFmtId="177" fontId="18" fillId="2" borderId="8" xfId="0" applyNumberFormat="1" applyFont="1" applyFill="1" applyBorder="1" applyProtection="1">
      <alignment vertical="center"/>
      <protection locked="0"/>
    </xf>
    <xf numFmtId="177" fontId="26" fillId="2" borderId="8" xfId="0" applyNumberFormat="1" applyFont="1" applyFill="1" applyBorder="1" applyAlignment="1">
      <alignment horizontal="center" vertical="center"/>
    </xf>
    <xf numFmtId="177" fontId="26" fillId="2" borderId="8" xfId="0" applyNumberFormat="1" applyFont="1" applyFill="1" applyBorder="1">
      <alignment vertical="center"/>
    </xf>
    <xf numFmtId="43" fontId="40" fillId="2" borderId="8" xfId="1" applyFont="1" applyFill="1" applyBorder="1" applyAlignment="1" applyProtection="1">
      <alignment vertical="center"/>
    </xf>
    <xf numFmtId="43" fontId="18" fillId="2" borderId="8" xfId="3" applyFont="1" applyFill="1" applyBorder="1" applyAlignment="1" applyProtection="1">
      <alignment vertical="center"/>
    </xf>
    <xf numFmtId="177" fontId="19" fillId="2" borderId="0" xfId="0" applyNumberFormat="1" applyFont="1" applyFill="1">
      <alignment vertical="center"/>
    </xf>
    <xf numFmtId="43" fontId="40" fillId="2" borderId="8" xfId="1" applyFont="1" applyFill="1" applyBorder="1" applyAlignment="1" applyProtection="1">
      <alignment vertical="center"/>
      <protection locked="0"/>
    </xf>
    <xf numFmtId="0" fontId="60" fillId="0" borderId="0" xfId="0" applyFont="1">
      <alignment vertical="center"/>
    </xf>
    <xf numFmtId="0" fontId="59" fillId="0" borderId="8" xfId="0" applyFont="1" applyBorder="1" applyAlignment="1">
      <alignment horizontal="center" vertical="center" wrapText="1"/>
    </xf>
    <xf numFmtId="0" fontId="62" fillId="0" borderId="8" xfId="0" applyFont="1" applyBorder="1" applyAlignment="1">
      <alignment horizontal="center" vertical="center" wrapText="1"/>
    </xf>
    <xf numFmtId="0" fontId="58" fillId="0" borderId="8" xfId="0" applyFont="1" applyBorder="1" applyAlignment="1">
      <alignment horizontal="center" vertical="center" wrapText="1"/>
    </xf>
    <xf numFmtId="179" fontId="33" fillId="0" borderId="8" xfId="0" applyNumberFormat="1" applyFont="1" applyBorder="1" applyAlignment="1">
      <alignment horizontal="right" vertical="center" wrapText="1"/>
    </xf>
    <xf numFmtId="179" fontId="59" fillId="0" borderId="8" xfId="0" applyNumberFormat="1" applyFont="1" applyBorder="1" applyAlignment="1">
      <alignment horizontal="right" vertical="center" wrapText="1"/>
    </xf>
    <xf numFmtId="0" fontId="29" fillId="0" borderId="18" xfId="0" applyFont="1" applyBorder="1" applyAlignment="1">
      <alignment vertical="center" wrapText="1"/>
    </xf>
    <xf numFmtId="179" fontId="29" fillId="0" borderId="11" xfId="0" applyNumberFormat="1" applyFont="1" applyBorder="1">
      <alignment vertical="center"/>
    </xf>
    <xf numFmtId="0" fontId="29" fillId="0" borderId="0" xfId="0" applyFont="1" applyAlignment="1">
      <alignment horizontal="center" vertical="center"/>
    </xf>
    <xf numFmtId="14" fontId="34" fillId="0" borderId="0" xfId="0" applyNumberFormat="1" applyFont="1">
      <alignment vertical="center"/>
    </xf>
    <xf numFmtId="180" fontId="31" fillId="0" borderId="8" xfId="0" applyNumberFormat="1" applyFont="1" applyBorder="1">
      <alignment vertical="center"/>
    </xf>
    <xf numFmtId="0" fontId="58" fillId="0" borderId="8" xfId="0" applyFont="1" applyBorder="1" applyAlignment="1">
      <alignment vertical="center" wrapText="1"/>
    </xf>
    <xf numFmtId="179" fontId="61" fillId="0" borderId="8" xfId="0" applyNumberFormat="1" applyFont="1" applyBorder="1" applyAlignment="1">
      <alignment horizontal="right" vertical="center" wrapText="1"/>
    </xf>
    <xf numFmtId="0" fontId="61" fillId="0" borderId="8" xfId="0" applyFont="1" applyBorder="1">
      <alignment vertical="center"/>
    </xf>
    <xf numFmtId="0" fontId="61" fillId="0" borderId="8" xfId="0" applyFont="1" applyBorder="1" applyAlignment="1">
      <alignment horizontal="right" vertical="center"/>
    </xf>
    <xf numFmtId="0" fontId="31" fillId="0" borderId="0" xfId="0" applyFont="1">
      <alignment vertical="center"/>
    </xf>
    <xf numFmtId="0" fontId="58" fillId="0" borderId="0" xfId="0" applyFont="1">
      <alignment vertical="center"/>
    </xf>
    <xf numFmtId="179" fontId="58" fillId="0" borderId="8" xfId="0" applyNumberFormat="1" applyFont="1" applyBorder="1" applyAlignment="1">
      <alignment horizontal="right" vertical="center" wrapText="1"/>
    </xf>
    <xf numFmtId="0" fontId="31" fillId="0" borderId="8" xfId="0" applyFont="1" applyBorder="1" applyAlignment="1">
      <alignment horizontal="center" vertical="center"/>
    </xf>
    <xf numFmtId="0" fontId="29" fillId="0" borderId="8" xfId="0" applyFont="1" applyBorder="1" applyAlignment="1">
      <alignment horizontal="center" vertical="center"/>
    </xf>
    <xf numFmtId="0" fontId="33" fillId="0" borderId="8" xfId="0" applyFont="1" applyBorder="1" applyAlignment="1">
      <alignment horizontal="center" vertical="center" wrapText="1"/>
    </xf>
    <xf numFmtId="0" fontId="0" fillId="0" borderId="8" xfId="0" applyBorder="1" applyAlignment="1">
      <alignment horizontal="center" vertical="center"/>
    </xf>
    <xf numFmtId="0" fontId="33" fillId="0" borderId="8" xfId="0" applyFont="1" applyBorder="1" applyAlignment="1">
      <alignment horizontal="center" vertical="center"/>
    </xf>
    <xf numFmtId="0" fontId="63" fillId="0" borderId="8" xfId="0" applyFont="1" applyBorder="1" applyAlignment="1">
      <alignment horizontal="left" vertical="center" shrinkToFit="1"/>
    </xf>
    <xf numFmtId="0" fontId="63" fillId="0" borderId="8" xfId="0" applyFont="1" applyBorder="1" applyAlignment="1">
      <alignment horizontal="left" vertical="center" wrapText="1" shrinkToFit="1"/>
    </xf>
    <xf numFmtId="0" fontId="58" fillId="0" borderId="8" xfId="0" applyFont="1" applyBorder="1" applyAlignment="1">
      <alignment horizontal="left" vertical="center" wrapText="1"/>
    </xf>
    <xf numFmtId="179" fontId="0" fillId="0" borderId="8" xfId="0" applyNumberFormat="1" applyBorder="1" applyAlignment="1">
      <alignment horizontal="right" vertical="center" wrapText="1"/>
    </xf>
    <xf numFmtId="43" fontId="61" fillId="0" borderId="8" xfId="1" applyFont="1" applyBorder="1" applyAlignment="1">
      <alignment horizontal="center" vertical="center" shrinkToFit="1"/>
    </xf>
    <xf numFmtId="43" fontId="29" fillId="0" borderId="0" xfId="0" applyNumberFormat="1" applyFont="1">
      <alignment vertical="center"/>
    </xf>
    <xf numFmtId="0" fontId="59" fillId="0" borderId="8" xfId="0" applyFont="1" applyBorder="1" applyAlignment="1">
      <alignment horizontal="center" vertical="center" shrinkToFit="1"/>
    </xf>
    <xf numFmtId="0" fontId="33" fillId="0" borderId="0" xfId="0" applyFont="1" applyAlignment="1">
      <alignment horizontal="center" vertical="center"/>
    </xf>
    <xf numFmtId="0" fontId="61" fillId="0" borderId="8" xfId="0" applyFont="1" applyBorder="1" applyAlignment="1">
      <alignment horizontal="center" vertical="center"/>
    </xf>
    <xf numFmtId="0" fontId="35" fillId="0" borderId="8" xfId="0" applyFont="1" applyBorder="1" applyAlignment="1">
      <alignment horizontal="center" vertical="center"/>
    </xf>
    <xf numFmtId="0" fontId="38" fillId="0" borderId="8" xfId="0" applyFont="1" applyBorder="1" applyAlignment="1">
      <alignment horizontal="center" vertical="center"/>
    </xf>
    <xf numFmtId="0" fontId="31" fillId="0" borderId="8" xfId="0" applyFont="1" applyBorder="1" applyAlignment="1">
      <alignment horizontal="center" vertical="center"/>
    </xf>
    <xf numFmtId="0" fontId="29" fillId="0" borderId="8" xfId="0" applyFont="1" applyBorder="1" applyAlignment="1">
      <alignment horizontal="center" vertical="center"/>
    </xf>
    <xf numFmtId="179" fontId="61" fillId="0" borderId="8" xfId="0" applyNumberFormat="1" applyFont="1" applyBorder="1">
      <alignment vertical="center"/>
    </xf>
    <xf numFmtId="179" fontId="64" fillId="0" borderId="8" xfId="0" applyNumberFormat="1" applyFont="1" applyBorder="1" applyAlignment="1">
      <alignment horizontal="right" vertical="center" wrapText="1"/>
    </xf>
    <xf numFmtId="179" fontId="64" fillId="0" borderId="8" xfId="0" applyNumberFormat="1" applyFont="1" applyBorder="1">
      <alignment vertical="center"/>
    </xf>
    <xf numFmtId="43" fontId="64" fillId="0" borderId="8" xfId="0" applyNumberFormat="1" applyFont="1" applyBorder="1" applyAlignment="1">
      <alignment horizontal="right" vertical="center"/>
    </xf>
    <xf numFmtId="179" fontId="65" fillId="0" borderId="8" xfId="0" applyNumberFormat="1" applyFont="1" applyBorder="1" applyAlignment="1">
      <alignment horizontal="right" vertical="center" wrapText="1"/>
    </xf>
    <xf numFmtId="0" fontId="31" fillId="0" borderId="8" xfId="0" applyFont="1" applyBorder="1" applyAlignment="1">
      <alignment horizontal="center" vertical="center"/>
    </xf>
    <xf numFmtId="0" fontId="29" fillId="0" borderId="8" xfId="0" applyFont="1" applyBorder="1" applyAlignment="1">
      <alignment horizontal="center" vertical="center"/>
    </xf>
    <xf numFmtId="0" fontId="31" fillId="0" borderId="8"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8" xfId="0" applyFont="1" applyBorder="1" applyAlignment="1">
      <alignment horizontal="center" vertical="center"/>
    </xf>
    <xf numFmtId="0" fontId="38" fillId="0" borderId="18" xfId="0" applyFont="1" applyBorder="1" applyAlignment="1">
      <alignment vertical="center" wrapText="1"/>
    </xf>
    <xf numFmtId="179" fontId="35" fillId="0" borderId="18" xfId="0" applyNumberFormat="1" applyFont="1" applyBorder="1" applyAlignment="1">
      <alignment vertical="center"/>
    </xf>
    <xf numFmtId="179" fontId="35" fillId="0" borderId="18" xfId="0" applyNumberFormat="1" applyFont="1" applyBorder="1" applyAlignment="1">
      <alignment vertical="center" wrapText="1"/>
    </xf>
    <xf numFmtId="0" fontId="35" fillId="0" borderId="18" xfId="0" applyFont="1" applyBorder="1" applyAlignment="1">
      <alignment horizontal="center" vertical="center"/>
    </xf>
    <xf numFmtId="0" fontId="38" fillId="0" borderId="18" xfId="0" applyFont="1" applyBorder="1" applyAlignment="1">
      <alignment horizontal="center" vertical="center"/>
    </xf>
    <xf numFmtId="0" fontId="38" fillId="0" borderId="18" xfId="0" applyFont="1" applyBorder="1">
      <alignment vertical="center"/>
    </xf>
    <xf numFmtId="0" fontId="35" fillId="0" borderId="18" xfId="0" applyFont="1" applyBorder="1">
      <alignment vertical="center"/>
    </xf>
    <xf numFmtId="0" fontId="38" fillId="0" borderId="18" xfId="0" applyFont="1" applyFill="1" applyBorder="1" applyAlignment="1">
      <alignment horizontal="center" vertical="center" wrapText="1"/>
    </xf>
    <xf numFmtId="179" fontId="35" fillId="0" borderId="8" xfId="0" applyNumberFormat="1" applyFont="1" applyBorder="1" applyAlignment="1">
      <alignment vertical="center"/>
    </xf>
    <xf numFmtId="179" fontId="35" fillId="0" borderId="8" xfId="0" applyNumberFormat="1" applyFont="1" applyBorder="1" applyAlignment="1">
      <alignment vertical="center" wrapText="1"/>
    </xf>
    <xf numFmtId="0" fontId="61" fillId="0" borderId="8" xfId="0" applyFont="1" applyBorder="1" applyAlignment="1">
      <alignment horizontal="center" vertical="center" wrapText="1"/>
    </xf>
    <xf numFmtId="179" fontId="29" fillId="0" borderId="8" xfId="0" applyNumberFormat="1" applyFont="1" applyBorder="1" applyAlignment="1">
      <alignment vertical="center"/>
    </xf>
    <xf numFmtId="43" fontId="61" fillId="0" borderId="8" xfId="1" applyFont="1" applyBorder="1" applyAlignment="1">
      <alignment horizontal="center" vertical="center" wrapText="1"/>
    </xf>
    <xf numFmtId="0" fontId="33" fillId="0" borderId="8" xfId="0" applyFont="1" applyBorder="1" applyAlignment="1">
      <alignment vertical="center"/>
    </xf>
    <xf numFmtId="179" fontId="61" fillId="0" borderId="8" xfId="0" applyNumberFormat="1" applyFont="1" applyBorder="1" applyAlignment="1">
      <alignment vertical="center" shrinkToFit="1"/>
    </xf>
    <xf numFmtId="179" fontId="61" fillId="0" borderId="8" xfId="0" applyNumberFormat="1" applyFont="1" applyBorder="1" applyAlignment="1">
      <alignment vertical="center"/>
    </xf>
    <xf numFmtId="43" fontId="61" fillId="0" borderId="8" xfId="1" applyFont="1" applyBorder="1" applyAlignment="1">
      <alignment horizontal="center" vertical="center" wrapText="1"/>
    </xf>
    <xf numFmtId="0" fontId="29" fillId="0" borderId="8" xfId="0" applyFont="1" applyBorder="1" applyAlignment="1">
      <alignment vertical="center"/>
    </xf>
    <xf numFmtId="0" fontId="31" fillId="0" borderId="8" xfId="0" applyFont="1" applyBorder="1" applyAlignment="1">
      <alignment vertical="center"/>
    </xf>
    <xf numFmtId="179" fontId="64" fillId="0" borderId="8" xfId="0" applyNumberFormat="1" applyFont="1" applyBorder="1" applyAlignment="1">
      <alignment vertical="center" wrapText="1"/>
    </xf>
    <xf numFmtId="0" fontId="31" fillId="0" borderId="8" xfId="0" applyFont="1" applyBorder="1" applyAlignment="1">
      <alignment horizontal="center" vertical="center"/>
    </xf>
    <xf numFmtId="0" fontId="29" fillId="0" borderId="8" xfId="0" applyFont="1" applyBorder="1" applyAlignment="1">
      <alignment horizontal="center" vertical="center"/>
    </xf>
    <xf numFmtId="0" fontId="29" fillId="0" borderId="8" xfId="0" applyFont="1" applyBorder="1" applyAlignment="1">
      <alignment horizontal="center" vertical="center" wrapText="1"/>
    </xf>
    <xf numFmtId="0" fontId="33" fillId="0" borderId="8" xfId="0" applyFont="1" applyBorder="1" applyAlignment="1">
      <alignment horizontal="center" vertical="center" wrapText="1"/>
    </xf>
    <xf numFmtId="0" fontId="0" fillId="0" borderId="8" xfId="0" applyBorder="1" applyAlignment="1">
      <alignment horizontal="center" vertical="center"/>
    </xf>
    <xf numFmtId="0" fontId="33" fillId="0" borderId="8" xfId="0" applyFont="1" applyBorder="1" applyAlignment="1">
      <alignment horizontal="center" vertical="center"/>
    </xf>
    <xf numFmtId="43" fontId="61" fillId="0" borderId="8" xfId="1" applyFont="1" applyBorder="1" applyAlignment="1">
      <alignment horizontal="center" vertical="center" wrapText="1"/>
    </xf>
    <xf numFmtId="0" fontId="31" fillId="0" borderId="20" xfId="0" applyFont="1" applyBorder="1" applyAlignment="1">
      <alignment vertical="center" wrapText="1"/>
    </xf>
    <xf numFmtId="179" fontId="64" fillId="0" borderId="20" xfId="0" applyNumberFormat="1" applyFont="1" applyBorder="1" applyAlignment="1">
      <alignment vertical="center" wrapText="1"/>
    </xf>
    <xf numFmtId="0" fontId="66" fillId="0" borderId="8" xfId="0" applyFont="1" applyBorder="1" applyAlignment="1">
      <alignment vertical="center" wrapText="1"/>
    </xf>
    <xf numFmtId="0" fontId="31" fillId="0" borderId="8" xfId="0" applyFont="1" applyBorder="1" applyAlignment="1">
      <alignment horizontal="center" vertical="center"/>
    </xf>
    <xf numFmtId="0" fontId="29" fillId="0" borderId="8" xfId="0" applyFont="1" applyBorder="1" applyAlignment="1">
      <alignment horizontal="center" vertical="center"/>
    </xf>
    <xf numFmtId="0" fontId="31" fillId="0" borderId="8" xfId="0" applyFont="1" applyBorder="1" applyAlignment="1">
      <alignment horizontal="center" vertical="center" wrapText="1"/>
    </xf>
    <xf numFmtId="0" fontId="29" fillId="0" borderId="8" xfId="0" applyFont="1" applyBorder="1" applyAlignment="1">
      <alignment horizontal="center" vertical="center" wrapText="1"/>
    </xf>
    <xf numFmtId="0" fontId="33" fillId="0" borderId="8" xfId="0" applyFont="1" applyBorder="1" applyAlignment="1">
      <alignment horizontal="center" vertical="center" wrapText="1"/>
    </xf>
    <xf numFmtId="0" fontId="0" fillId="0" borderId="8" xfId="0" applyBorder="1" applyAlignment="1">
      <alignment horizontal="center" vertical="center"/>
    </xf>
    <xf numFmtId="179" fontId="33" fillId="0" borderId="8" xfId="0" applyNumberFormat="1" applyFont="1" applyBorder="1" applyAlignment="1">
      <alignment vertical="center" wrapText="1"/>
    </xf>
    <xf numFmtId="0" fontId="38" fillId="0" borderId="0" xfId="0" applyFont="1" applyAlignment="1">
      <alignment horizontal="center" vertical="center"/>
    </xf>
    <xf numFmtId="0" fontId="59" fillId="0" borderId="8" xfId="0" applyFont="1" applyBorder="1" applyAlignment="1">
      <alignment horizontal="center" vertical="center" wrapText="1" shrinkToFit="1"/>
    </xf>
    <xf numFmtId="0" fontId="33" fillId="0" borderId="8" xfId="0" applyFont="1" applyBorder="1" applyAlignment="1">
      <alignment horizontal="center"/>
    </xf>
    <xf numFmtId="43" fontId="61" fillId="0" borderId="8" xfId="1" applyFont="1" applyBorder="1" applyAlignment="1">
      <alignment horizontal="right" vertical="center" wrapText="1"/>
    </xf>
    <xf numFmtId="0" fontId="32" fillId="0" borderId="0" xfId="0" applyFont="1" applyAlignment="1">
      <alignment horizontal="left" vertical="center"/>
    </xf>
    <xf numFmtId="0" fontId="50" fillId="0" borderId="0" xfId="0" applyFont="1" applyAlignment="1">
      <alignment horizontal="left" vertical="center"/>
    </xf>
    <xf numFmtId="0" fontId="32" fillId="0" borderId="0" xfId="0" applyFont="1">
      <alignment vertical="center"/>
    </xf>
    <xf numFmtId="0" fontId="32" fillId="0" borderId="0" xfId="0" applyFont="1" applyAlignment="1">
      <alignment horizontal="left" vertical="center" wrapText="1"/>
    </xf>
    <xf numFmtId="0" fontId="30" fillId="0" borderId="0" xfId="0" applyFont="1" applyAlignment="1">
      <alignment horizontal="center" vertical="center"/>
    </xf>
    <xf numFmtId="0" fontId="35" fillId="0" borderId="8" xfId="0" applyFont="1" applyBorder="1" applyAlignment="1">
      <alignment horizontal="center" vertical="center"/>
    </xf>
    <xf numFmtId="0" fontId="46" fillId="0" borderId="11" xfId="0" applyFont="1" applyBorder="1" applyAlignment="1">
      <alignment horizontal="left" vertical="center" wrapText="1"/>
    </xf>
    <xf numFmtId="0" fontId="46" fillId="0" borderId="25" xfId="0" applyFont="1" applyBorder="1" applyAlignment="1">
      <alignment horizontal="left" vertical="center" wrapText="1"/>
    </xf>
    <xf numFmtId="0" fontId="46" fillId="0" borderId="13" xfId="0" applyFont="1" applyBorder="1" applyAlignment="1">
      <alignment horizontal="left" vertical="center" wrapText="1"/>
    </xf>
    <xf numFmtId="0" fontId="46" fillId="0" borderId="11" xfId="0" applyFont="1" applyBorder="1" applyAlignment="1">
      <alignment horizontal="left" vertical="center"/>
    </xf>
    <xf numFmtId="0" fontId="46" fillId="0" borderId="25" xfId="0" applyFont="1" applyBorder="1" applyAlignment="1">
      <alignment horizontal="left" vertical="center"/>
    </xf>
    <xf numFmtId="0" fontId="46" fillId="0" borderId="13" xfId="0" applyFont="1" applyBorder="1" applyAlignment="1">
      <alignment horizontal="left" vertical="center"/>
    </xf>
    <xf numFmtId="0" fontId="35" fillId="0" borderId="11" xfId="0" applyFont="1" applyBorder="1" applyAlignment="1">
      <alignment horizontal="center" vertical="center"/>
    </xf>
    <xf numFmtId="0" fontId="35" fillId="0" borderId="13" xfId="0" applyFont="1" applyBorder="1" applyAlignment="1">
      <alignment horizontal="center" vertical="center"/>
    </xf>
    <xf numFmtId="0" fontId="46" fillId="0" borderId="21" xfId="0" applyFont="1" applyBorder="1" applyAlignment="1">
      <alignment horizontal="left" vertical="top"/>
    </xf>
    <xf numFmtId="0" fontId="46" fillId="0" borderId="22" xfId="0" applyFont="1" applyBorder="1" applyAlignment="1">
      <alignment horizontal="left" vertical="top"/>
    </xf>
    <xf numFmtId="0" fontId="46" fillId="0" borderId="23" xfId="0" applyFont="1" applyBorder="1" applyAlignment="1">
      <alignment horizontal="left" vertical="top"/>
    </xf>
    <xf numFmtId="0" fontId="46" fillId="0" borderId="24" xfId="0" applyFont="1" applyBorder="1" applyAlignment="1">
      <alignment horizontal="left" vertical="top"/>
    </xf>
    <xf numFmtId="0" fontId="45" fillId="0" borderId="21" xfId="0" applyFont="1" applyBorder="1" applyAlignment="1">
      <alignment horizontal="left" vertical="top"/>
    </xf>
    <xf numFmtId="0" fontId="45" fillId="0" borderId="11" xfId="0" applyFont="1" applyBorder="1" applyAlignment="1">
      <alignment horizontal="left" vertical="center" wrapText="1"/>
    </xf>
    <xf numFmtId="0" fontId="45" fillId="0" borderId="11" xfId="0" applyFont="1" applyBorder="1" applyAlignment="1">
      <alignment horizontal="left" vertical="center"/>
    </xf>
    <xf numFmtId="0" fontId="38" fillId="0" borderId="8" xfId="0" applyFont="1" applyBorder="1" applyAlignment="1">
      <alignment horizontal="center" vertical="center"/>
    </xf>
    <xf numFmtId="0" fontId="31" fillId="0" borderId="11" xfId="0" applyFont="1" applyBorder="1" applyAlignment="1">
      <alignment horizontal="center" vertical="center"/>
    </xf>
    <xf numFmtId="0" fontId="29" fillId="0" borderId="13" xfId="0" applyFont="1" applyBorder="1" applyAlignment="1">
      <alignment horizontal="center" vertical="center"/>
    </xf>
    <xf numFmtId="0" fontId="46" fillId="0" borderId="8" xfId="0" applyFont="1" applyBorder="1" applyAlignment="1">
      <alignment horizontal="left" vertical="top"/>
    </xf>
    <xf numFmtId="0" fontId="45" fillId="0" borderId="8" xfId="0" applyFont="1" applyBorder="1" applyAlignment="1">
      <alignment horizontal="left" vertical="center"/>
    </xf>
    <xf numFmtId="0" fontId="46" fillId="0" borderId="8" xfId="0" applyFont="1" applyBorder="1" applyAlignment="1">
      <alignment horizontal="left" vertical="center"/>
    </xf>
    <xf numFmtId="0" fontId="36" fillId="0" borderId="0" xfId="0" applyFont="1" applyAlignment="1">
      <alignment horizontal="center" vertical="center"/>
    </xf>
    <xf numFmtId="0" fontId="45" fillId="2" borderId="11" xfId="0" applyFont="1" applyFill="1" applyBorder="1" applyAlignment="1">
      <alignment horizontal="center" vertical="center"/>
    </xf>
    <xf numFmtId="0" fontId="46" fillId="2" borderId="13" xfId="0" applyFont="1" applyFill="1" applyBorder="1" applyAlignment="1">
      <alignment horizontal="center" vertical="center"/>
    </xf>
    <xf numFmtId="0" fontId="31" fillId="2" borderId="11" xfId="0" applyFont="1" applyFill="1" applyBorder="1" applyAlignment="1">
      <alignment horizontal="center" vertical="center"/>
    </xf>
    <xf numFmtId="0" fontId="29" fillId="2" borderId="13" xfId="0" applyFont="1" applyFill="1" applyBorder="1" applyAlignment="1">
      <alignment horizontal="center" vertical="center"/>
    </xf>
    <xf numFmtId="0" fontId="45" fillId="0" borderId="8" xfId="0" applyFont="1" applyBorder="1" applyAlignment="1">
      <alignment horizontal="left" vertical="top"/>
    </xf>
    <xf numFmtId="0" fontId="31" fillId="0" borderId="8" xfId="0" applyFont="1" applyBorder="1" applyAlignment="1">
      <alignment horizontal="center" vertical="center"/>
    </xf>
    <xf numFmtId="0" fontId="29" fillId="0" borderId="8" xfId="0" applyFont="1" applyBorder="1" applyAlignment="1">
      <alignment horizontal="center" vertical="center"/>
    </xf>
    <xf numFmtId="0" fontId="49" fillId="0" borderId="8" xfId="0" applyFont="1" applyBorder="1" applyAlignment="1">
      <alignment horizontal="left" vertical="top"/>
    </xf>
    <xf numFmtId="0" fontId="47" fillId="0" borderId="8" xfId="0" applyFont="1" applyBorder="1" applyAlignment="1">
      <alignment horizontal="left" vertical="top"/>
    </xf>
    <xf numFmtId="0" fontId="49" fillId="0" borderId="8" xfId="0" applyFont="1" applyBorder="1" applyAlignment="1">
      <alignment horizontal="left" vertical="center" wrapText="1"/>
    </xf>
    <xf numFmtId="0" fontId="49" fillId="0" borderId="8" xfId="0" applyFont="1" applyBorder="1" applyAlignment="1">
      <alignment horizontal="left" vertical="center"/>
    </xf>
    <xf numFmtId="0" fontId="31" fillId="0" borderId="8"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11" xfId="0" applyFont="1" applyBorder="1" applyAlignment="1">
      <alignment horizontal="center" vertical="center"/>
    </xf>
    <xf numFmtId="0" fontId="29" fillId="0" borderId="25" xfId="0" applyFont="1" applyBorder="1" applyAlignment="1">
      <alignment horizontal="center" vertical="center"/>
    </xf>
    <xf numFmtId="0" fontId="47" fillId="0" borderId="8" xfId="0" applyFont="1" applyBorder="1" applyAlignment="1">
      <alignment horizontal="left" vertical="center"/>
    </xf>
    <xf numFmtId="179" fontId="33" fillId="0" borderId="18" xfId="0" applyNumberFormat="1" applyFont="1" applyBorder="1" applyAlignment="1">
      <alignment horizontal="center" vertical="center"/>
    </xf>
    <xf numFmtId="179" fontId="33" fillId="0" borderId="19" xfId="0" applyNumberFormat="1" applyFont="1" applyBorder="1" applyAlignment="1">
      <alignment horizontal="center" vertical="center"/>
    </xf>
    <xf numFmtId="179" fontId="33" fillId="0" borderId="20" xfId="0" applyNumberFormat="1" applyFont="1" applyBorder="1" applyAlignment="1">
      <alignment horizontal="center" vertical="center"/>
    </xf>
    <xf numFmtId="0" fontId="30" fillId="0" borderId="0" xfId="0" applyFont="1" applyAlignment="1">
      <alignment horizontal="center" vertical="center" wrapText="1"/>
    </xf>
    <xf numFmtId="0" fontId="29" fillId="0" borderId="11"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13" xfId="0" applyFont="1" applyBorder="1" applyAlignment="1">
      <alignment horizontal="center" vertical="center" wrapText="1"/>
    </xf>
    <xf numFmtId="0" fontId="47" fillId="0" borderId="8" xfId="0" applyFont="1" applyBorder="1" applyAlignment="1">
      <alignment horizontal="left" vertical="center" wrapText="1"/>
    </xf>
    <xf numFmtId="0" fontId="35" fillId="0" borderId="8" xfId="0" applyFont="1" applyBorder="1" applyAlignment="1">
      <alignment horizontal="center" vertical="center" wrapText="1"/>
    </xf>
    <xf numFmtId="0" fontId="36" fillId="0" borderId="0" xfId="0" applyFont="1" applyAlignment="1">
      <alignment horizontal="center" vertical="center" wrapText="1"/>
    </xf>
    <xf numFmtId="0" fontId="32" fillId="0" borderId="0" xfId="0" applyFont="1" applyAlignment="1">
      <alignment horizontal="center" vertical="center"/>
    </xf>
    <xf numFmtId="0" fontId="33" fillId="0" borderId="8" xfId="0" applyFont="1" applyBorder="1" applyAlignment="1">
      <alignment horizontal="center" vertical="center" wrapText="1"/>
    </xf>
    <xf numFmtId="0" fontId="33" fillId="0" borderId="11" xfId="0" applyFont="1" applyBorder="1" applyAlignment="1">
      <alignment horizontal="center" vertical="center"/>
    </xf>
    <xf numFmtId="0" fontId="33" fillId="0" borderId="13" xfId="0" applyFont="1" applyBorder="1" applyAlignment="1">
      <alignment horizontal="center" vertical="center"/>
    </xf>
    <xf numFmtId="0" fontId="48" fillId="0" borderId="8" xfId="0" applyFont="1" applyBorder="1" applyAlignment="1">
      <alignment horizontal="left" vertical="top"/>
    </xf>
    <xf numFmtId="0" fontId="48" fillId="0" borderId="8" xfId="0" applyFont="1" applyBorder="1" applyAlignment="1">
      <alignment horizontal="left" vertical="center"/>
    </xf>
    <xf numFmtId="0" fontId="0" fillId="0" borderId="8" xfId="0" applyBorder="1" applyAlignment="1">
      <alignment horizontal="center" vertical="center" wrapText="1"/>
    </xf>
    <xf numFmtId="0" fontId="33" fillId="0" borderId="21" xfId="0" applyFont="1" applyBorder="1" applyAlignment="1">
      <alignment horizontal="center" vertical="center" wrapText="1"/>
    </xf>
    <xf numFmtId="0" fontId="33" fillId="0" borderId="23" xfId="0" applyFont="1" applyBorder="1" applyAlignment="1">
      <alignment horizontal="center" vertical="center" wrapText="1"/>
    </xf>
    <xf numFmtId="0" fontId="29" fillId="2" borderId="11" xfId="0" applyFont="1" applyFill="1" applyBorder="1" applyAlignment="1">
      <alignment horizontal="center" vertical="center"/>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5" fillId="0" borderId="25" xfId="0" applyFont="1" applyBorder="1" applyAlignment="1">
      <alignment horizontal="center" vertical="center"/>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0" borderId="11" xfId="0" applyBorder="1" applyAlignment="1">
      <alignment horizontal="center" vertical="center"/>
    </xf>
    <xf numFmtId="0" fontId="0" fillId="0" borderId="25" xfId="0" applyBorder="1" applyAlignment="1">
      <alignment horizontal="center" vertical="center"/>
    </xf>
    <xf numFmtId="0" fontId="0" fillId="0" borderId="13" xfId="0" applyBorder="1" applyAlignment="1">
      <alignment horizontal="center" vertical="center"/>
    </xf>
    <xf numFmtId="0" fontId="37" fillId="0" borderId="8" xfId="0" applyFont="1" applyBorder="1" applyAlignment="1">
      <alignment horizontal="left" vertical="top"/>
    </xf>
    <xf numFmtId="0" fontId="37" fillId="0" borderId="8" xfId="0" applyFont="1" applyBorder="1" applyAlignment="1">
      <alignment horizontal="left" vertical="center"/>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8" xfId="0" applyBorder="1" applyAlignment="1">
      <alignment horizontal="center" vertical="center"/>
    </xf>
    <xf numFmtId="0" fontId="37" fillId="0" borderId="8" xfId="0" applyFont="1" applyBorder="1" applyAlignment="1">
      <alignment horizontal="left" vertical="center" wrapText="1"/>
    </xf>
    <xf numFmtId="177" fontId="16" fillId="2" borderId="0" xfId="0" applyNumberFormat="1" applyFont="1" applyFill="1" applyAlignment="1" applyProtection="1">
      <alignment horizontal="center" vertical="center"/>
      <protection locked="0"/>
    </xf>
    <xf numFmtId="14" fontId="17" fillId="2" borderId="0" xfId="0" applyNumberFormat="1" applyFont="1" applyFill="1" applyAlignment="1" applyProtection="1">
      <alignment horizontal="center" vertical="center" shrinkToFit="1"/>
      <protection locked="0"/>
    </xf>
    <xf numFmtId="0" fontId="35" fillId="0" borderId="0" xfId="0" applyFont="1" applyAlignment="1">
      <alignment horizontal="left" vertical="top" wrapText="1"/>
    </xf>
    <xf numFmtId="0" fontId="33" fillId="0" borderId="0" xfId="0" applyFont="1" applyAlignment="1">
      <alignment horizontal="left" vertical="center" wrapText="1"/>
    </xf>
    <xf numFmtId="0" fontId="33" fillId="0" borderId="18" xfId="0" applyFont="1" applyBorder="1" applyAlignment="1">
      <alignment horizontal="center" vertical="center" wrapText="1"/>
    </xf>
    <xf numFmtId="0" fontId="33" fillId="0" borderId="20" xfId="0" applyFont="1" applyBorder="1" applyAlignment="1">
      <alignment horizontal="center" vertical="center" wrapText="1"/>
    </xf>
    <xf numFmtId="179" fontId="33" fillId="0" borderId="18" xfId="0" applyNumberFormat="1" applyFont="1" applyBorder="1" applyAlignment="1">
      <alignment horizontal="center" vertical="center" wrapText="1"/>
    </xf>
    <xf numFmtId="179" fontId="33" fillId="0" borderId="20" xfId="0" applyNumberFormat="1" applyFont="1" applyBorder="1" applyAlignment="1">
      <alignment horizontal="center" vertical="center" wrapText="1"/>
    </xf>
    <xf numFmtId="0" fontId="32" fillId="0" borderId="0" xfId="0" applyFont="1" applyAlignment="1">
      <alignment horizontal="center" vertical="distributed"/>
    </xf>
    <xf numFmtId="43" fontId="61" fillId="0" borderId="18" xfId="1" applyFont="1" applyBorder="1" applyAlignment="1">
      <alignment horizontal="center" vertical="center" shrinkToFit="1"/>
    </xf>
    <xf numFmtId="43" fontId="61" fillId="0" borderId="20" xfId="1" applyFont="1" applyBorder="1" applyAlignment="1">
      <alignment horizontal="center" vertical="center" shrinkToFit="1"/>
    </xf>
    <xf numFmtId="0" fontId="29" fillId="0" borderId="18" xfId="0" applyFont="1" applyBorder="1" applyAlignment="1">
      <alignment horizontal="left" vertical="center" wrapText="1"/>
    </xf>
    <xf numFmtId="0" fontId="29" fillId="0" borderId="19" xfId="0" applyFont="1" applyBorder="1" applyAlignment="1">
      <alignment horizontal="left" vertical="center" wrapText="1"/>
    </xf>
    <xf numFmtId="0" fontId="29" fillId="0" borderId="20" xfId="0" applyFont="1" applyBorder="1" applyAlignment="1">
      <alignment horizontal="left" vertical="center" wrapText="1"/>
    </xf>
    <xf numFmtId="0" fontId="29" fillId="0" borderId="22" xfId="0" applyFont="1" applyBorder="1" applyAlignment="1">
      <alignment horizontal="center" vertical="center" wrapText="1"/>
    </xf>
    <xf numFmtId="0" fontId="29" fillId="0" borderId="24" xfId="0" applyFont="1" applyBorder="1" applyAlignment="1">
      <alignment horizontal="center" vertical="center" wrapText="1"/>
    </xf>
    <xf numFmtId="0" fontId="34" fillId="0" borderId="0" xfId="0" applyFont="1" applyAlignment="1">
      <alignment horizontal="center" vertical="center"/>
    </xf>
    <xf numFmtId="179" fontId="59" fillId="0" borderId="18" xfId="0" applyNumberFormat="1" applyFont="1" applyBorder="1" applyAlignment="1">
      <alignment horizontal="center" vertical="center" wrapText="1"/>
    </xf>
    <xf numFmtId="179" fontId="59" fillId="0" borderId="19" xfId="0" applyNumberFormat="1" applyFont="1" applyBorder="1" applyAlignment="1">
      <alignment horizontal="center" vertical="center" wrapText="1"/>
    </xf>
    <xf numFmtId="179" fontId="59" fillId="0" borderId="20" xfId="0" applyNumberFormat="1" applyFont="1" applyBorder="1" applyAlignment="1">
      <alignment horizontal="center" vertical="center" wrapText="1"/>
    </xf>
    <xf numFmtId="0" fontId="33" fillId="0" borderId="18" xfId="0" applyFont="1" applyBorder="1" applyAlignment="1">
      <alignment horizontal="center" vertical="center"/>
    </xf>
    <xf numFmtId="0" fontId="33" fillId="0" borderId="19" xfId="0" applyFont="1" applyBorder="1" applyAlignment="1">
      <alignment horizontal="center" vertical="center"/>
    </xf>
    <xf numFmtId="0" fontId="33" fillId="0" borderId="20" xfId="0"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179" fontId="61" fillId="0" borderId="18" xfId="0" applyNumberFormat="1" applyFont="1" applyBorder="1" applyAlignment="1">
      <alignment horizontal="center" vertical="center"/>
    </xf>
    <xf numFmtId="179" fontId="61" fillId="0" borderId="19" xfId="0" applyNumberFormat="1" applyFont="1" applyBorder="1" applyAlignment="1">
      <alignment horizontal="center" vertical="center"/>
    </xf>
    <xf numFmtId="179" fontId="61" fillId="0" borderId="20" xfId="0" applyNumberFormat="1" applyFont="1" applyBorder="1" applyAlignment="1">
      <alignment horizontal="center" vertical="center"/>
    </xf>
    <xf numFmtId="0" fontId="31" fillId="0" borderId="18"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20"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0" xfId="0" applyFont="1" applyBorder="1" applyAlignment="1">
      <alignment horizontal="center" vertical="center" wrapText="1"/>
    </xf>
    <xf numFmtId="43" fontId="33" fillId="0" borderId="18" xfId="1" applyFont="1" applyBorder="1" applyAlignment="1">
      <alignment horizontal="center" vertical="center" wrapText="1"/>
    </xf>
    <xf numFmtId="43" fontId="33" fillId="0" borderId="19" xfId="1" applyFont="1" applyBorder="1" applyAlignment="1">
      <alignment horizontal="center" vertical="center" wrapText="1"/>
    </xf>
    <xf numFmtId="43" fontId="33" fillId="0" borderId="20" xfId="1" applyFont="1" applyBorder="1" applyAlignment="1">
      <alignment horizontal="center" vertical="center" wrapText="1"/>
    </xf>
    <xf numFmtId="0" fontId="29" fillId="0" borderId="18" xfId="0" applyFont="1" applyBorder="1" applyAlignment="1">
      <alignment horizontal="center" vertical="center"/>
    </xf>
    <xf numFmtId="0" fontId="29" fillId="0" borderId="19" xfId="0" applyFont="1" applyBorder="1" applyAlignment="1">
      <alignment horizontal="center" vertical="center"/>
    </xf>
    <xf numFmtId="0" fontId="29" fillId="0" borderId="20" xfId="0" applyFont="1" applyBorder="1" applyAlignment="1">
      <alignment horizontal="center" vertical="center"/>
    </xf>
    <xf numFmtId="179" fontId="64" fillId="0" borderId="18" xfId="0" applyNumberFormat="1" applyFont="1" applyBorder="1" applyAlignment="1">
      <alignment horizontal="center" vertical="center" wrapText="1"/>
    </xf>
    <xf numFmtId="179" fontId="64" fillId="0" borderId="20" xfId="0" applyNumberFormat="1" applyFont="1" applyBorder="1" applyAlignment="1">
      <alignment horizontal="center" vertical="center" wrapText="1"/>
    </xf>
    <xf numFmtId="177" fontId="16" fillId="0" borderId="0" xfId="0" applyNumberFormat="1" applyFont="1" applyAlignment="1" applyProtection="1">
      <alignment horizontal="center" vertical="center"/>
      <protection locked="0"/>
    </xf>
    <xf numFmtId="176" fontId="5" fillId="0" borderId="0" xfId="5" applyNumberFormat="1" applyFont="1" applyAlignment="1">
      <alignment horizontal="center" vertical="center" wrapText="1" shrinkToFit="1"/>
    </xf>
    <xf numFmtId="176" fontId="7" fillId="0" borderId="0" xfId="5" applyNumberFormat="1" applyFont="1" applyAlignment="1">
      <alignment horizontal="left" vertical="center" wrapText="1" shrinkToFit="1"/>
    </xf>
    <xf numFmtId="176" fontId="3" fillId="0" borderId="0" xfId="5" applyNumberFormat="1" applyFont="1" applyAlignment="1">
      <alignment horizontal="left" vertical="center" wrapText="1" shrinkToFit="1"/>
    </xf>
    <xf numFmtId="0" fontId="31" fillId="0" borderId="18" xfId="0" applyFont="1" applyBorder="1" applyAlignment="1">
      <alignment vertical="center" wrapText="1"/>
    </xf>
    <xf numFmtId="0" fontId="67" fillId="0" borderId="8" xfId="0" applyFont="1" applyBorder="1" applyAlignment="1">
      <alignment horizontal="center" vertical="center"/>
    </xf>
    <xf numFmtId="0" fontId="61" fillId="3" borderId="8" xfId="0" applyFont="1" applyFill="1" applyBorder="1" applyAlignment="1">
      <alignment horizontal="center" vertical="center"/>
    </xf>
    <xf numFmtId="0" fontId="33" fillId="0" borderId="8" xfId="0" applyFont="1" applyBorder="1" applyAlignment="1">
      <alignment horizontal="center" vertical="center"/>
    </xf>
    <xf numFmtId="179" fontId="61" fillId="0" borderId="18" xfId="0" applyNumberFormat="1" applyFont="1" applyBorder="1" applyAlignment="1">
      <alignment vertical="center"/>
    </xf>
    <xf numFmtId="43" fontId="61" fillId="0" borderId="18" xfId="1" applyFont="1" applyBorder="1" applyAlignment="1">
      <alignment horizontal="center" vertical="center" wrapText="1"/>
    </xf>
    <xf numFmtId="43" fontId="61" fillId="0" borderId="19" xfId="1" applyFont="1" applyBorder="1" applyAlignment="1">
      <alignment horizontal="center" vertical="center" wrapText="1"/>
    </xf>
    <xf numFmtId="43" fontId="61" fillId="0" borderId="20" xfId="1" applyFont="1" applyBorder="1" applyAlignment="1">
      <alignment horizontal="center" vertical="center" wrapText="1"/>
    </xf>
  </cellXfs>
  <cellStyles count="6">
    <cellStyle name="常规" xfId="0" builtinId="0"/>
    <cellStyle name="常规_模拟报表(第二版)" xfId="5"/>
    <cellStyle name="常规_商品流通企业财务报表1_银行公式表" xfId="2"/>
    <cellStyle name="千位分隔" xfId="1" builtinId="3"/>
    <cellStyle name="千位分隔 3" xfId="3"/>
    <cellStyle name="千位分隔_模拟报表(第二版)"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ook/Desktop/&#26519;&#33437;&#24066;&#20892;&#19994;&#20892;&#26449;&#23616;&#25206;&#36139;&#36164;&#37329;&#39033;&#30446;&#30830;&#26435;/&#20065;&#20852;&#29287;&#19994;&#36164;&#20135;&#28165;&#26597;&#25991;&#20214;/&#36164;&#20135;&#21345;&#29255;&#36134;/2023.05&#22266;&#23450;&#36164;&#20135;&#25240;&#26087;&#26803;&#29702;&#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ook/Desktop/&#26519;&#33437;&#24066;&#20892;&#19994;&#20892;&#26449;&#23616;&#25206;&#36139;&#36164;&#37329;&#39033;&#30446;&#30830;&#26435;/&#20065;&#20852;&#29287;&#19994;&#36164;&#20135;&#28165;&#26597;&#25991;&#20214;/&#20313;&#39069;&#34920;&#21644;&#24207;&#26102;&#36134;/2023&#21457;&#29983;&#39069;&#21450;&#20313;&#39069;&#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book/Desktop/&#23459;&#27721;&#21439;&#22269;&#36164;&#23616;&#32463;&#33829;&#24615;&#25351;&#26631;&#23457;&#35745;/&#36130;&#21153;&#25253;&#34920;&#65288;&#19968;&#33324;&#20225;&#19994;&#20010;&#21035;&#27169;&#2649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生产部"/>
      <sheetName val="财务部"/>
      <sheetName val="办公室"/>
      <sheetName val="牛"/>
    </sheetNames>
    <sheetDataSet>
      <sheetData sheetId="0">
        <row r="249">
          <cell r="D249">
            <v>50722658.18</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FPrn20230612115003"/>
    </sheetNames>
    <sheetDataSet>
      <sheetData sheetId="0">
        <row r="118">
          <cell r="H118">
            <v>29849296.140000001</v>
          </cell>
        </row>
        <row r="127">
          <cell r="I127">
            <v>728945.94</v>
          </cell>
        </row>
        <row r="139">
          <cell r="H139">
            <v>367383.48</v>
          </cell>
        </row>
        <row r="224">
          <cell r="I224">
            <v>2477600.96</v>
          </cell>
        </row>
        <row r="226">
          <cell r="H226">
            <v>636363.04</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0年年初数合并抵消分录"/>
      <sheetName val="X0年12月31日合并抵消分录"/>
      <sheetName val="X1年12月31日合并抵消分录"/>
      <sheetName val="2002年12月31日合并抵消分录"/>
      <sheetName val="合并抵消分录汇总表"/>
      <sheetName val="X0年年初数合并工作底稿"/>
      <sheetName val="X0年12月31日合并工作底稿"/>
      <sheetName val="X1年12月31日合并工作底稿"/>
      <sheetName val="2002年12月31日合并工作底稿"/>
      <sheetName val="资产表"/>
      <sheetName val="负债表"/>
      <sheetName val="利润表"/>
      <sheetName val="现金流量表"/>
      <sheetName val="所有者权益变动表"/>
      <sheetName val="所有者权益变动表（续）"/>
    </sheetNames>
    <sheetDataSet>
      <sheetData sheetId="0"/>
      <sheetData sheetId="1">
        <row r="2">
          <cell r="C2" t="str">
            <v>X0.12.31</v>
          </cell>
        </row>
      </sheetData>
      <sheetData sheetId="2">
        <row r="2">
          <cell r="C2" t="str">
            <v>X1.12.31</v>
          </cell>
        </row>
      </sheetData>
      <sheetData sheetId="3"/>
      <sheetData sheetId="4"/>
      <sheetData sheetId="5"/>
      <sheetData sheetId="6">
        <row r="9">
          <cell r="E9">
            <v>0</v>
          </cell>
        </row>
        <row r="12">
          <cell r="E12">
            <v>0</v>
          </cell>
        </row>
        <row r="16">
          <cell r="E16">
            <v>0</v>
          </cell>
        </row>
        <row r="17">
          <cell r="E17">
            <v>0</v>
          </cell>
        </row>
        <row r="22">
          <cell r="E22">
            <v>0</v>
          </cell>
        </row>
        <row r="23">
          <cell r="E23">
            <v>0</v>
          </cell>
        </row>
        <row r="33">
          <cell r="E33">
            <v>0</v>
          </cell>
        </row>
        <row r="35">
          <cell r="E35">
            <v>0</v>
          </cell>
        </row>
      </sheetData>
      <sheetData sheetId="7">
        <row r="9">
          <cell r="E9">
            <v>0</v>
          </cell>
        </row>
        <row r="12">
          <cell r="E12">
            <v>0</v>
          </cell>
        </row>
        <row r="16">
          <cell r="E16">
            <v>0</v>
          </cell>
        </row>
        <row r="17">
          <cell r="E17">
            <v>0</v>
          </cell>
        </row>
        <row r="22">
          <cell r="E22">
            <v>0</v>
          </cell>
        </row>
        <row r="23">
          <cell r="E23">
            <v>0</v>
          </cell>
        </row>
        <row r="33">
          <cell r="E33">
            <v>0</v>
          </cell>
        </row>
        <row r="35">
          <cell r="E35">
            <v>0</v>
          </cell>
        </row>
      </sheetData>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5"/>
  <sheetViews>
    <sheetView workbookViewId="0">
      <selection activeCell="B21" sqref="B21"/>
    </sheetView>
  </sheetViews>
  <sheetFormatPr defaultColWidth="9" defaultRowHeight="14.4" x14ac:dyDescent="0.25"/>
  <cols>
    <col min="1" max="1" width="25.33203125" customWidth="1"/>
    <col min="2" max="2" width="42.21875" customWidth="1"/>
  </cols>
  <sheetData>
    <row r="2" spans="1:2" x14ac:dyDescent="0.25">
      <c r="A2" t="s">
        <v>0</v>
      </c>
    </row>
    <row r="3" spans="1:2" x14ac:dyDescent="0.25">
      <c r="A3" t="s">
        <v>1</v>
      </c>
    </row>
    <row r="4" spans="1:2" x14ac:dyDescent="0.25">
      <c r="A4" t="s">
        <v>2</v>
      </c>
      <c r="B4" t="s">
        <v>3</v>
      </c>
    </row>
    <row r="5" spans="1:2" x14ac:dyDescent="0.25">
      <c r="A5" t="s">
        <v>4</v>
      </c>
      <c r="B5" t="s">
        <v>5</v>
      </c>
    </row>
    <row r="6" spans="1:2" x14ac:dyDescent="0.25">
      <c r="A6" t="s">
        <v>6</v>
      </c>
      <c r="B6" t="s">
        <v>7</v>
      </c>
    </row>
    <row r="7" spans="1:2" x14ac:dyDescent="0.25">
      <c r="A7" t="s">
        <v>8</v>
      </c>
      <c r="B7" t="s">
        <v>9</v>
      </c>
    </row>
    <row r="8" spans="1:2" x14ac:dyDescent="0.25">
      <c r="A8" t="s">
        <v>10</v>
      </c>
      <c r="B8" t="s">
        <v>11</v>
      </c>
    </row>
    <row r="9" spans="1:2" x14ac:dyDescent="0.25">
      <c r="A9" t="s">
        <v>12</v>
      </c>
      <c r="B9" t="s">
        <v>13</v>
      </c>
    </row>
    <row r="10" spans="1:2" x14ac:dyDescent="0.25">
      <c r="A10" t="s">
        <v>14</v>
      </c>
      <c r="B10" t="s">
        <v>15</v>
      </c>
    </row>
    <row r="11" spans="1:2" x14ac:dyDescent="0.25">
      <c r="A11" t="s">
        <v>16</v>
      </c>
      <c r="B11" t="s">
        <v>17</v>
      </c>
    </row>
    <row r="12" spans="1:2" x14ac:dyDescent="0.25">
      <c r="A12" t="s">
        <v>18</v>
      </c>
      <c r="B12" t="s">
        <v>19</v>
      </c>
    </row>
    <row r="13" spans="1:2" x14ac:dyDescent="0.25">
      <c r="A13" t="s">
        <v>20</v>
      </c>
      <c r="B13" t="s">
        <v>21</v>
      </c>
    </row>
    <row r="14" spans="1:2" x14ac:dyDescent="0.25">
      <c r="A14" t="s">
        <v>22</v>
      </c>
      <c r="B14" t="s">
        <v>23</v>
      </c>
    </row>
    <row r="15" spans="1:2" x14ac:dyDescent="0.25">
      <c r="A15" t="s">
        <v>24</v>
      </c>
      <c r="B15" t="s">
        <v>25</v>
      </c>
    </row>
    <row r="16" spans="1:2" x14ac:dyDescent="0.25">
      <c r="A16" t="s">
        <v>26</v>
      </c>
      <c r="B16" t="s">
        <v>27</v>
      </c>
    </row>
    <row r="17" spans="1:2" x14ac:dyDescent="0.25">
      <c r="A17" t="s">
        <v>28</v>
      </c>
      <c r="B17" t="s">
        <v>29</v>
      </c>
    </row>
    <row r="18" spans="1:2" x14ac:dyDescent="0.25">
      <c r="A18" t="s">
        <v>30</v>
      </c>
      <c r="B18" t="s">
        <v>31</v>
      </c>
    </row>
    <row r="19" spans="1:2" x14ac:dyDescent="0.25">
      <c r="A19" t="s">
        <v>32</v>
      </c>
      <c r="B19" t="s">
        <v>33</v>
      </c>
    </row>
    <row r="20" spans="1:2" x14ac:dyDescent="0.25">
      <c r="A20" t="s">
        <v>34</v>
      </c>
      <c r="B20" t="s">
        <v>35</v>
      </c>
    </row>
    <row r="21" spans="1:2" x14ac:dyDescent="0.25">
      <c r="A21" t="s">
        <v>36</v>
      </c>
      <c r="B21" t="s">
        <v>37</v>
      </c>
    </row>
    <row r="22" spans="1:2" x14ac:dyDescent="0.25">
      <c r="A22" t="s">
        <v>38</v>
      </c>
      <c r="B22" t="s">
        <v>39</v>
      </c>
    </row>
    <row r="23" spans="1:2" x14ac:dyDescent="0.25">
      <c r="A23" t="s">
        <v>40</v>
      </c>
      <c r="B23" t="s">
        <v>41</v>
      </c>
    </row>
    <row r="24" spans="1:2" x14ac:dyDescent="0.25">
      <c r="A24" t="s">
        <v>42</v>
      </c>
    </row>
    <row r="25" spans="1:2" x14ac:dyDescent="0.25">
      <c r="A25" t="s">
        <v>43</v>
      </c>
      <c r="B25" t="s">
        <v>44</v>
      </c>
    </row>
  </sheetData>
  <phoneticPr fontId="59" type="noConversion"/>
  <printOptions horizontalCentered="1"/>
  <pageMargins left="0.74803149606299213" right="0.74803149606299213" top="0.98425196850393704" bottom="0.98425196850393704" header="0.51181102362204722" footer="0.5118110236220472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AA24"/>
  <sheetViews>
    <sheetView view="pageBreakPreview" zoomScale="80" zoomScaleNormal="100" zoomScaleSheetLayoutView="80" workbookViewId="0">
      <selection activeCell="G18" sqref="G18"/>
    </sheetView>
  </sheetViews>
  <sheetFormatPr defaultColWidth="9" defaultRowHeight="13.8" x14ac:dyDescent="0.25"/>
  <cols>
    <col min="1" max="1" width="8.33203125" style="105" customWidth="1"/>
    <col min="2" max="2" width="14.88671875" style="105" customWidth="1"/>
    <col min="3" max="3" width="21.21875" style="105" customWidth="1"/>
    <col min="4" max="5" width="9" style="105"/>
    <col min="6" max="6" width="26.44140625" style="105" customWidth="1"/>
    <col min="7" max="9" width="5.77734375" style="105" customWidth="1"/>
    <col min="10" max="12" width="4.44140625" style="105" customWidth="1"/>
    <col min="13" max="13" width="7.44140625" style="105" customWidth="1"/>
    <col min="14" max="14" width="13.88671875" style="105" customWidth="1"/>
    <col min="15" max="15" width="11.6640625" style="105" customWidth="1"/>
    <col min="16" max="16" width="12.21875" style="105" customWidth="1"/>
    <col min="17" max="17" width="9" style="105"/>
    <col min="18" max="18" width="7.44140625" style="105" customWidth="1"/>
    <col min="19" max="19" width="9" style="105"/>
    <col min="20" max="20" width="8" style="105" customWidth="1"/>
    <col min="21" max="21" width="9" style="105"/>
    <col min="22" max="22" width="11.21875" style="105" customWidth="1"/>
    <col min="23" max="23" width="9" style="105"/>
    <col min="24" max="24" width="9.88671875" style="105" customWidth="1"/>
    <col min="25" max="25" width="14.44140625" style="137" customWidth="1"/>
    <col min="26" max="26" width="13.21875" style="137" customWidth="1"/>
    <col min="27" max="27" width="14.44140625" style="137" customWidth="1"/>
    <col min="28" max="16384" width="9" style="105"/>
  </cols>
  <sheetData>
    <row r="2" spans="1:24" ht="27" customHeight="1" x14ac:dyDescent="0.25">
      <c r="A2" s="345" t="s">
        <v>238</v>
      </c>
      <c r="B2" s="302"/>
      <c r="C2" s="302"/>
      <c r="D2" s="302"/>
      <c r="E2" s="302"/>
      <c r="F2" s="302"/>
      <c r="G2" s="302"/>
      <c r="H2" s="302"/>
      <c r="I2" s="302"/>
      <c r="J2" s="302"/>
      <c r="K2" s="302"/>
      <c r="L2" s="302"/>
      <c r="M2" s="302"/>
      <c r="N2" s="302"/>
      <c r="O2" s="302"/>
      <c r="P2" s="302"/>
      <c r="Q2" s="302"/>
      <c r="R2" s="302"/>
      <c r="S2" s="302"/>
      <c r="T2" s="302"/>
      <c r="U2" s="302"/>
      <c r="V2" s="302"/>
    </row>
    <row r="3" spans="1:24" x14ac:dyDescent="0.25">
      <c r="V3" s="92"/>
      <c r="W3" s="92" t="s">
        <v>239</v>
      </c>
    </row>
    <row r="4" spans="1:24" x14ac:dyDescent="0.25">
      <c r="A4" s="132" t="s">
        <v>134</v>
      </c>
    </row>
    <row r="5" spans="1:24" x14ac:dyDescent="0.25">
      <c r="A5" s="132" t="str">
        <f>货币资金!A5</f>
        <v>填报单位：林芝市巴宜区八一镇人民政府</v>
      </c>
    </row>
    <row r="6" spans="1:24" ht="14.4" x14ac:dyDescent="0.25">
      <c r="A6" s="132" t="str">
        <f>货币资金!A6</f>
        <v>项目名称：百巴镇苹果种植项目</v>
      </c>
      <c r="V6" s="131"/>
      <c r="W6" s="134" t="s">
        <v>240</v>
      </c>
    </row>
    <row r="7" spans="1:24" x14ac:dyDescent="0.25">
      <c r="A7" s="338" t="s">
        <v>192</v>
      </c>
      <c r="B7" s="338" t="s">
        <v>241</v>
      </c>
      <c r="C7" s="338" t="s">
        <v>242</v>
      </c>
      <c r="D7" s="338" t="s">
        <v>243</v>
      </c>
      <c r="E7" s="338" t="s">
        <v>244</v>
      </c>
      <c r="F7" s="338" t="s">
        <v>245</v>
      </c>
      <c r="G7" s="338" t="s">
        <v>246</v>
      </c>
      <c r="H7" s="338"/>
      <c r="I7" s="338"/>
      <c r="J7" s="338"/>
      <c r="K7" s="338"/>
      <c r="L7" s="338"/>
      <c r="M7" s="346" t="s">
        <v>195</v>
      </c>
      <c r="N7" s="347"/>
      <c r="O7" s="347"/>
      <c r="P7" s="348"/>
      <c r="Q7" s="338" t="s">
        <v>196</v>
      </c>
      <c r="R7" s="338"/>
      <c r="S7" s="338"/>
      <c r="T7" s="338"/>
      <c r="U7" s="346" t="s">
        <v>197</v>
      </c>
      <c r="V7" s="348"/>
      <c r="W7" s="350" t="s">
        <v>56</v>
      </c>
    </row>
    <row r="8" spans="1:24" x14ac:dyDescent="0.25">
      <c r="A8" s="338"/>
      <c r="B8" s="338"/>
      <c r="C8" s="338"/>
      <c r="D8" s="338"/>
      <c r="E8" s="338"/>
      <c r="F8" s="338"/>
      <c r="G8" s="338" t="s">
        <v>247</v>
      </c>
      <c r="H8" s="338"/>
      <c r="I8" s="338"/>
      <c r="J8" s="338" t="s">
        <v>248</v>
      </c>
      <c r="K8" s="338" t="s">
        <v>249</v>
      </c>
      <c r="L8" s="338" t="s">
        <v>250</v>
      </c>
      <c r="M8" s="338" t="s">
        <v>251</v>
      </c>
      <c r="N8" s="338" t="s">
        <v>252</v>
      </c>
      <c r="O8" s="338" t="s">
        <v>253</v>
      </c>
      <c r="P8" s="338" t="s">
        <v>254</v>
      </c>
      <c r="Q8" s="346" t="s">
        <v>141</v>
      </c>
      <c r="R8" s="348"/>
      <c r="S8" s="346" t="s">
        <v>142</v>
      </c>
      <c r="T8" s="348"/>
      <c r="U8" s="338" t="s">
        <v>251</v>
      </c>
      <c r="V8" s="338" t="s">
        <v>200</v>
      </c>
      <c r="W8" s="350"/>
    </row>
    <row r="9" spans="1:24" ht="24" x14ac:dyDescent="0.25">
      <c r="A9" s="338"/>
      <c r="B9" s="338"/>
      <c r="C9" s="338"/>
      <c r="D9" s="338"/>
      <c r="E9" s="338"/>
      <c r="F9" s="338"/>
      <c r="G9" s="86" t="s">
        <v>255</v>
      </c>
      <c r="H9" s="86" t="s">
        <v>256</v>
      </c>
      <c r="I9" s="86" t="s">
        <v>257</v>
      </c>
      <c r="J9" s="338"/>
      <c r="K9" s="338"/>
      <c r="L9" s="338"/>
      <c r="M9" s="338"/>
      <c r="N9" s="338"/>
      <c r="O9" s="338"/>
      <c r="P9" s="338"/>
      <c r="Q9" s="86" t="s">
        <v>251</v>
      </c>
      <c r="R9" s="86" t="s">
        <v>200</v>
      </c>
      <c r="S9" s="86" t="s">
        <v>251</v>
      </c>
      <c r="T9" s="86" t="s">
        <v>200</v>
      </c>
      <c r="U9" s="338"/>
      <c r="V9" s="338"/>
      <c r="W9" s="350"/>
    </row>
    <row r="10" spans="1:24" x14ac:dyDescent="0.25">
      <c r="A10" s="87"/>
      <c r="B10" s="89" t="s">
        <v>145</v>
      </c>
      <c r="C10" s="89" t="s">
        <v>146</v>
      </c>
      <c r="D10" s="89" t="s">
        <v>147</v>
      </c>
      <c r="E10" s="89" t="s">
        <v>148</v>
      </c>
      <c r="F10" s="89" t="s">
        <v>149</v>
      </c>
      <c r="G10" s="89" t="s">
        <v>150</v>
      </c>
      <c r="H10" s="89" t="s">
        <v>151</v>
      </c>
      <c r="I10" s="89" t="s">
        <v>152</v>
      </c>
      <c r="J10" s="89" t="s">
        <v>153</v>
      </c>
      <c r="K10" s="89" t="s">
        <v>154</v>
      </c>
      <c r="L10" s="129" t="s">
        <v>155</v>
      </c>
      <c r="M10" s="129" t="s">
        <v>156</v>
      </c>
      <c r="N10" s="129" t="s">
        <v>157</v>
      </c>
      <c r="O10" s="129" t="s">
        <v>158</v>
      </c>
      <c r="P10" s="129" t="s">
        <v>159</v>
      </c>
      <c r="Q10" s="129" t="s">
        <v>202</v>
      </c>
      <c r="R10" s="129" t="s">
        <v>203</v>
      </c>
      <c r="S10" s="129" t="s">
        <v>204</v>
      </c>
      <c r="T10" s="129" t="s">
        <v>205</v>
      </c>
      <c r="U10" s="129" t="s">
        <v>221</v>
      </c>
      <c r="V10" s="129" t="s">
        <v>222</v>
      </c>
      <c r="W10" s="129" t="s">
        <v>223</v>
      </c>
    </row>
    <row r="11" spans="1:24" ht="14.4" x14ac:dyDescent="0.25">
      <c r="A11" s="148"/>
      <c r="B11" s="87"/>
      <c r="C11" s="148"/>
      <c r="D11" s="106"/>
      <c r="E11" s="89"/>
      <c r="F11" s="87"/>
      <c r="G11" s="87"/>
      <c r="H11" s="87"/>
      <c r="I11" s="87"/>
      <c r="J11" s="89"/>
      <c r="K11" s="89"/>
      <c r="L11" s="89"/>
      <c r="M11" s="89"/>
      <c r="N11" s="88"/>
      <c r="O11" s="88"/>
      <c r="P11" s="88"/>
      <c r="Q11" s="89"/>
      <c r="R11" s="88"/>
      <c r="S11" s="89"/>
      <c r="T11" s="88"/>
      <c r="U11" s="89"/>
      <c r="V11" s="88"/>
      <c r="W11" s="120"/>
      <c r="X11" s="138"/>
    </row>
    <row r="12" spans="1:24" ht="14.4" x14ac:dyDescent="0.25">
      <c r="A12" s="148"/>
      <c r="B12" s="87"/>
      <c r="C12" s="148"/>
      <c r="D12" s="106"/>
      <c r="E12" s="89"/>
      <c r="F12" s="148"/>
      <c r="G12" s="87"/>
      <c r="H12" s="87"/>
      <c r="I12" s="87"/>
      <c r="J12" s="89"/>
      <c r="K12" s="89"/>
      <c r="L12" s="89"/>
      <c r="M12" s="89"/>
      <c r="N12" s="88"/>
      <c r="O12" s="88"/>
      <c r="P12" s="88"/>
      <c r="Q12" s="89"/>
      <c r="R12" s="88"/>
      <c r="S12" s="89"/>
      <c r="T12" s="88"/>
      <c r="U12" s="89"/>
      <c r="V12" s="88"/>
      <c r="W12" s="120"/>
      <c r="X12" s="138"/>
    </row>
    <row r="13" spans="1:24" x14ac:dyDescent="0.25">
      <c r="A13" s="148"/>
      <c r="B13" s="87"/>
      <c r="C13" s="148"/>
      <c r="D13" s="106"/>
      <c r="E13" s="89"/>
      <c r="F13" s="148"/>
      <c r="G13" s="87"/>
      <c r="H13" s="87"/>
      <c r="I13" s="87"/>
      <c r="J13" s="89"/>
      <c r="K13" s="89"/>
      <c r="L13" s="89"/>
      <c r="M13" s="89"/>
      <c r="N13" s="88"/>
      <c r="O13" s="88"/>
      <c r="P13" s="88"/>
      <c r="Q13" s="89"/>
      <c r="R13" s="88"/>
      <c r="S13" s="89"/>
      <c r="T13" s="88"/>
      <c r="U13" s="89"/>
      <c r="V13" s="88"/>
      <c r="W13" s="120"/>
    </row>
    <row r="14" spans="1:24" x14ac:dyDescent="0.25">
      <c r="A14" s="87"/>
      <c r="B14" s="89" t="s">
        <v>258</v>
      </c>
      <c r="C14" s="87"/>
      <c r="D14" s="106"/>
      <c r="E14" s="87"/>
      <c r="F14" s="87"/>
      <c r="G14" s="87"/>
      <c r="H14" s="87"/>
      <c r="I14" s="87"/>
      <c r="J14" s="89"/>
      <c r="K14" s="89"/>
      <c r="L14" s="89"/>
      <c r="M14" s="89"/>
      <c r="N14" s="88"/>
      <c r="O14" s="88"/>
      <c r="P14" s="88"/>
      <c r="Q14" s="89"/>
      <c r="R14" s="88"/>
      <c r="S14" s="89"/>
      <c r="T14" s="88"/>
      <c r="U14" s="89"/>
      <c r="V14" s="88"/>
      <c r="W14" s="120"/>
    </row>
    <row r="15" spans="1:24" ht="64.2" customHeight="1" x14ac:dyDescent="0.25">
      <c r="A15" s="335"/>
      <c r="B15" s="349"/>
      <c r="C15" s="349"/>
      <c r="D15" s="349"/>
      <c r="E15" s="349"/>
      <c r="F15" s="349"/>
      <c r="G15" s="349"/>
      <c r="H15" s="349"/>
      <c r="I15" s="349"/>
      <c r="J15" s="349"/>
      <c r="K15" s="349"/>
      <c r="L15" s="349"/>
      <c r="M15" s="349"/>
      <c r="N15" s="349"/>
      <c r="O15" s="349"/>
      <c r="P15" s="349"/>
      <c r="Q15" s="349"/>
      <c r="R15" s="349"/>
      <c r="S15" s="349"/>
      <c r="T15" s="333" t="s">
        <v>856</v>
      </c>
      <c r="U15" s="334"/>
      <c r="V15" s="334"/>
      <c r="W15" s="334"/>
    </row>
    <row r="16" spans="1:24" x14ac:dyDescent="0.25">
      <c r="A16" s="336" t="s">
        <v>857</v>
      </c>
      <c r="B16" s="341"/>
      <c r="C16" s="341"/>
      <c r="D16" s="341"/>
      <c r="E16" s="341"/>
      <c r="F16" s="341"/>
      <c r="G16" s="341"/>
      <c r="H16" s="341"/>
      <c r="I16" s="341"/>
      <c r="J16" s="341"/>
      <c r="K16" s="341"/>
      <c r="L16" s="341"/>
      <c r="M16" s="341"/>
      <c r="N16" s="341"/>
      <c r="O16" s="341"/>
      <c r="P16" s="341"/>
      <c r="Q16" s="341"/>
      <c r="R16" s="341"/>
      <c r="S16" s="341"/>
      <c r="T16" s="334"/>
      <c r="U16" s="334"/>
      <c r="V16" s="334"/>
      <c r="W16" s="334"/>
    </row>
    <row r="17" spans="1:22" x14ac:dyDescent="0.25">
      <c r="A17" s="85"/>
      <c r="B17" s="85"/>
      <c r="C17" s="85"/>
      <c r="D17" s="85"/>
      <c r="E17" s="85"/>
      <c r="F17" s="85"/>
      <c r="G17" s="85"/>
      <c r="H17" s="85"/>
      <c r="I17" s="85"/>
      <c r="J17" s="85"/>
      <c r="K17" s="85"/>
      <c r="L17" s="85"/>
      <c r="M17" s="85"/>
      <c r="N17" s="139"/>
      <c r="O17" s="85"/>
      <c r="P17" s="85"/>
      <c r="Q17" s="85"/>
      <c r="R17" s="85"/>
      <c r="S17" s="85"/>
      <c r="T17" s="85"/>
      <c r="U17" s="85"/>
      <c r="V17" s="85"/>
    </row>
    <row r="18" spans="1:22" x14ac:dyDescent="0.25">
      <c r="A18" s="85"/>
      <c r="B18" s="85"/>
      <c r="C18" s="85"/>
      <c r="D18" s="85"/>
      <c r="E18" s="85"/>
      <c r="F18" s="85"/>
      <c r="G18" s="85"/>
      <c r="H18" s="85"/>
      <c r="I18" s="85"/>
      <c r="J18" s="85"/>
      <c r="K18" s="85"/>
      <c r="L18" s="85"/>
      <c r="M18" s="85"/>
      <c r="N18" s="139">
        <f>N14+'固定资产-2'!K53</f>
        <v>20000</v>
      </c>
      <c r="O18" s="85"/>
      <c r="P18" s="85"/>
      <c r="Q18" s="85"/>
      <c r="R18" s="85"/>
      <c r="S18" s="85"/>
      <c r="T18" s="85"/>
      <c r="U18" s="85"/>
      <c r="V18" s="85"/>
    </row>
    <row r="19" spans="1:22" x14ac:dyDescent="0.25">
      <c r="A19" s="85"/>
      <c r="B19" s="85"/>
      <c r="C19" s="85"/>
      <c r="D19" s="85"/>
      <c r="E19" s="85"/>
      <c r="F19" s="85"/>
      <c r="G19" s="85"/>
      <c r="H19" s="85"/>
      <c r="I19" s="85"/>
      <c r="J19" s="85"/>
      <c r="K19" s="85"/>
      <c r="L19" s="85"/>
      <c r="M19" s="85"/>
      <c r="N19" s="139">
        <f>N18-[1]生产部!$D$249</f>
        <v>-50702658.18</v>
      </c>
      <c r="O19" s="85"/>
      <c r="P19" s="85"/>
      <c r="Q19" s="85"/>
      <c r="R19" s="85"/>
      <c r="S19" s="85"/>
      <c r="T19" s="85"/>
      <c r="U19" s="85"/>
      <c r="V19" s="85"/>
    </row>
    <row r="20" spans="1:22" x14ac:dyDescent="0.25">
      <c r="A20" s="85"/>
      <c r="B20" s="85"/>
      <c r="C20" s="85"/>
      <c r="D20" s="85"/>
      <c r="E20" s="85"/>
      <c r="F20" s="85"/>
      <c r="G20" s="85"/>
      <c r="H20" s="85"/>
      <c r="I20" s="85"/>
      <c r="J20" s="85"/>
      <c r="K20" s="85"/>
      <c r="L20" s="85"/>
      <c r="M20" s="85"/>
      <c r="N20" s="139" t="e">
        <f>N19-#REF!</f>
        <v>#REF!</v>
      </c>
      <c r="O20" s="85"/>
      <c r="P20" s="85"/>
      <c r="Q20" s="85"/>
      <c r="R20" s="85"/>
      <c r="S20" s="85"/>
      <c r="T20" s="85"/>
      <c r="U20" s="85"/>
      <c r="V20" s="85"/>
    </row>
    <row r="21" spans="1:22" x14ac:dyDescent="0.25">
      <c r="A21" s="85"/>
      <c r="B21" s="85"/>
      <c r="C21" s="85"/>
      <c r="D21" s="85"/>
      <c r="E21" s="85"/>
      <c r="F21" s="85"/>
      <c r="G21" s="85"/>
      <c r="H21" s="85"/>
      <c r="I21" s="85"/>
      <c r="J21" s="85"/>
      <c r="K21" s="85"/>
      <c r="L21" s="85"/>
      <c r="M21" s="85"/>
      <c r="N21" s="139"/>
      <c r="O21" s="85"/>
      <c r="P21" s="85"/>
      <c r="Q21" s="85"/>
      <c r="R21" s="85"/>
      <c r="S21" s="85"/>
      <c r="T21" s="85"/>
      <c r="U21" s="85"/>
      <c r="V21" s="85"/>
    </row>
    <row r="22" spans="1:22" x14ac:dyDescent="0.25">
      <c r="A22" s="85"/>
      <c r="B22" s="85"/>
      <c r="C22" s="85"/>
      <c r="D22" s="85"/>
      <c r="E22" s="85"/>
      <c r="F22" s="85"/>
      <c r="G22" s="85"/>
      <c r="H22" s="85"/>
      <c r="I22" s="85"/>
      <c r="J22" s="85"/>
      <c r="K22" s="85"/>
      <c r="L22" s="85"/>
      <c r="M22" s="85"/>
      <c r="N22" s="139"/>
      <c r="O22" s="85"/>
      <c r="P22" s="85"/>
      <c r="Q22" s="85"/>
      <c r="R22" s="85"/>
      <c r="S22" s="85"/>
      <c r="T22" s="85"/>
      <c r="U22" s="85"/>
      <c r="V22" s="85"/>
    </row>
    <row r="23" spans="1:22" x14ac:dyDescent="0.25">
      <c r="A23" s="85"/>
      <c r="B23" s="85"/>
      <c r="C23" s="85"/>
      <c r="D23" s="85"/>
      <c r="E23" s="85"/>
      <c r="F23" s="85"/>
      <c r="G23" s="85"/>
      <c r="H23" s="85"/>
      <c r="I23" s="85"/>
      <c r="J23" s="85"/>
      <c r="K23" s="85"/>
      <c r="L23" s="85"/>
      <c r="M23" s="85"/>
      <c r="N23" s="139"/>
      <c r="O23" s="85"/>
      <c r="P23" s="85"/>
      <c r="Q23" s="85"/>
      <c r="R23" s="85"/>
      <c r="S23" s="85"/>
      <c r="T23" s="85"/>
      <c r="U23" s="85"/>
      <c r="V23" s="85"/>
    </row>
    <row r="24" spans="1:22" x14ac:dyDescent="0.25">
      <c r="N24" s="137"/>
    </row>
  </sheetData>
  <mergeCells count="27">
    <mergeCell ref="T15:W16"/>
    <mergeCell ref="O8:O9"/>
    <mergeCell ref="P8:P9"/>
    <mergeCell ref="U8:U9"/>
    <mergeCell ref="V8:V9"/>
    <mergeCell ref="W7:W9"/>
    <mergeCell ref="G8:I8"/>
    <mergeCell ref="Q8:R8"/>
    <mergeCell ref="S8:T8"/>
    <mergeCell ref="A15:S15"/>
    <mergeCell ref="A16:S16"/>
    <mergeCell ref="A7:A9"/>
    <mergeCell ref="B7:B9"/>
    <mergeCell ref="C7:C9"/>
    <mergeCell ref="D7:D9"/>
    <mergeCell ref="E7:E9"/>
    <mergeCell ref="F7:F9"/>
    <mergeCell ref="J8:J9"/>
    <mergeCell ref="K8:K9"/>
    <mergeCell ref="L8:L9"/>
    <mergeCell ref="M8:M9"/>
    <mergeCell ref="N8:N9"/>
    <mergeCell ref="A2:V2"/>
    <mergeCell ref="G7:L7"/>
    <mergeCell ref="M7:P7"/>
    <mergeCell ref="Q7:T7"/>
    <mergeCell ref="U7:V7"/>
  </mergeCells>
  <phoneticPr fontId="59" type="noConversion"/>
  <pageMargins left="3.8888888888888903E-2" right="0" top="0.62986111111111098" bottom="0.51180555555555596" header="0.43263888888888902" footer="0.23611111111111099"/>
  <pageSetup paperSize="9" scale="6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60"/>
  <sheetViews>
    <sheetView view="pageBreakPreview" zoomScaleNormal="100" workbookViewId="0">
      <selection activeCell="G18" sqref="G18"/>
    </sheetView>
  </sheetViews>
  <sheetFormatPr defaultColWidth="9" defaultRowHeight="13.8" x14ac:dyDescent="0.25"/>
  <cols>
    <col min="1" max="1" width="7.88671875" style="105" customWidth="1"/>
    <col min="2" max="2" width="14.88671875" style="105" customWidth="1"/>
    <col min="3" max="3" width="12.88671875" style="105" customWidth="1"/>
    <col min="4" max="4" width="9.88671875" style="105" customWidth="1"/>
    <col min="5" max="5" width="9" style="105"/>
    <col min="6" max="6" width="11.21875" style="105" customWidth="1"/>
    <col min="7" max="9" width="5.109375" style="105" customWidth="1"/>
    <col min="10" max="10" width="9" style="105"/>
    <col min="11" max="11" width="12.77734375" style="105" customWidth="1"/>
    <col min="12" max="12" width="8.6640625" style="105" customWidth="1"/>
    <col min="13" max="13" width="11.6640625" style="105" customWidth="1"/>
    <col min="14" max="18" width="9" style="105"/>
    <col min="19" max="19" width="11.33203125" style="105" customWidth="1"/>
    <col min="20" max="16384" width="9" style="105"/>
  </cols>
  <sheetData>
    <row r="2" spans="1:27" ht="31.95" customHeight="1" x14ac:dyDescent="0.25">
      <c r="A2" s="351" t="s">
        <v>259</v>
      </c>
      <c r="B2" s="345"/>
      <c r="C2" s="345"/>
      <c r="D2" s="345"/>
      <c r="E2" s="345"/>
      <c r="F2" s="345"/>
      <c r="G2" s="345"/>
      <c r="H2" s="345"/>
      <c r="I2" s="345"/>
      <c r="J2" s="345"/>
      <c r="K2" s="345"/>
      <c r="L2" s="345"/>
      <c r="M2" s="345"/>
      <c r="N2" s="345"/>
      <c r="O2" s="345"/>
      <c r="P2" s="345"/>
      <c r="Q2" s="345"/>
      <c r="R2" s="345"/>
      <c r="S2" s="345"/>
      <c r="T2" s="345"/>
    </row>
    <row r="3" spans="1:27" ht="13.5" customHeight="1" x14ac:dyDescent="0.25">
      <c r="A3" s="136"/>
      <c r="B3" s="136"/>
      <c r="C3" s="136"/>
      <c r="D3" s="136"/>
      <c r="E3" s="136"/>
      <c r="F3" s="136"/>
      <c r="G3" s="136"/>
      <c r="H3" s="136"/>
      <c r="I3" s="136"/>
      <c r="J3" s="136"/>
      <c r="K3" s="136"/>
      <c r="L3" s="136"/>
      <c r="M3" s="136"/>
      <c r="N3" s="136"/>
      <c r="O3" s="136"/>
      <c r="P3" s="136"/>
      <c r="Q3" s="136"/>
      <c r="R3" s="136"/>
      <c r="S3" s="136"/>
      <c r="T3" s="92" t="s">
        <v>260</v>
      </c>
    </row>
    <row r="4" spans="1:27" x14ac:dyDescent="0.25">
      <c r="A4" s="132" t="str">
        <f>货币资金!A4</f>
        <v>清查基准日：2023年8月31日</v>
      </c>
    </row>
    <row r="5" spans="1:27" x14ac:dyDescent="0.25">
      <c r="A5" s="132" t="str">
        <f>货币资金!A5</f>
        <v>填报单位：林芝市巴宜区八一镇人民政府</v>
      </c>
    </row>
    <row r="6" spans="1:27" ht="14.4" x14ac:dyDescent="0.25">
      <c r="A6" s="132" t="str">
        <f>货币资金!A6</f>
        <v>项目名称：百巴镇苹果种植项目</v>
      </c>
      <c r="T6" s="134" t="s">
        <v>861</v>
      </c>
    </row>
    <row r="7" spans="1:27" x14ac:dyDescent="0.25">
      <c r="A7" s="338" t="s">
        <v>192</v>
      </c>
      <c r="B7" s="338" t="s">
        <v>241</v>
      </c>
      <c r="C7" s="338" t="s">
        <v>242</v>
      </c>
      <c r="D7" s="338" t="s">
        <v>243</v>
      </c>
      <c r="E7" s="338" t="s">
        <v>244</v>
      </c>
      <c r="F7" s="338" t="s">
        <v>245</v>
      </c>
      <c r="G7" s="332" t="s">
        <v>246</v>
      </c>
      <c r="H7" s="332"/>
      <c r="I7" s="332"/>
      <c r="J7" s="332" t="s">
        <v>195</v>
      </c>
      <c r="K7" s="332"/>
      <c r="L7" s="332"/>
      <c r="M7" s="332"/>
      <c r="N7" s="338" t="s">
        <v>196</v>
      </c>
      <c r="O7" s="338"/>
      <c r="P7" s="338"/>
      <c r="Q7" s="338"/>
      <c r="R7" s="338" t="s">
        <v>197</v>
      </c>
      <c r="S7" s="338"/>
      <c r="T7" s="332" t="s">
        <v>198</v>
      </c>
    </row>
    <row r="8" spans="1:27" x14ac:dyDescent="0.25">
      <c r="A8" s="338"/>
      <c r="B8" s="338"/>
      <c r="C8" s="338"/>
      <c r="D8" s="338"/>
      <c r="E8" s="338"/>
      <c r="F8" s="338"/>
      <c r="G8" s="338" t="s">
        <v>248</v>
      </c>
      <c r="H8" s="338" t="s">
        <v>249</v>
      </c>
      <c r="I8" s="338" t="s">
        <v>250</v>
      </c>
      <c r="J8" s="338" t="s">
        <v>251</v>
      </c>
      <c r="K8" s="337" t="s">
        <v>842</v>
      </c>
      <c r="L8" s="338" t="s">
        <v>253</v>
      </c>
      <c r="M8" s="338" t="s">
        <v>254</v>
      </c>
      <c r="N8" s="346" t="s">
        <v>141</v>
      </c>
      <c r="O8" s="348"/>
      <c r="P8" s="346" t="s">
        <v>142</v>
      </c>
      <c r="Q8" s="348"/>
      <c r="R8" s="338" t="s">
        <v>251</v>
      </c>
      <c r="S8" s="338" t="s">
        <v>200</v>
      </c>
      <c r="T8" s="332"/>
    </row>
    <row r="9" spans="1:27" ht="24" x14ac:dyDescent="0.25">
      <c r="A9" s="338"/>
      <c r="B9" s="338"/>
      <c r="C9" s="338"/>
      <c r="D9" s="338"/>
      <c r="E9" s="338"/>
      <c r="F9" s="338"/>
      <c r="G9" s="338"/>
      <c r="H9" s="338"/>
      <c r="I9" s="338"/>
      <c r="J9" s="338"/>
      <c r="K9" s="338"/>
      <c r="L9" s="338"/>
      <c r="M9" s="338"/>
      <c r="N9" s="86" t="s">
        <v>251</v>
      </c>
      <c r="O9" s="86" t="s">
        <v>200</v>
      </c>
      <c r="P9" s="86" t="s">
        <v>251</v>
      </c>
      <c r="Q9" s="86" t="s">
        <v>200</v>
      </c>
      <c r="R9" s="338"/>
      <c r="S9" s="338"/>
      <c r="T9" s="332"/>
    </row>
    <row r="10" spans="1:27" x14ac:dyDescent="0.25">
      <c r="A10" s="87"/>
      <c r="B10" s="89" t="s">
        <v>145</v>
      </c>
      <c r="C10" s="89" t="s">
        <v>146</v>
      </c>
      <c r="D10" s="89" t="s">
        <v>147</v>
      </c>
      <c r="E10" s="89" t="s">
        <v>148</v>
      </c>
      <c r="F10" s="89" t="s">
        <v>149</v>
      </c>
      <c r="G10" s="89" t="s">
        <v>150</v>
      </c>
      <c r="H10" s="89" t="s">
        <v>151</v>
      </c>
      <c r="I10" s="89" t="s">
        <v>152</v>
      </c>
      <c r="J10" s="89" t="s">
        <v>153</v>
      </c>
      <c r="K10" s="89" t="s">
        <v>154</v>
      </c>
      <c r="L10" s="129" t="s">
        <v>155</v>
      </c>
      <c r="M10" s="129" t="s">
        <v>156</v>
      </c>
      <c r="N10" s="129" t="s">
        <v>157</v>
      </c>
      <c r="O10" s="129" t="s">
        <v>158</v>
      </c>
      <c r="P10" s="129" t="s">
        <v>159</v>
      </c>
      <c r="Q10" s="129" t="s">
        <v>202</v>
      </c>
      <c r="R10" s="129" t="s">
        <v>203</v>
      </c>
      <c r="S10" s="129" t="s">
        <v>204</v>
      </c>
      <c r="T10" s="129" t="s">
        <v>205</v>
      </c>
    </row>
    <row r="11" spans="1:27" ht="50.4" x14ac:dyDescent="0.25">
      <c r="A11" s="87">
        <v>1</v>
      </c>
      <c r="B11" s="91" t="s">
        <v>851</v>
      </c>
      <c r="C11" s="91" t="s">
        <v>852</v>
      </c>
      <c r="D11" s="221">
        <v>43645</v>
      </c>
      <c r="E11" s="91" t="s">
        <v>843</v>
      </c>
      <c r="F11" s="107" t="s">
        <v>860</v>
      </c>
      <c r="G11" s="90" t="s">
        <v>853</v>
      </c>
      <c r="H11" s="89"/>
      <c r="I11" s="89"/>
      <c r="J11" s="89" t="s">
        <v>855</v>
      </c>
      <c r="K11" s="88">
        <v>20000</v>
      </c>
      <c r="L11" s="88">
        <v>0</v>
      </c>
      <c r="M11" s="88">
        <f>K11-L11</f>
        <v>20000</v>
      </c>
      <c r="N11" s="89"/>
      <c r="O11" s="88"/>
      <c r="P11" s="89" t="s">
        <v>854</v>
      </c>
      <c r="Q11" s="88">
        <v>6687.5</v>
      </c>
      <c r="R11" s="89">
        <v>532.5</v>
      </c>
      <c r="S11" s="88">
        <f>K11-Q11</f>
        <v>13312.5</v>
      </c>
      <c r="T11" s="218"/>
      <c r="U11" s="219"/>
      <c r="V11" s="139"/>
      <c r="X11" s="138"/>
      <c r="Y11" s="137"/>
      <c r="Z11" s="137"/>
      <c r="AA11" s="137"/>
    </row>
    <row r="12" spans="1:27" x14ac:dyDescent="0.25">
      <c r="A12" s="148"/>
      <c r="B12" s="87"/>
      <c r="C12" s="148"/>
      <c r="D12" s="106"/>
      <c r="E12" s="90"/>
      <c r="F12" s="148"/>
      <c r="G12" s="89"/>
      <c r="H12" s="89"/>
      <c r="I12" s="89"/>
      <c r="J12" s="87"/>
      <c r="K12" s="88"/>
      <c r="L12" s="88"/>
      <c r="M12" s="88"/>
      <c r="N12" s="89"/>
      <c r="O12" s="88"/>
      <c r="P12" s="89"/>
      <c r="Q12" s="88"/>
      <c r="R12" s="89"/>
      <c r="S12" s="88"/>
      <c r="T12" s="87"/>
    </row>
    <row r="13" spans="1:27" x14ac:dyDescent="0.25">
      <c r="A13" s="148"/>
      <c r="B13" s="87"/>
      <c r="C13" s="148"/>
      <c r="D13" s="106"/>
      <c r="E13" s="90"/>
      <c r="F13" s="148"/>
      <c r="G13" s="89"/>
      <c r="H13" s="89"/>
      <c r="I13" s="89"/>
      <c r="J13" s="87"/>
      <c r="K13" s="88"/>
      <c r="L13" s="88"/>
      <c r="M13" s="88"/>
      <c r="N13" s="89"/>
      <c r="O13" s="88"/>
      <c r="P13" s="89"/>
      <c r="Q13" s="88"/>
      <c r="R13" s="89"/>
      <c r="S13" s="88"/>
      <c r="T13" s="87"/>
    </row>
    <row r="14" spans="1:27" hidden="1" x14ac:dyDescent="0.25">
      <c r="A14" s="148"/>
      <c r="B14" s="87"/>
      <c r="C14" s="148"/>
      <c r="D14" s="106"/>
      <c r="E14" s="90"/>
      <c r="F14" s="148"/>
      <c r="G14" s="89"/>
      <c r="H14" s="89"/>
      <c r="I14" s="89"/>
      <c r="J14" s="87"/>
      <c r="K14" s="88"/>
      <c r="L14" s="88"/>
      <c r="M14" s="88"/>
      <c r="N14" s="89"/>
      <c r="O14" s="88"/>
      <c r="P14" s="89"/>
      <c r="Q14" s="88"/>
      <c r="R14" s="89"/>
      <c r="S14" s="88"/>
      <c r="T14" s="87"/>
    </row>
    <row r="15" spans="1:27" hidden="1" x14ac:dyDescent="0.25">
      <c r="A15" s="148"/>
      <c r="B15" s="87"/>
      <c r="C15" s="148"/>
      <c r="D15" s="106"/>
      <c r="E15" s="90"/>
      <c r="F15" s="148"/>
      <c r="G15" s="89"/>
      <c r="H15" s="89"/>
      <c r="I15" s="89"/>
      <c r="J15" s="87"/>
      <c r="K15" s="88"/>
      <c r="L15" s="88"/>
      <c r="M15" s="88"/>
      <c r="N15" s="89"/>
      <c r="O15" s="88"/>
      <c r="P15" s="89"/>
      <c r="Q15" s="88"/>
      <c r="R15" s="89"/>
      <c r="S15" s="88"/>
      <c r="T15" s="87"/>
    </row>
    <row r="16" spans="1:27" hidden="1" x14ac:dyDescent="0.25">
      <c r="A16" s="87"/>
      <c r="B16" s="87"/>
      <c r="C16" s="87"/>
      <c r="D16" s="106"/>
      <c r="E16" s="87"/>
      <c r="F16" s="87"/>
      <c r="G16" s="89"/>
      <c r="H16" s="89"/>
      <c r="I16" s="89"/>
      <c r="J16" s="89"/>
      <c r="K16" s="88"/>
      <c r="L16" s="88"/>
      <c r="M16" s="88"/>
      <c r="N16" s="89"/>
      <c r="O16" s="88"/>
      <c r="P16" s="89"/>
      <c r="Q16" s="88"/>
      <c r="R16" s="89"/>
      <c r="S16" s="88"/>
      <c r="T16" s="87"/>
    </row>
    <row r="17" spans="1:20" hidden="1" x14ac:dyDescent="0.25">
      <c r="A17" s="87"/>
      <c r="B17" s="91"/>
      <c r="C17" s="87"/>
      <c r="D17" s="106"/>
      <c r="E17" s="87"/>
      <c r="F17" s="87"/>
      <c r="G17" s="89"/>
      <c r="H17" s="89"/>
      <c r="I17" s="89"/>
      <c r="J17" s="89"/>
      <c r="K17" s="88"/>
      <c r="L17" s="88"/>
      <c r="M17" s="88"/>
      <c r="N17" s="89"/>
      <c r="O17" s="88"/>
      <c r="P17" s="89"/>
      <c r="Q17" s="88"/>
      <c r="R17" s="89"/>
      <c r="S17" s="88"/>
      <c r="T17" s="87"/>
    </row>
    <row r="18" spans="1:20" hidden="1" x14ac:dyDescent="0.25">
      <c r="A18" s="87"/>
      <c r="B18" s="87"/>
      <c r="C18" s="87"/>
      <c r="D18" s="106"/>
      <c r="E18" s="87"/>
      <c r="F18" s="87"/>
      <c r="G18" s="89"/>
      <c r="H18" s="89"/>
      <c r="I18" s="89"/>
      <c r="J18" s="89"/>
      <c r="K18" s="88"/>
      <c r="L18" s="88"/>
      <c r="M18" s="88"/>
      <c r="N18" s="89"/>
      <c r="O18" s="88"/>
      <c r="P18" s="89"/>
      <c r="Q18" s="88"/>
      <c r="R18" s="89"/>
      <c r="S18" s="88"/>
      <c r="T18" s="87"/>
    </row>
    <row r="19" spans="1:20" hidden="1" x14ac:dyDescent="0.25">
      <c r="A19" s="87"/>
      <c r="B19" s="87"/>
      <c r="C19" s="87"/>
      <c r="D19" s="106"/>
      <c r="E19" s="87"/>
      <c r="F19" s="87"/>
      <c r="G19" s="89"/>
      <c r="H19" s="89"/>
      <c r="I19" s="89"/>
      <c r="J19" s="89"/>
      <c r="K19" s="88"/>
      <c r="L19" s="88"/>
      <c r="M19" s="88"/>
      <c r="N19" s="89"/>
      <c r="O19" s="88"/>
      <c r="P19" s="89"/>
      <c r="Q19" s="88"/>
      <c r="R19" s="89"/>
      <c r="S19" s="88"/>
      <c r="T19" s="87"/>
    </row>
    <row r="20" spans="1:20" hidden="1" x14ac:dyDescent="0.25">
      <c r="A20" s="87"/>
      <c r="B20" s="91"/>
      <c r="C20" s="87"/>
      <c r="D20" s="106"/>
      <c r="E20" s="87"/>
      <c r="F20" s="87"/>
      <c r="G20" s="89"/>
      <c r="H20" s="89"/>
      <c r="I20" s="89"/>
      <c r="J20" s="89"/>
      <c r="K20" s="88"/>
      <c r="L20" s="88"/>
      <c r="M20" s="88"/>
      <c r="N20" s="89"/>
      <c r="O20" s="88"/>
      <c r="P20" s="89"/>
      <c r="Q20" s="88"/>
      <c r="R20" s="89"/>
      <c r="S20" s="88"/>
      <c r="T20" s="87"/>
    </row>
    <row r="21" spans="1:20" hidden="1" x14ac:dyDescent="0.25">
      <c r="A21" s="148"/>
      <c r="B21" s="87"/>
      <c r="C21" s="148"/>
      <c r="D21" s="106"/>
      <c r="E21" s="90"/>
      <c r="F21" s="148"/>
      <c r="G21" s="89"/>
      <c r="H21" s="89"/>
      <c r="I21" s="89"/>
      <c r="J21" s="89"/>
      <c r="K21" s="88"/>
      <c r="L21" s="88"/>
      <c r="M21" s="88"/>
      <c r="N21" s="89"/>
      <c r="O21" s="88"/>
      <c r="P21" s="89"/>
      <c r="Q21" s="88"/>
      <c r="R21" s="89"/>
      <c r="S21" s="88"/>
      <c r="T21" s="87"/>
    </row>
    <row r="22" spans="1:20" hidden="1" x14ac:dyDescent="0.25">
      <c r="A22" s="148"/>
      <c r="B22" s="87"/>
      <c r="C22" s="148"/>
      <c r="D22" s="106"/>
      <c r="E22" s="90"/>
      <c r="F22" s="148"/>
      <c r="G22" s="89"/>
      <c r="H22" s="89"/>
      <c r="I22" s="89"/>
      <c r="J22" s="89"/>
      <c r="K22" s="88"/>
      <c r="L22" s="88"/>
      <c r="M22" s="88"/>
      <c r="N22" s="89"/>
      <c r="O22" s="88"/>
      <c r="P22" s="89"/>
      <c r="Q22" s="88"/>
      <c r="R22" s="89"/>
      <c r="S22" s="88"/>
      <c r="T22" s="87"/>
    </row>
    <row r="23" spans="1:20" hidden="1" x14ac:dyDescent="0.25">
      <c r="A23" s="148"/>
      <c r="B23" s="87"/>
      <c r="C23" s="148"/>
      <c r="D23" s="106"/>
      <c r="E23" s="90"/>
      <c r="F23" s="148"/>
      <c r="G23" s="89"/>
      <c r="H23" s="89"/>
      <c r="I23" s="89"/>
      <c r="J23" s="89"/>
      <c r="K23" s="88"/>
      <c r="L23" s="88"/>
      <c r="M23" s="88"/>
      <c r="N23" s="89"/>
      <c r="O23" s="88"/>
      <c r="P23" s="89"/>
      <c r="Q23" s="88"/>
      <c r="R23" s="89"/>
      <c r="S23" s="88"/>
      <c r="T23" s="87"/>
    </row>
    <row r="24" spans="1:20" hidden="1" x14ac:dyDescent="0.25">
      <c r="A24" s="148"/>
      <c r="B24" s="87"/>
      <c r="C24" s="148"/>
      <c r="D24" s="106"/>
      <c r="E24" s="90"/>
      <c r="F24" s="148"/>
      <c r="G24" s="89"/>
      <c r="H24" s="89"/>
      <c r="I24" s="89"/>
      <c r="J24" s="89"/>
      <c r="K24" s="88"/>
      <c r="L24" s="88"/>
      <c r="M24" s="88"/>
      <c r="N24" s="89"/>
      <c r="O24" s="88"/>
      <c r="P24" s="89"/>
      <c r="Q24" s="88"/>
      <c r="R24" s="89"/>
      <c r="S24" s="88"/>
      <c r="T24" s="87"/>
    </row>
    <row r="25" spans="1:20" hidden="1" x14ac:dyDescent="0.25">
      <c r="A25" s="148"/>
      <c r="B25" s="87"/>
      <c r="C25" s="148"/>
      <c r="D25" s="106"/>
      <c r="E25" s="90"/>
      <c r="F25" s="148"/>
      <c r="G25" s="89"/>
      <c r="H25" s="89"/>
      <c r="I25" s="89"/>
      <c r="J25" s="89"/>
      <c r="K25" s="88"/>
      <c r="L25" s="88"/>
      <c r="M25" s="88"/>
      <c r="N25" s="89"/>
      <c r="O25" s="88"/>
      <c r="P25" s="89"/>
      <c r="Q25" s="88"/>
      <c r="R25" s="89"/>
      <c r="S25" s="88"/>
      <c r="T25" s="87"/>
    </row>
    <row r="26" spans="1:20" hidden="1" x14ac:dyDescent="0.25">
      <c r="A26" s="148"/>
      <c r="B26" s="87"/>
      <c r="C26" s="148"/>
      <c r="D26" s="106"/>
      <c r="E26" s="90"/>
      <c r="F26" s="148"/>
      <c r="G26" s="89"/>
      <c r="H26" s="89"/>
      <c r="I26" s="89"/>
      <c r="J26" s="89"/>
      <c r="K26" s="88"/>
      <c r="L26" s="88"/>
      <c r="M26" s="88"/>
      <c r="N26" s="89"/>
      <c r="O26" s="88"/>
      <c r="P26" s="89"/>
      <c r="Q26" s="88"/>
      <c r="R26" s="89"/>
      <c r="S26" s="88"/>
      <c r="T26" s="87"/>
    </row>
    <row r="27" spans="1:20" hidden="1" x14ac:dyDescent="0.25">
      <c r="A27" s="148"/>
      <c r="B27" s="87"/>
      <c r="C27" s="148"/>
      <c r="D27" s="106"/>
      <c r="E27" s="90"/>
      <c r="F27" s="148"/>
      <c r="G27" s="89"/>
      <c r="H27" s="89"/>
      <c r="I27" s="89"/>
      <c r="J27" s="89"/>
      <c r="K27" s="88"/>
      <c r="L27" s="88"/>
      <c r="M27" s="88"/>
      <c r="N27" s="89"/>
      <c r="O27" s="88"/>
      <c r="P27" s="89"/>
      <c r="Q27" s="88"/>
      <c r="R27" s="89"/>
      <c r="S27" s="88"/>
      <c r="T27" s="87"/>
    </row>
    <row r="28" spans="1:20" hidden="1" x14ac:dyDescent="0.25">
      <c r="A28" s="148"/>
      <c r="B28" s="87"/>
      <c r="C28" s="148"/>
      <c r="D28" s="106"/>
      <c r="E28" s="90"/>
      <c r="F28" s="148"/>
      <c r="G28" s="89"/>
      <c r="H28" s="89"/>
      <c r="I28" s="89"/>
      <c r="J28" s="89"/>
      <c r="K28" s="88"/>
      <c r="L28" s="88"/>
      <c r="M28" s="88"/>
      <c r="N28" s="89"/>
      <c r="O28" s="88"/>
      <c r="P28" s="89"/>
      <c r="Q28" s="88"/>
      <c r="R28" s="89"/>
      <c r="S28" s="88"/>
      <c r="T28" s="87"/>
    </row>
    <row r="29" spans="1:20" hidden="1" x14ac:dyDescent="0.25">
      <c r="A29" s="148"/>
      <c r="B29" s="87"/>
      <c r="C29" s="148"/>
      <c r="D29" s="106"/>
      <c r="E29" s="90"/>
      <c r="F29" s="148"/>
      <c r="G29" s="89"/>
      <c r="H29" s="89"/>
      <c r="I29" s="89"/>
      <c r="J29" s="89"/>
      <c r="K29" s="88"/>
      <c r="L29" s="88"/>
      <c r="M29" s="88"/>
      <c r="N29" s="89"/>
      <c r="O29" s="88"/>
      <c r="P29" s="89"/>
      <c r="Q29" s="88"/>
      <c r="R29" s="89"/>
      <c r="S29" s="88"/>
      <c r="T29" s="87"/>
    </row>
    <row r="30" spans="1:20" hidden="1" x14ac:dyDescent="0.25">
      <c r="A30" s="148"/>
      <c r="B30" s="87"/>
      <c r="C30" s="148"/>
      <c r="D30" s="106"/>
      <c r="E30" s="90"/>
      <c r="F30" s="148"/>
      <c r="G30" s="89"/>
      <c r="H30" s="89"/>
      <c r="I30" s="89"/>
      <c r="J30" s="89"/>
      <c r="K30" s="88"/>
      <c r="L30" s="88"/>
      <c r="M30" s="88"/>
      <c r="N30" s="89"/>
      <c r="O30" s="88"/>
      <c r="P30" s="89"/>
      <c r="Q30" s="88"/>
      <c r="R30" s="89"/>
      <c r="S30" s="88"/>
      <c r="T30" s="87"/>
    </row>
    <row r="31" spans="1:20" hidden="1" x14ac:dyDescent="0.25">
      <c r="A31" s="148"/>
      <c r="B31" s="87"/>
      <c r="C31" s="148"/>
      <c r="D31" s="106"/>
      <c r="E31" s="90"/>
      <c r="F31" s="148"/>
      <c r="G31" s="89"/>
      <c r="H31" s="89"/>
      <c r="I31" s="89"/>
      <c r="J31" s="89"/>
      <c r="K31" s="88"/>
      <c r="L31" s="88"/>
      <c r="M31" s="88"/>
      <c r="N31" s="89"/>
      <c r="O31" s="88"/>
      <c r="P31" s="89"/>
      <c r="Q31" s="88"/>
      <c r="R31" s="89"/>
      <c r="S31" s="88"/>
      <c r="T31" s="87"/>
    </row>
    <row r="32" spans="1:20" hidden="1" x14ac:dyDescent="0.25">
      <c r="A32" s="148"/>
      <c r="B32" s="87"/>
      <c r="C32" s="148"/>
      <c r="D32" s="106"/>
      <c r="E32" s="90"/>
      <c r="F32" s="148"/>
      <c r="G32" s="89"/>
      <c r="H32" s="89"/>
      <c r="I32" s="89"/>
      <c r="J32" s="89"/>
      <c r="K32" s="88"/>
      <c r="L32" s="88"/>
      <c r="M32" s="88"/>
      <c r="N32" s="89"/>
      <c r="O32" s="88"/>
      <c r="P32" s="89"/>
      <c r="Q32" s="88"/>
      <c r="R32" s="89"/>
      <c r="S32" s="88"/>
      <c r="T32" s="87"/>
    </row>
    <row r="33" spans="1:20" hidden="1" x14ac:dyDescent="0.25">
      <c r="A33" s="148"/>
      <c r="B33" s="87"/>
      <c r="C33" s="148"/>
      <c r="D33" s="106"/>
      <c r="E33" s="90"/>
      <c r="F33" s="148"/>
      <c r="G33" s="89"/>
      <c r="H33" s="89"/>
      <c r="I33" s="89"/>
      <c r="J33" s="89"/>
      <c r="K33" s="88"/>
      <c r="L33" s="88"/>
      <c r="M33" s="88"/>
      <c r="N33" s="89"/>
      <c r="O33" s="88"/>
      <c r="P33" s="89"/>
      <c r="Q33" s="88"/>
      <c r="R33" s="89"/>
      <c r="S33" s="88"/>
      <c r="T33" s="87"/>
    </row>
    <row r="34" spans="1:20" hidden="1" x14ac:dyDescent="0.25">
      <c r="A34" s="148"/>
      <c r="B34" s="87"/>
      <c r="C34" s="148"/>
      <c r="D34" s="106"/>
      <c r="E34" s="90"/>
      <c r="F34" s="148"/>
      <c r="G34" s="89"/>
      <c r="H34" s="89"/>
      <c r="I34" s="89"/>
      <c r="J34" s="89"/>
      <c r="K34" s="88"/>
      <c r="L34" s="88"/>
      <c r="M34" s="88"/>
      <c r="N34" s="89"/>
      <c r="O34" s="88"/>
      <c r="P34" s="89"/>
      <c r="Q34" s="88"/>
      <c r="R34" s="89"/>
      <c r="S34" s="88"/>
      <c r="T34" s="87"/>
    </row>
    <row r="35" spans="1:20" hidden="1" x14ac:dyDescent="0.25">
      <c r="A35" s="148"/>
      <c r="B35" s="87"/>
      <c r="C35" s="148"/>
      <c r="D35" s="106"/>
      <c r="E35" s="90"/>
      <c r="F35" s="148"/>
      <c r="G35" s="89"/>
      <c r="H35" s="89"/>
      <c r="I35" s="89"/>
      <c r="J35" s="89"/>
      <c r="K35" s="88"/>
      <c r="L35" s="88"/>
      <c r="M35" s="88"/>
      <c r="N35" s="89"/>
      <c r="O35" s="88"/>
      <c r="P35" s="89"/>
      <c r="Q35" s="88"/>
      <c r="R35" s="89"/>
      <c r="S35" s="88"/>
      <c r="T35" s="87"/>
    </row>
    <row r="36" spans="1:20" hidden="1" x14ac:dyDescent="0.25">
      <c r="A36" s="148"/>
      <c r="B36" s="87"/>
      <c r="C36" s="148"/>
      <c r="D36" s="106"/>
      <c r="E36" s="90"/>
      <c r="F36" s="148"/>
      <c r="G36" s="89"/>
      <c r="H36" s="89"/>
      <c r="I36" s="89"/>
      <c r="J36" s="89"/>
      <c r="K36" s="88"/>
      <c r="L36" s="88"/>
      <c r="M36" s="88"/>
      <c r="N36" s="89"/>
      <c r="O36" s="88"/>
      <c r="P36" s="89"/>
      <c r="Q36" s="88"/>
      <c r="R36" s="89"/>
      <c r="S36" s="88"/>
      <c r="T36" s="87"/>
    </row>
    <row r="37" spans="1:20" hidden="1" x14ac:dyDescent="0.25">
      <c r="A37" s="148"/>
      <c r="B37" s="87"/>
      <c r="C37" s="148"/>
      <c r="D37" s="106"/>
      <c r="E37" s="90"/>
      <c r="F37" s="148"/>
      <c r="G37" s="89"/>
      <c r="H37" s="89"/>
      <c r="I37" s="89"/>
      <c r="J37" s="89"/>
      <c r="K37" s="88"/>
      <c r="L37" s="88"/>
      <c r="M37" s="88"/>
      <c r="N37" s="89"/>
      <c r="O37" s="88"/>
      <c r="P37" s="89"/>
      <c r="Q37" s="88"/>
      <c r="R37" s="89"/>
      <c r="S37" s="88"/>
      <c r="T37" s="87"/>
    </row>
    <row r="38" spans="1:20" hidden="1" x14ac:dyDescent="0.25">
      <c r="A38" s="148"/>
      <c r="B38" s="87"/>
      <c r="C38" s="148"/>
      <c r="D38" s="106"/>
      <c r="E38" s="90"/>
      <c r="F38" s="148"/>
      <c r="G38" s="89"/>
      <c r="H38" s="89"/>
      <c r="I38" s="89"/>
      <c r="J38" s="89"/>
      <c r="K38" s="88"/>
      <c r="L38" s="88"/>
      <c r="M38" s="88"/>
      <c r="N38" s="89"/>
      <c r="O38" s="88"/>
      <c r="P38" s="89"/>
      <c r="Q38" s="88"/>
      <c r="R38" s="89"/>
      <c r="S38" s="88"/>
      <c r="T38" s="87"/>
    </row>
    <row r="39" spans="1:20" hidden="1" x14ac:dyDescent="0.25">
      <c r="A39" s="148"/>
      <c r="B39" s="87"/>
      <c r="C39" s="148"/>
      <c r="D39" s="106"/>
      <c r="E39" s="90"/>
      <c r="F39" s="148"/>
      <c r="G39" s="89"/>
      <c r="H39" s="89"/>
      <c r="I39" s="89"/>
      <c r="J39" s="89"/>
      <c r="K39" s="88"/>
      <c r="L39" s="88"/>
      <c r="M39" s="88"/>
      <c r="N39" s="89"/>
      <c r="O39" s="88"/>
      <c r="P39" s="89"/>
      <c r="Q39" s="88"/>
      <c r="R39" s="89"/>
      <c r="S39" s="88"/>
      <c r="T39" s="87"/>
    </row>
    <row r="40" spans="1:20" hidden="1" x14ac:dyDescent="0.25">
      <c r="A40" s="148"/>
      <c r="B40" s="87"/>
      <c r="C40" s="148"/>
      <c r="D40" s="106"/>
      <c r="E40" s="90"/>
      <c r="F40" s="148"/>
      <c r="G40" s="89"/>
      <c r="H40" s="89"/>
      <c r="I40" s="89"/>
      <c r="J40" s="89"/>
      <c r="K40" s="88"/>
      <c r="L40" s="88"/>
      <c r="M40" s="88"/>
      <c r="N40" s="89"/>
      <c r="O40" s="88"/>
      <c r="P40" s="89"/>
      <c r="Q40" s="88"/>
      <c r="R40" s="89"/>
      <c r="S40" s="88"/>
      <c r="T40" s="87"/>
    </row>
    <row r="41" spans="1:20" hidden="1" x14ac:dyDescent="0.25">
      <c r="A41" s="148"/>
      <c r="B41" s="87"/>
      <c r="C41" s="148"/>
      <c r="D41" s="106"/>
      <c r="E41" s="90"/>
      <c r="F41" s="148"/>
      <c r="G41" s="89"/>
      <c r="H41" s="89"/>
      <c r="I41" s="89"/>
      <c r="J41" s="89"/>
      <c r="K41" s="88"/>
      <c r="L41" s="88"/>
      <c r="M41" s="88"/>
      <c r="N41" s="89"/>
      <c r="O41" s="88"/>
      <c r="P41" s="89"/>
      <c r="Q41" s="88"/>
      <c r="R41" s="89"/>
      <c r="S41" s="88"/>
      <c r="T41" s="87"/>
    </row>
    <row r="42" spans="1:20" hidden="1" x14ac:dyDescent="0.25">
      <c r="A42" s="148"/>
      <c r="B42" s="87"/>
      <c r="C42" s="148"/>
      <c r="D42" s="106"/>
      <c r="E42" s="90"/>
      <c r="F42" s="148"/>
      <c r="G42" s="89"/>
      <c r="H42" s="89"/>
      <c r="I42" s="89"/>
      <c r="J42" s="89"/>
      <c r="K42" s="88"/>
      <c r="L42" s="88"/>
      <c r="M42" s="88"/>
      <c r="N42" s="89"/>
      <c r="O42" s="88"/>
      <c r="P42" s="89"/>
      <c r="Q42" s="88"/>
      <c r="R42" s="89"/>
      <c r="S42" s="88"/>
      <c r="T42" s="87"/>
    </row>
    <row r="43" spans="1:20" hidden="1" x14ac:dyDescent="0.25">
      <c r="A43" s="148"/>
      <c r="B43" s="87"/>
      <c r="C43" s="148"/>
      <c r="D43" s="106"/>
      <c r="E43" s="90"/>
      <c r="F43" s="148"/>
      <c r="G43" s="89"/>
      <c r="H43" s="89"/>
      <c r="I43" s="89"/>
      <c r="J43" s="89"/>
      <c r="K43" s="88"/>
      <c r="L43" s="88"/>
      <c r="M43" s="88"/>
      <c r="N43" s="89"/>
      <c r="O43" s="88"/>
      <c r="P43" s="89"/>
      <c r="Q43" s="88"/>
      <c r="R43" s="89"/>
      <c r="S43" s="88"/>
      <c r="T43" s="87"/>
    </row>
    <row r="44" spans="1:20" hidden="1" x14ac:dyDescent="0.25">
      <c r="A44" s="148"/>
      <c r="B44" s="87"/>
      <c r="C44" s="148"/>
      <c r="D44" s="106"/>
      <c r="E44" s="90"/>
      <c r="F44" s="87"/>
      <c r="G44" s="89"/>
      <c r="H44" s="89"/>
      <c r="I44" s="89"/>
      <c r="J44" s="89"/>
      <c r="K44" s="88"/>
      <c r="L44" s="88"/>
      <c r="M44" s="88"/>
      <c r="N44" s="89"/>
      <c r="O44" s="88"/>
      <c r="P44" s="89"/>
      <c r="Q44" s="88"/>
      <c r="R44" s="89"/>
      <c r="S44" s="88"/>
      <c r="T44" s="87"/>
    </row>
    <row r="45" spans="1:20" hidden="1" x14ac:dyDescent="0.25">
      <c r="A45" s="148"/>
      <c r="B45" s="87"/>
      <c r="C45" s="148"/>
      <c r="D45" s="106"/>
      <c r="E45" s="90"/>
      <c r="F45" s="87"/>
      <c r="G45" s="89"/>
      <c r="H45" s="89"/>
      <c r="I45" s="89"/>
      <c r="J45" s="89"/>
      <c r="K45" s="88"/>
      <c r="L45" s="88"/>
      <c r="M45" s="88"/>
      <c r="N45" s="89"/>
      <c r="O45" s="88"/>
      <c r="P45" s="89"/>
      <c r="Q45" s="88"/>
      <c r="R45" s="89"/>
      <c r="S45" s="88"/>
      <c r="T45" s="87"/>
    </row>
    <row r="46" spans="1:20" hidden="1" x14ac:dyDescent="0.25">
      <c r="A46" s="148"/>
      <c r="B46" s="87"/>
      <c r="C46" s="148"/>
      <c r="D46" s="106"/>
      <c r="E46" s="90"/>
      <c r="F46" s="148"/>
      <c r="G46" s="89"/>
      <c r="H46" s="89"/>
      <c r="I46" s="89"/>
      <c r="J46" s="89"/>
      <c r="K46" s="88"/>
      <c r="L46" s="88"/>
      <c r="M46" s="88"/>
      <c r="N46" s="89"/>
      <c r="O46" s="88"/>
      <c r="P46" s="89"/>
      <c r="Q46" s="88"/>
      <c r="R46" s="89"/>
      <c r="S46" s="88"/>
      <c r="T46" s="87"/>
    </row>
    <row r="47" spans="1:20" x14ac:dyDescent="0.25">
      <c r="A47" s="148"/>
      <c r="B47" s="87"/>
      <c r="C47" s="148"/>
      <c r="D47" s="106"/>
      <c r="E47" s="90"/>
      <c r="F47" s="148"/>
      <c r="G47" s="89"/>
      <c r="H47" s="89"/>
      <c r="I47" s="89"/>
      <c r="J47" s="89"/>
      <c r="K47" s="88"/>
      <c r="L47" s="88"/>
      <c r="M47" s="88"/>
      <c r="N47" s="89"/>
      <c r="O47" s="88"/>
      <c r="P47" s="89"/>
      <c r="Q47" s="88"/>
      <c r="R47" s="89"/>
      <c r="S47" s="88"/>
      <c r="T47" s="87"/>
    </row>
    <row r="48" spans="1:20" x14ac:dyDescent="0.25">
      <c r="A48" s="148"/>
      <c r="B48" s="87"/>
      <c r="C48" s="148"/>
      <c r="D48" s="106"/>
      <c r="E48" s="90"/>
      <c r="F48" s="148"/>
      <c r="G48" s="89"/>
      <c r="H48" s="89"/>
      <c r="I48" s="89"/>
      <c r="J48" s="89"/>
      <c r="K48" s="88"/>
      <c r="L48" s="88"/>
      <c r="M48" s="88"/>
      <c r="N48" s="89"/>
      <c r="O48" s="88"/>
      <c r="P48" s="89"/>
      <c r="Q48" s="88"/>
      <c r="R48" s="89"/>
      <c r="S48" s="88"/>
      <c r="T48" s="87"/>
    </row>
    <row r="49" spans="1:20" x14ac:dyDescent="0.25">
      <c r="A49" s="148"/>
      <c r="B49" s="87"/>
      <c r="C49" s="148"/>
      <c r="D49" s="106"/>
      <c r="E49" s="90"/>
      <c r="F49" s="148"/>
      <c r="G49" s="89"/>
      <c r="H49" s="89"/>
      <c r="I49" s="89"/>
      <c r="J49" s="89"/>
      <c r="K49" s="88"/>
      <c r="L49" s="88"/>
      <c r="M49" s="88"/>
      <c r="N49" s="89"/>
      <c r="O49" s="88"/>
      <c r="P49" s="89"/>
      <c r="Q49" s="88"/>
      <c r="R49" s="89"/>
      <c r="S49" s="88"/>
      <c r="T49" s="87"/>
    </row>
    <row r="50" spans="1:20" x14ac:dyDescent="0.25">
      <c r="A50" s="148"/>
      <c r="B50" s="87"/>
      <c r="C50" s="148"/>
      <c r="D50" s="106"/>
      <c r="E50" s="90"/>
      <c r="F50" s="148"/>
      <c r="G50" s="89"/>
      <c r="H50" s="89"/>
      <c r="I50" s="89"/>
      <c r="J50" s="89"/>
      <c r="K50" s="88"/>
      <c r="L50" s="88"/>
      <c r="M50" s="88"/>
      <c r="N50" s="89"/>
      <c r="O50" s="88"/>
      <c r="P50" s="89"/>
      <c r="Q50" s="88"/>
      <c r="R50" s="89"/>
      <c r="S50" s="88"/>
      <c r="T50" s="87"/>
    </row>
    <row r="51" spans="1:20" x14ac:dyDescent="0.25">
      <c r="A51" s="148"/>
      <c r="B51" s="87"/>
      <c r="C51" s="148"/>
      <c r="D51" s="106"/>
      <c r="E51" s="90"/>
      <c r="F51" s="148"/>
      <c r="G51" s="89"/>
      <c r="H51" s="89"/>
      <c r="I51" s="89"/>
      <c r="J51" s="89"/>
      <c r="K51" s="88"/>
      <c r="L51" s="88"/>
      <c r="M51" s="88"/>
      <c r="N51" s="89"/>
      <c r="O51" s="88"/>
      <c r="P51" s="89"/>
      <c r="Q51" s="88"/>
      <c r="R51" s="89"/>
      <c r="S51" s="88"/>
      <c r="T51" s="87"/>
    </row>
    <row r="52" spans="1:20" x14ac:dyDescent="0.25">
      <c r="A52" s="87"/>
      <c r="B52" s="87"/>
      <c r="C52" s="87"/>
      <c r="D52" s="106"/>
      <c r="E52" s="87"/>
      <c r="F52" s="87"/>
      <c r="G52" s="89"/>
      <c r="H52" s="89"/>
      <c r="I52" s="89"/>
      <c r="J52" s="89"/>
      <c r="K52" s="88"/>
      <c r="L52" s="88"/>
      <c r="M52" s="88"/>
      <c r="N52" s="89"/>
      <c r="O52" s="88"/>
      <c r="P52" s="89"/>
      <c r="Q52" s="88"/>
      <c r="R52" s="89"/>
      <c r="S52" s="88"/>
      <c r="T52" s="87"/>
    </row>
    <row r="53" spans="1:20" x14ac:dyDescent="0.25">
      <c r="A53" s="87"/>
      <c r="B53" s="114" t="s">
        <v>261</v>
      </c>
      <c r="C53" s="87"/>
      <c r="D53" s="106"/>
      <c r="E53" s="87"/>
      <c r="F53" s="87"/>
      <c r="G53" s="89"/>
      <c r="H53" s="89"/>
      <c r="I53" s="89"/>
      <c r="J53" s="89"/>
      <c r="K53" s="88">
        <f>K11+K17+K20</f>
        <v>20000</v>
      </c>
      <c r="L53" s="88">
        <f>L11+L17+L20</f>
        <v>0</v>
      </c>
      <c r="M53" s="88">
        <f>M11+M17+M20</f>
        <v>20000</v>
      </c>
      <c r="N53" s="89"/>
      <c r="O53" s="88"/>
      <c r="P53" s="89"/>
      <c r="Q53" s="88">
        <f>Q11+Q17+Q20</f>
        <v>6687.5</v>
      </c>
      <c r="R53" s="89"/>
      <c r="S53" s="88">
        <f>S11+S17+S20</f>
        <v>13312.5</v>
      </c>
      <c r="T53" s="87"/>
    </row>
    <row r="54" spans="1:20" ht="70.2" customHeight="1" x14ac:dyDescent="0.25">
      <c r="A54" s="336" t="s">
        <v>858</v>
      </c>
      <c r="B54" s="336"/>
      <c r="C54" s="336"/>
      <c r="D54" s="336"/>
      <c r="E54" s="336"/>
      <c r="F54" s="336"/>
      <c r="G54" s="336"/>
      <c r="H54" s="336"/>
      <c r="I54" s="336"/>
      <c r="J54" s="336"/>
      <c r="K54" s="336"/>
      <c r="L54" s="336"/>
      <c r="M54" s="336"/>
      <c r="N54" s="336"/>
      <c r="O54" s="336"/>
      <c r="P54" s="336"/>
      <c r="Q54" s="333" t="s">
        <v>859</v>
      </c>
      <c r="R54" s="334"/>
      <c r="S54" s="334"/>
      <c r="T54" s="334"/>
    </row>
    <row r="55" spans="1:20" x14ac:dyDescent="0.25">
      <c r="A55" s="336" t="s">
        <v>889</v>
      </c>
      <c r="B55" s="336"/>
      <c r="C55" s="336"/>
      <c r="D55" s="336"/>
      <c r="E55" s="336"/>
      <c r="F55" s="336"/>
      <c r="G55" s="336"/>
      <c r="H55" s="336"/>
      <c r="I55" s="336"/>
      <c r="J55" s="336"/>
      <c r="K55" s="336"/>
      <c r="L55" s="336"/>
      <c r="M55" s="336"/>
      <c r="N55" s="336"/>
      <c r="O55" s="336"/>
      <c r="P55" s="336"/>
      <c r="Q55" s="334"/>
      <c r="R55" s="334"/>
      <c r="S55" s="334"/>
      <c r="T55" s="334"/>
    </row>
    <row r="56" spans="1:20" x14ac:dyDescent="0.25">
      <c r="A56" s="85"/>
      <c r="B56" s="85"/>
      <c r="C56" s="85"/>
      <c r="D56" s="85"/>
      <c r="E56" s="85"/>
      <c r="F56" s="85"/>
      <c r="G56" s="85"/>
      <c r="H56" s="85"/>
      <c r="I56" s="85"/>
      <c r="J56" s="85"/>
      <c r="K56" s="85"/>
      <c r="L56" s="85"/>
      <c r="M56" s="85"/>
      <c r="N56" s="85"/>
      <c r="O56" s="85"/>
      <c r="P56" s="85"/>
      <c r="Q56" s="85"/>
      <c r="R56" s="85"/>
      <c r="S56" s="85"/>
      <c r="T56" s="85"/>
    </row>
    <row r="57" spans="1:20" x14ac:dyDescent="0.25">
      <c r="A57" s="85"/>
      <c r="B57" s="85"/>
      <c r="C57" s="85"/>
      <c r="D57" s="85"/>
      <c r="E57" s="85"/>
      <c r="F57" s="85"/>
      <c r="G57" s="85"/>
      <c r="H57" s="85"/>
      <c r="I57" s="85"/>
      <c r="J57" s="85"/>
      <c r="K57" s="85"/>
      <c r="L57" s="85"/>
      <c r="M57" s="85"/>
      <c r="N57" s="85"/>
      <c r="O57" s="85"/>
      <c r="P57" s="85"/>
      <c r="Q57" s="85"/>
      <c r="R57" s="85"/>
      <c r="S57" s="85"/>
      <c r="T57" s="85"/>
    </row>
    <row r="58" spans="1:20" x14ac:dyDescent="0.25">
      <c r="A58" s="85"/>
      <c r="B58" s="85"/>
      <c r="C58" s="85"/>
      <c r="D58" s="85"/>
      <c r="E58" s="85"/>
      <c r="F58" s="85"/>
      <c r="G58" s="85"/>
      <c r="H58" s="85"/>
      <c r="I58" s="85"/>
      <c r="J58" s="85"/>
      <c r="K58" s="85"/>
      <c r="L58" s="85"/>
      <c r="M58" s="85"/>
      <c r="N58" s="85"/>
      <c r="O58" s="85"/>
      <c r="P58" s="85"/>
      <c r="Q58" s="85"/>
      <c r="R58" s="85"/>
      <c r="S58" s="85"/>
      <c r="T58" s="85"/>
    </row>
    <row r="59" spans="1:20" x14ac:dyDescent="0.25">
      <c r="A59" s="85"/>
      <c r="B59" s="85"/>
      <c r="C59" s="85"/>
      <c r="D59" s="85"/>
      <c r="E59" s="85"/>
      <c r="F59" s="85"/>
      <c r="G59" s="85"/>
      <c r="H59" s="85"/>
      <c r="I59" s="85"/>
      <c r="J59" s="85"/>
      <c r="K59" s="85"/>
      <c r="L59" s="85"/>
      <c r="M59" s="85"/>
      <c r="N59" s="85"/>
      <c r="O59" s="85"/>
      <c r="P59" s="85"/>
      <c r="Q59" s="85"/>
      <c r="R59" s="85"/>
      <c r="S59" s="85"/>
      <c r="T59" s="85"/>
    </row>
    <row r="60" spans="1:20" x14ac:dyDescent="0.25">
      <c r="A60" s="85"/>
      <c r="B60" s="85"/>
      <c r="C60" s="85"/>
      <c r="D60" s="85"/>
      <c r="E60" s="85"/>
      <c r="F60" s="85"/>
      <c r="G60" s="85"/>
      <c r="H60" s="85"/>
      <c r="I60" s="85"/>
      <c r="J60" s="85"/>
      <c r="K60" s="85"/>
      <c r="L60" s="85"/>
      <c r="M60" s="85"/>
      <c r="N60" s="85"/>
      <c r="O60" s="85"/>
      <c r="P60" s="85"/>
      <c r="Q60" s="85"/>
      <c r="R60" s="85"/>
      <c r="S60" s="85"/>
      <c r="T60" s="85"/>
    </row>
  </sheetData>
  <mergeCells count="26">
    <mergeCell ref="M8:M9"/>
    <mergeCell ref="R8:R9"/>
    <mergeCell ref="S8:S9"/>
    <mergeCell ref="T7:T9"/>
    <mergeCell ref="Q54:T55"/>
    <mergeCell ref="N8:O8"/>
    <mergeCell ref="P8:Q8"/>
    <mergeCell ref="A54:P54"/>
    <mergeCell ref="A55:P55"/>
    <mergeCell ref="A7:A9"/>
    <mergeCell ref="B7:B9"/>
    <mergeCell ref="C7:C9"/>
    <mergeCell ref="D7:D9"/>
    <mergeCell ref="E7:E9"/>
    <mergeCell ref="F7:F9"/>
    <mergeCell ref="G8:G9"/>
    <mergeCell ref="H8:H9"/>
    <mergeCell ref="I8:I9"/>
    <mergeCell ref="J8:J9"/>
    <mergeCell ref="K8:K9"/>
    <mergeCell ref="L8:L9"/>
    <mergeCell ref="A2:T2"/>
    <mergeCell ref="G7:I7"/>
    <mergeCell ref="J7:M7"/>
    <mergeCell ref="N7:Q7"/>
    <mergeCell ref="R7:S7"/>
  </mergeCells>
  <phoneticPr fontId="59" type="noConversion"/>
  <pageMargins left="3.8888888888888903E-2" right="3.8888888888888903E-2" top="0.62986111111111098" bottom="0.55069444444444404" header="0.35416666666666702" footer="0.196527777777778"/>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N31"/>
  <sheetViews>
    <sheetView view="pageBreakPreview" zoomScaleNormal="100" workbookViewId="0">
      <selection activeCell="G18" sqref="G18"/>
    </sheetView>
  </sheetViews>
  <sheetFormatPr defaultColWidth="9" defaultRowHeight="14.4" x14ac:dyDescent="0.25"/>
  <cols>
    <col min="1" max="1" width="4" customWidth="1"/>
    <col min="2" max="3" width="18" customWidth="1"/>
    <col min="4" max="4" width="16.33203125" customWidth="1"/>
    <col min="5" max="5" width="10" customWidth="1"/>
    <col min="6" max="6" width="10.33203125" customWidth="1"/>
    <col min="7" max="7" width="6.21875" customWidth="1"/>
    <col min="14" max="14" width="13.109375" customWidth="1"/>
  </cols>
  <sheetData>
    <row r="2" spans="1:14" ht="22.2" x14ac:dyDescent="0.25">
      <c r="A2" s="352" t="s">
        <v>21</v>
      </c>
      <c r="B2" s="352"/>
      <c r="C2" s="352"/>
      <c r="D2" s="352"/>
      <c r="E2" s="352"/>
      <c r="F2" s="352"/>
      <c r="G2" s="352"/>
      <c r="H2" s="352"/>
      <c r="I2" s="352"/>
      <c r="J2" s="352"/>
      <c r="K2" s="352"/>
      <c r="L2" s="352"/>
      <c r="M2" s="352"/>
      <c r="N2" s="352"/>
    </row>
    <row r="3" spans="1:14" x14ac:dyDescent="0.25">
      <c r="N3" s="133" t="s">
        <v>262</v>
      </c>
    </row>
    <row r="4" spans="1:14" x14ac:dyDescent="0.25">
      <c r="A4" s="132" t="s">
        <v>134</v>
      </c>
      <c r="N4" s="105"/>
    </row>
    <row r="5" spans="1:14" x14ac:dyDescent="0.25">
      <c r="A5" s="132" t="s">
        <v>211</v>
      </c>
      <c r="N5" s="105"/>
    </row>
    <row r="6" spans="1:14" x14ac:dyDescent="0.25">
      <c r="A6" s="132" t="s">
        <v>212</v>
      </c>
      <c r="N6" s="134" t="s">
        <v>240</v>
      </c>
    </row>
    <row r="7" spans="1:14" x14ac:dyDescent="0.25">
      <c r="A7" s="353" t="s">
        <v>77</v>
      </c>
      <c r="B7" s="353" t="s">
        <v>263</v>
      </c>
      <c r="C7" s="353" t="s">
        <v>264</v>
      </c>
      <c r="D7" s="353" t="s">
        <v>265</v>
      </c>
      <c r="E7" s="353" t="s">
        <v>266</v>
      </c>
      <c r="F7" s="353" t="s">
        <v>267</v>
      </c>
      <c r="G7" s="353" t="s">
        <v>268</v>
      </c>
      <c r="H7" s="353" t="s">
        <v>269</v>
      </c>
      <c r="I7" s="353"/>
      <c r="J7" s="353" t="s">
        <v>81</v>
      </c>
      <c r="K7" s="353"/>
      <c r="L7" s="353" t="s">
        <v>83</v>
      </c>
      <c r="M7" s="353"/>
      <c r="N7" s="353" t="s">
        <v>84</v>
      </c>
    </row>
    <row r="8" spans="1:14" ht="24" x14ac:dyDescent="0.25">
      <c r="A8" s="353"/>
      <c r="B8" s="353"/>
      <c r="C8" s="353"/>
      <c r="D8" s="353"/>
      <c r="E8" s="353"/>
      <c r="F8" s="353"/>
      <c r="G8" s="353"/>
      <c r="H8" s="99" t="s">
        <v>270</v>
      </c>
      <c r="I8" s="99" t="s">
        <v>144</v>
      </c>
      <c r="J8" s="99" t="s">
        <v>270</v>
      </c>
      <c r="K8" s="99" t="s">
        <v>271</v>
      </c>
      <c r="L8" s="99" t="s">
        <v>270</v>
      </c>
      <c r="M8" s="99" t="s">
        <v>271</v>
      </c>
      <c r="N8" s="353"/>
    </row>
    <row r="9" spans="1:14" x14ac:dyDescent="0.25">
      <c r="A9" s="100"/>
      <c r="B9" s="89" t="s">
        <v>145</v>
      </c>
      <c r="C9" s="89" t="s">
        <v>146</v>
      </c>
      <c r="D9" s="89" t="s">
        <v>147</v>
      </c>
      <c r="E9" s="89" t="s">
        <v>148</v>
      </c>
      <c r="F9" s="89" t="s">
        <v>149</v>
      </c>
      <c r="G9" s="89" t="s">
        <v>150</v>
      </c>
      <c r="H9" s="89" t="s">
        <v>151</v>
      </c>
      <c r="I9" s="89" t="s">
        <v>152</v>
      </c>
      <c r="J9" s="89" t="s">
        <v>153</v>
      </c>
      <c r="K9" s="89" t="s">
        <v>154</v>
      </c>
      <c r="L9" s="129" t="s">
        <v>155</v>
      </c>
      <c r="M9" s="129" t="s">
        <v>156</v>
      </c>
      <c r="N9" s="129" t="s">
        <v>157</v>
      </c>
    </row>
    <row r="10" spans="1:14" x14ac:dyDescent="0.25">
      <c r="A10" s="100"/>
      <c r="B10" s="100"/>
      <c r="C10" s="100"/>
      <c r="D10" s="100"/>
      <c r="E10" s="101"/>
      <c r="F10" s="101"/>
      <c r="G10" s="100"/>
      <c r="H10" s="100"/>
      <c r="I10" s="102"/>
      <c r="J10" s="100"/>
      <c r="K10" s="102"/>
      <c r="L10" s="100"/>
      <c r="M10" s="102"/>
      <c r="N10" s="100"/>
    </row>
    <row r="11" spans="1:14" x14ac:dyDescent="0.25">
      <c r="A11" s="100"/>
      <c r="B11" s="100"/>
      <c r="C11" s="100"/>
      <c r="D11" s="100"/>
      <c r="E11" s="101"/>
      <c r="F11" s="101"/>
      <c r="G11" s="100"/>
      <c r="H11" s="100"/>
      <c r="I11" s="102"/>
      <c r="J11" s="100"/>
      <c r="K11" s="102"/>
      <c r="L11" s="100"/>
      <c r="M11" s="102"/>
      <c r="N11" s="100"/>
    </row>
    <row r="12" spans="1:14" x14ac:dyDescent="0.25">
      <c r="A12" s="100"/>
      <c r="B12" s="100"/>
      <c r="C12" s="100"/>
      <c r="D12" s="100"/>
      <c r="E12" s="101"/>
      <c r="F12" s="101"/>
      <c r="G12" s="100"/>
      <c r="H12" s="100"/>
      <c r="I12" s="102"/>
      <c r="J12" s="100"/>
      <c r="K12" s="102"/>
      <c r="L12" s="100"/>
      <c r="M12" s="102"/>
      <c r="N12" s="100"/>
    </row>
    <row r="13" spans="1:14" x14ac:dyDescent="0.25">
      <c r="A13" s="100"/>
      <c r="B13" s="100"/>
      <c r="C13" s="100"/>
      <c r="D13" s="100"/>
      <c r="E13" s="101"/>
      <c r="F13" s="101"/>
      <c r="G13" s="100"/>
      <c r="H13" s="100"/>
      <c r="I13" s="102"/>
      <c r="J13" s="100"/>
      <c r="K13" s="102"/>
      <c r="L13" s="100"/>
      <c r="M13" s="102"/>
      <c r="N13" s="100"/>
    </row>
    <row r="14" spans="1:14" x14ac:dyDescent="0.25">
      <c r="A14" s="100"/>
      <c r="B14" s="100"/>
      <c r="C14" s="100"/>
      <c r="D14" s="100"/>
      <c r="E14" s="101"/>
      <c r="F14" s="101"/>
      <c r="G14" s="100"/>
      <c r="H14" s="100"/>
      <c r="I14" s="102"/>
      <c r="J14" s="100"/>
      <c r="K14" s="102"/>
      <c r="L14" s="100"/>
      <c r="M14" s="102"/>
      <c r="N14" s="100"/>
    </row>
    <row r="15" spans="1:14" x14ac:dyDescent="0.25">
      <c r="A15" s="100"/>
      <c r="B15" s="100"/>
      <c r="C15" s="100"/>
      <c r="D15" s="100"/>
      <c r="E15" s="101"/>
      <c r="F15" s="101"/>
      <c r="G15" s="100"/>
      <c r="H15" s="100"/>
      <c r="I15" s="102"/>
      <c r="J15" s="100"/>
      <c r="K15" s="102"/>
      <c r="L15" s="100"/>
      <c r="M15" s="102"/>
      <c r="N15" s="100"/>
    </row>
    <row r="16" spans="1:14" x14ac:dyDescent="0.25">
      <c r="A16" s="100"/>
      <c r="B16" s="100"/>
      <c r="C16" s="100"/>
      <c r="D16" s="100"/>
      <c r="E16" s="101"/>
      <c r="F16" s="101"/>
      <c r="G16" s="100"/>
      <c r="H16" s="100"/>
      <c r="I16" s="102"/>
      <c r="J16" s="100"/>
      <c r="K16" s="102"/>
      <c r="L16" s="100"/>
      <c r="M16" s="102"/>
      <c r="N16" s="100"/>
    </row>
    <row r="17" spans="1:14" x14ac:dyDescent="0.25">
      <c r="A17" s="100"/>
      <c r="B17" s="100"/>
      <c r="C17" s="100"/>
      <c r="D17" s="100"/>
      <c r="E17" s="101"/>
      <c r="F17" s="101"/>
      <c r="G17" s="100"/>
      <c r="H17" s="100"/>
      <c r="I17" s="102"/>
      <c r="J17" s="100"/>
      <c r="K17" s="102"/>
      <c r="L17" s="100"/>
      <c r="M17" s="102"/>
      <c r="N17" s="100"/>
    </row>
    <row r="18" spans="1:14" x14ac:dyDescent="0.25">
      <c r="A18" s="100"/>
      <c r="B18" s="100"/>
      <c r="C18" s="100"/>
      <c r="D18" s="100"/>
      <c r="E18" s="101"/>
      <c r="F18" s="101"/>
      <c r="G18" s="100"/>
      <c r="H18" s="100"/>
      <c r="I18" s="102"/>
      <c r="J18" s="100"/>
      <c r="K18" s="102"/>
      <c r="L18" s="100"/>
      <c r="M18" s="102"/>
      <c r="N18" s="100"/>
    </row>
    <row r="19" spans="1:14" x14ac:dyDescent="0.25">
      <c r="A19" s="354" t="s">
        <v>261</v>
      </c>
      <c r="B19" s="355"/>
      <c r="C19" s="100"/>
      <c r="D19" s="100"/>
      <c r="E19" s="101"/>
      <c r="F19" s="101"/>
      <c r="G19" s="100"/>
      <c r="H19" s="100"/>
      <c r="I19" s="102"/>
      <c r="J19" s="100"/>
      <c r="K19" s="102"/>
      <c r="L19" s="100"/>
      <c r="M19" s="102"/>
      <c r="N19" s="100"/>
    </row>
    <row r="20" spans="1:14" ht="79.95" customHeight="1" x14ac:dyDescent="0.25">
      <c r="A20" s="357" t="s">
        <v>100</v>
      </c>
      <c r="B20" s="357"/>
      <c r="C20" s="357"/>
      <c r="D20" s="357"/>
      <c r="E20" s="357"/>
      <c r="F20" s="357"/>
      <c r="G20" s="357"/>
      <c r="H20" s="357"/>
      <c r="I20" s="357"/>
      <c r="J20" s="357"/>
      <c r="K20" s="356" t="s">
        <v>236</v>
      </c>
      <c r="L20" s="356"/>
      <c r="M20" s="356"/>
      <c r="N20" s="356"/>
    </row>
    <row r="21" spans="1:14" x14ac:dyDescent="0.25">
      <c r="A21" s="357" t="s">
        <v>237</v>
      </c>
      <c r="B21" s="357"/>
      <c r="C21" s="357"/>
      <c r="D21" s="357"/>
      <c r="E21" s="357"/>
      <c r="F21" s="357"/>
      <c r="G21" s="357"/>
      <c r="H21" s="357"/>
      <c r="I21" s="357"/>
      <c r="J21" s="357"/>
      <c r="K21" s="356"/>
      <c r="L21" s="356"/>
      <c r="M21" s="356"/>
      <c r="N21" s="356"/>
    </row>
    <row r="22" spans="1:14" x14ac:dyDescent="0.25">
      <c r="A22" s="98"/>
      <c r="B22" s="98"/>
      <c r="C22" s="98"/>
      <c r="D22" s="98"/>
      <c r="E22" s="98"/>
      <c r="F22" s="98"/>
      <c r="G22" s="98"/>
      <c r="H22" s="98"/>
      <c r="I22" s="98"/>
      <c r="J22" s="98"/>
      <c r="K22" s="98"/>
      <c r="L22" s="98"/>
      <c r="M22" s="98"/>
      <c r="N22" s="98"/>
    </row>
    <row r="23" spans="1:14" x14ac:dyDescent="0.25">
      <c r="A23" s="98"/>
      <c r="B23" s="98"/>
      <c r="C23" s="98"/>
      <c r="D23" s="98"/>
      <c r="E23" s="98"/>
      <c r="F23" s="98"/>
      <c r="G23" s="98"/>
      <c r="H23" s="98"/>
      <c r="I23" s="98"/>
      <c r="J23" s="98"/>
      <c r="K23" s="98"/>
      <c r="L23" s="98"/>
      <c r="M23" s="98"/>
      <c r="N23" s="98"/>
    </row>
    <row r="24" spans="1:14" x14ac:dyDescent="0.25">
      <c r="A24" s="98"/>
      <c r="B24" s="98"/>
      <c r="C24" s="98"/>
      <c r="D24" s="98"/>
      <c r="E24" s="98"/>
      <c r="F24" s="98"/>
      <c r="G24" s="98"/>
      <c r="H24" s="98"/>
      <c r="I24" s="98"/>
      <c r="J24" s="98"/>
      <c r="K24" s="98"/>
      <c r="L24" s="98"/>
      <c r="M24" s="98"/>
      <c r="N24" s="98"/>
    </row>
    <row r="25" spans="1:14" x14ac:dyDescent="0.25">
      <c r="A25" s="98"/>
      <c r="B25" s="98"/>
      <c r="C25" s="98"/>
      <c r="D25" s="98"/>
      <c r="E25" s="98"/>
      <c r="F25" s="98"/>
      <c r="G25" s="98"/>
      <c r="H25" s="98"/>
      <c r="I25" s="98"/>
      <c r="J25" s="98"/>
      <c r="K25" s="98"/>
      <c r="L25" s="98"/>
      <c r="M25" s="98"/>
      <c r="N25" s="98"/>
    </row>
    <row r="26" spans="1:14" x14ac:dyDescent="0.25">
      <c r="A26" s="98"/>
      <c r="B26" s="98"/>
      <c r="C26" s="98"/>
      <c r="D26" s="98"/>
      <c r="E26" s="98"/>
      <c r="F26" s="98"/>
      <c r="G26" s="98"/>
      <c r="H26" s="98"/>
      <c r="I26" s="98"/>
      <c r="J26" s="98"/>
      <c r="K26" s="98"/>
      <c r="L26" s="98"/>
      <c r="M26" s="98"/>
      <c r="N26" s="98"/>
    </row>
    <row r="27" spans="1:14" x14ac:dyDescent="0.25">
      <c r="A27" s="98"/>
      <c r="B27" s="98"/>
      <c r="C27" s="98"/>
      <c r="D27" s="98"/>
      <c r="E27" s="98"/>
      <c r="F27" s="98"/>
      <c r="G27" s="98"/>
      <c r="H27" s="98"/>
      <c r="I27" s="98"/>
      <c r="J27" s="98"/>
      <c r="K27" s="98"/>
      <c r="L27" s="98"/>
      <c r="M27" s="98"/>
      <c r="N27" s="98"/>
    </row>
    <row r="28" spans="1:14" x14ac:dyDescent="0.25">
      <c r="A28" s="98"/>
      <c r="B28" s="98"/>
      <c r="C28" s="98"/>
      <c r="D28" s="98"/>
      <c r="E28" s="98"/>
      <c r="F28" s="98"/>
      <c r="G28" s="98"/>
      <c r="H28" s="98"/>
      <c r="I28" s="98"/>
      <c r="J28" s="98"/>
      <c r="K28" s="98"/>
      <c r="L28" s="98"/>
      <c r="M28" s="98"/>
      <c r="N28" s="98"/>
    </row>
    <row r="29" spans="1:14" x14ac:dyDescent="0.25">
      <c r="A29" s="98"/>
      <c r="B29" s="98"/>
      <c r="C29" s="98"/>
      <c r="D29" s="98"/>
      <c r="E29" s="98"/>
      <c r="F29" s="98"/>
      <c r="G29" s="98"/>
      <c r="H29" s="98"/>
      <c r="I29" s="98"/>
      <c r="J29" s="98"/>
      <c r="K29" s="98"/>
      <c r="L29" s="98"/>
      <c r="M29" s="98"/>
      <c r="N29" s="98"/>
    </row>
    <row r="30" spans="1:14" x14ac:dyDescent="0.25">
      <c r="A30" s="98"/>
      <c r="B30" s="98"/>
      <c r="C30" s="98"/>
      <c r="D30" s="98"/>
      <c r="E30" s="98"/>
      <c r="F30" s="98"/>
      <c r="G30" s="98"/>
      <c r="H30" s="98"/>
      <c r="I30" s="98"/>
      <c r="J30" s="98"/>
      <c r="K30" s="98"/>
      <c r="L30" s="98"/>
      <c r="M30" s="98"/>
      <c r="N30" s="98"/>
    </row>
    <row r="31" spans="1:14" x14ac:dyDescent="0.25">
      <c r="A31" s="98"/>
      <c r="B31" s="98"/>
      <c r="C31" s="98"/>
      <c r="D31" s="98"/>
      <c r="E31" s="98"/>
      <c r="F31" s="98"/>
      <c r="G31" s="98"/>
      <c r="H31" s="98"/>
      <c r="I31" s="98"/>
      <c r="J31" s="98"/>
      <c r="K31" s="98"/>
      <c r="L31" s="98"/>
      <c r="M31" s="98"/>
      <c r="N31" s="98"/>
    </row>
  </sheetData>
  <mergeCells count="16">
    <mergeCell ref="K20:N21"/>
    <mergeCell ref="A20:J20"/>
    <mergeCell ref="A21:J21"/>
    <mergeCell ref="A7:A8"/>
    <mergeCell ref="B7:B8"/>
    <mergeCell ref="C7:C8"/>
    <mergeCell ref="D7:D8"/>
    <mergeCell ref="E7:E8"/>
    <mergeCell ref="F7:F8"/>
    <mergeCell ref="G7:G8"/>
    <mergeCell ref="A2:N2"/>
    <mergeCell ref="H7:I7"/>
    <mergeCell ref="J7:K7"/>
    <mergeCell ref="L7:M7"/>
    <mergeCell ref="A19:B19"/>
    <mergeCell ref="N7:N8"/>
  </mergeCells>
  <phoneticPr fontId="59" type="noConversion"/>
  <pageMargins left="7.8472222222222193E-2" right="7.8472222222222193E-2" top="1" bottom="1" header="0.5" footer="0.5"/>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N31"/>
  <sheetViews>
    <sheetView view="pageBreakPreview" zoomScaleNormal="100" workbookViewId="0">
      <selection activeCell="G18" sqref="G18"/>
    </sheetView>
  </sheetViews>
  <sheetFormatPr defaultColWidth="9" defaultRowHeight="14.4" x14ac:dyDescent="0.25"/>
  <cols>
    <col min="1" max="1" width="4" customWidth="1"/>
    <col min="2" max="3" width="18" customWidth="1"/>
    <col min="4" max="4" width="16.33203125" customWidth="1"/>
    <col min="5" max="5" width="10" customWidth="1"/>
    <col min="6" max="6" width="10.33203125" customWidth="1"/>
    <col min="7" max="7" width="6.21875" customWidth="1"/>
    <col min="14" max="14" width="13.109375" customWidth="1"/>
  </cols>
  <sheetData>
    <row r="2" spans="1:14" ht="22.2" x14ac:dyDescent="0.25">
      <c r="A2" s="352" t="s">
        <v>23</v>
      </c>
      <c r="B2" s="352"/>
      <c r="C2" s="352"/>
      <c r="D2" s="352"/>
      <c r="E2" s="352"/>
      <c r="F2" s="352"/>
      <c r="G2" s="352"/>
      <c r="H2" s="352"/>
      <c r="I2" s="352"/>
      <c r="J2" s="352"/>
      <c r="K2" s="352"/>
      <c r="L2" s="352"/>
      <c r="M2" s="352"/>
      <c r="N2" s="352"/>
    </row>
    <row r="3" spans="1:14" x14ac:dyDescent="0.25">
      <c r="N3" s="133" t="s">
        <v>272</v>
      </c>
    </row>
    <row r="4" spans="1:14" x14ac:dyDescent="0.25">
      <c r="A4" s="132" t="s">
        <v>134</v>
      </c>
      <c r="N4" s="105"/>
    </row>
    <row r="5" spans="1:14" x14ac:dyDescent="0.25">
      <c r="A5" s="132" t="s">
        <v>211</v>
      </c>
      <c r="N5" s="105"/>
    </row>
    <row r="6" spans="1:14" x14ac:dyDescent="0.25">
      <c r="A6" s="132" t="s">
        <v>212</v>
      </c>
      <c r="N6" s="134" t="s">
        <v>240</v>
      </c>
    </row>
    <row r="7" spans="1:14" x14ac:dyDescent="0.25">
      <c r="A7" s="353" t="s">
        <v>77</v>
      </c>
      <c r="B7" s="353" t="s">
        <v>263</v>
      </c>
      <c r="C7" s="353" t="s">
        <v>264</v>
      </c>
      <c r="D7" s="353" t="s">
        <v>265</v>
      </c>
      <c r="E7" s="353" t="s">
        <v>266</v>
      </c>
      <c r="F7" s="353" t="s">
        <v>267</v>
      </c>
      <c r="G7" s="353" t="s">
        <v>268</v>
      </c>
      <c r="H7" s="353" t="s">
        <v>269</v>
      </c>
      <c r="I7" s="353"/>
      <c r="J7" s="353" t="s">
        <v>81</v>
      </c>
      <c r="K7" s="353"/>
      <c r="L7" s="353" t="s">
        <v>83</v>
      </c>
      <c r="M7" s="353"/>
      <c r="N7" s="353" t="s">
        <v>84</v>
      </c>
    </row>
    <row r="8" spans="1:14" ht="24" x14ac:dyDescent="0.25">
      <c r="A8" s="353"/>
      <c r="B8" s="353"/>
      <c r="C8" s="353"/>
      <c r="D8" s="353"/>
      <c r="E8" s="353"/>
      <c r="F8" s="353"/>
      <c r="G8" s="353"/>
      <c r="H8" s="99" t="s">
        <v>270</v>
      </c>
      <c r="I8" s="99" t="s">
        <v>144</v>
      </c>
      <c r="J8" s="99" t="s">
        <v>270</v>
      </c>
      <c r="K8" s="99" t="s">
        <v>271</v>
      </c>
      <c r="L8" s="99" t="s">
        <v>270</v>
      </c>
      <c r="M8" s="99" t="s">
        <v>271</v>
      </c>
      <c r="N8" s="353"/>
    </row>
    <row r="9" spans="1:14" x14ac:dyDescent="0.25">
      <c r="A9" s="100"/>
      <c r="B9" s="89" t="s">
        <v>145</v>
      </c>
      <c r="C9" s="89" t="s">
        <v>146</v>
      </c>
      <c r="D9" s="89" t="s">
        <v>147</v>
      </c>
      <c r="E9" s="89" t="s">
        <v>148</v>
      </c>
      <c r="F9" s="89" t="s">
        <v>149</v>
      </c>
      <c r="G9" s="89" t="s">
        <v>150</v>
      </c>
      <c r="H9" s="89" t="s">
        <v>151</v>
      </c>
      <c r="I9" s="89" t="s">
        <v>152</v>
      </c>
      <c r="J9" s="89" t="s">
        <v>153</v>
      </c>
      <c r="K9" s="89" t="s">
        <v>154</v>
      </c>
      <c r="L9" s="129" t="s">
        <v>155</v>
      </c>
      <c r="M9" s="129" t="s">
        <v>156</v>
      </c>
      <c r="N9" s="129" t="s">
        <v>157</v>
      </c>
    </row>
    <row r="10" spans="1:14" x14ac:dyDescent="0.25">
      <c r="A10" s="100"/>
      <c r="B10" s="100"/>
      <c r="C10" s="100"/>
      <c r="D10" s="100"/>
      <c r="E10" s="101"/>
      <c r="F10" s="101"/>
      <c r="G10" s="100"/>
      <c r="H10" s="100"/>
      <c r="I10" s="102"/>
      <c r="J10" s="100"/>
      <c r="K10" s="102"/>
      <c r="L10" s="100"/>
      <c r="M10" s="102"/>
      <c r="N10" s="100"/>
    </row>
    <row r="11" spans="1:14" x14ac:dyDescent="0.25">
      <c r="A11" s="100"/>
      <c r="B11" s="100"/>
      <c r="C11" s="100"/>
      <c r="D11" s="100"/>
      <c r="E11" s="101"/>
      <c r="F11" s="101"/>
      <c r="G11" s="100"/>
      <c r="H11" s="100"/>
      <c r="I11" s="102"/>
      <c r="J11" s="100"/>
      <c r="K11" s="102"/>
      <c r="L11" s="100"/>
      <c r="M11" s="102"/>
      <c r="N11" s="100"/>
    </row>
    <row r="12" spans="1:14" x14ac:dyDescent="0.25">
      <c r="A12" s="100"/>
      <c r="B12" s="100"/>
      <c r="C12" s="100"/>
      <c r="D12" s="100"/>
      <c r="E12" s="101"/>
      <c r="F12" s="101"/>
      <c r="G12" s="100"/>
      <c r="H12" s="100"/>
      <c r="I12" s="102"/>
      <c r="J12" s="100"/>
      <c r="K12" s="102"/>
      <c r="L12" s="100"/>
      <c r="M12" s="102"/>
      <c r="N12" s="100"/>
    </row>
    <row r="13" spans="1:14" x14ac:dyDescent="0.25">
      <c r="A13" s="100"/>
      <c r="B13" s="100"/>
      <c r="C13" s="100"/>
      <c r="D13" s="100"/>
      <c r="E13" s="101"/>
      <c r="F13" s="101"/>
      <c r="G13" s="100"/>
      <c r="H13" s="100"/>
      <c r="I13" s="102"/>
      <c r="J13" s="100"/>
      <c r="K13" s="102"/>
      <c r="L13" s="100"/>
      <c r="M13" s="102"/>
      <c r="N13" s="100"/>
    </row>
    <row r="14" spans="1:14" x14ac:dyDescent="0.25">
      <c r="A14" s="100"/>
      <c r="B14" s="100"/>
      <c r="C14" s="100"/>
      <c r="D14" s="100"/>
      <c r="E14" s="101"/>
      <c r="F14" s="101"/>
      <c r="G14" s="100"/>
      <c r="H14" s="100"/>
      <c r="I14" s="102"/>
      <c r="J14" s="100"/>
      <c r="K14" s="102"/>
      <c r="L14" s="100"/>
      <c r="M14" s="102"/>
      <c r="N14" s="100"/>
    </row>
    <row r="15" spans="1:14" x14ac:dyDescent="0.25">
      <c r="A15" s="100"/>
      <c r="B15" s="100"/>
      <c r="C15" s="100"/>
      <c r="D15" s="100"/>
      <c r="E15" s="101"/>
      <c r="F15" s="101"/>
      <c r="G15" s="100"/>
      <c r="H15" s="100"/>
      <c r="I15" s="102"/>
      <c r="J15" s="100"/>
      <c r="K15" s="102"/>
      <c r="L15" s="100"/>
      <c r="M15" s="102"/>
      <c r="N15" s="100"/>
    </row>
    <row r="16" spans="1:14" x14ac:dyDescent="0.25">
      <c r="A16" s="100"/>
      <c r="B16" s="100"/>
      <c r="C16" s="100"/>
      <c r="D16" s="100"/>
      <c r="E16" s="101"/>
      <c r="F16" s="101"/>
      <c r="G16" s="100"/>
      <c r="H16" s="100"/>
      <c r="I16" s="102"/>
      <c r="J16" s="100"/>
      <c r="K16" s="102"/>
      <c r="L16" s="100"/>
      <c r="M16" s="102"/>
      <c r="N16" s="100"/>
    </row>
    <row r="17" spans="1:14" x14ac:dyDescent="0.25">
      <c r="A17" s="100"/>
      <c r="B17" s="100"/>
      <c r="C17" s="100"/>
      <c r="D17" s="100"/>
      <c r="E17" s="101"/>
      <c r="F17" s="101"/>
      <c r="G17" s="100"/>
      <c r="H17" s="100"/>
      <c r="I17" s="102"/>
      <c r="J17" s="100"/>
      <c r="K17" s="102"/>
      <c r="L17" s="100"/>
      <c r="M17" s="102"/>
      <c r="N17" s="100"/>
    </row>
    <row r="18" spans="1:14" x14ac:dyDescent="0.25">
      <c r="A18" s="100"/>
      <c r="B18" s="100"/>
      <c r="C18" s="100"/>
      <c r="D18" s="100"/>
      <c r="E18" s="101"/>
      <c r="F18" s="101"/>
      <c r="G18" s="100"/>
      <c r="H18" s="100"/>
      <c r="I18" s="102"/>
      <c r="J18" s="100"/>
      <c r="K18" s="102"/>
      <c r="L18" s="100"/>
      <c r="M18" s="102"/>
      <c r="N18" s="100"/>
    </row>
    <row r="19" spans="1:14" x14ac:dyDescent="0.25">
      <c r="A19" s="354" t="s">
        <v>261</v>
      </c>
      <c r="B19" s="355"/>
      <c r="C19" s="100"/>
      <c r="D19" s="100"/>
      <c r="E19" s="101"/>
      <c r="F19" s="101"/>
      <c r="G19" s="100"/>
      <c r="H19" s="100"/>
      <c r="I19" s="102"/>
      <c r="J19" s="100"/>
      <c r="K19" s="102"/>
      <c r="L19" s="100"/>
      <c r="M19" s="102"/>
      <c r="N19" s="100"/>
    </row>
    <row r="20" spans="1:14" ht="79.95" customHeight="1" x14ac:dyDescent="0.25">
      <c r="A20" s="357" t="s">
        <v>100</v>
      </c>
      <c r="B20" s="357"/>
      <c r="C20" s="357"/>
      <c r="D20" s="357"/>
      <c r="E20" s="357"/>
      <c r="F20" s="357"/>
      <c r="G20" s="357"/>
      <c r="H20" s="357"/>
      <c r="I20" s="357"/>
      <c r="J20" s="357"/>
      <c r="K20" s="356" t="s">
        <v>236</v>
      </c>
      <c r="L20" s="356"/>
      <c r="M20" s="356"/>
      <c r="N20" s="356"/>
    </row>
    <row r="21" spans="1:14" x14ac:dyDescent="0.25">
      <c r="A21" s="357" t="s">
        <v>237</v>
      </c>
      <c r="B21" s="357"/>
      <c r="C21" s="357"/>
      <c r="D21" s="357"/>
      <c r="E21" s="357"/>
      <c r="F21" s="357"/>
      <c r="G21" s="357"/>
      <c r="H21" s="357"/>
      <c r="I21" s="357"/>
      <c r="J21" s="357"/>
      <c r="K21" s="356"/>
      <c r="L21" s="356"/>
      <c r="M21" s="356"/>
      <c r="N21" s="356"/>
    </row>
    <row r="22" spans="1:14" x14ac:dyDescent="0.25">
      <c r="A22" s="98"/>
      <c r="B22" s="98"/>
      <c r="C22" s="98"/>
      <c r="D22" s="98"/>
      <c r="E22" s="98"/>
      <c r="F22" s="98"/>
      <c r="G22" s="98"/>
      <c r="H22" s="98"/>
      <c r="I22" s="98"/>
      <c r="J22" s="98"/>
      <c r="K22" s="98"/>
      <c r="L22" s="98"/>
      <c r="M22" s="98"/>
      <c r="N22" s="98"/>
    </row>
    <row r="23" spans="1:14" x14ac:dyDescent="0.25">
      <c r="A23" s="98"/>
      <c r="B23" s="98"/>
      <c r="C23" s="98"/>
      <c r="D23" s="98"/>
      <c r="E23" s="98"/>
      <c r="F23" s="98"/>
      <c r="G23" s="98"/>
      <c r="H23" s="98"/>
      <c r="I23" s="98"/>
      <c r="J23" s="98"/>
      <c r="K23" s="98"/>
      <c r="L23" s="98"/>
      <c r="M23" s="98"/>
      <c r="N23" s="98"/>
    </row>
    <row r="24" spans="1:14" x14ac:dyDescent="0.25">
      <c r="A24" s="98"/>
      <c r="B24" s="98"/>
      <c r="C24" s="98"/>
      <c r="D24" s="98"/>
      <c r="E24" s="98"/>
      <c r="F24" s="98"/>
      <c r="G24" s="98"/>
      <c r="H24" s="98"/>
      <c r="I24" s="98"/>
      <c r="J24" s="98"/>
      <c r="K24" s="98"/>
      <c r="L24" s="98"/>
      <c r="M24" s="98"/>
      <c r="N24" s="98"/>
    </row>
    <row r="25" spans="1:14" x14ac:dyDescent="0.25">
      <c r="A25" s="98"/>
      <c r="B25" s="98"/>
      <c r="C25" s="98"/>
      <c r="D25" s="98"/>
      <c r="E25" s="98"/>
      <c r="F25" s="98"/>
      <c r="G25" s="98"/>
      <c r="H25" s="98"/>
      <c r="I25" s="98"/>
      <c r="J25" s="98"/>
      <c r="K25" s="98"/>
      <c r="L25" s="98"/>
      <c r="M25" s="98"/>
      <c r="N25" s="98"/>
    </row>
    <row r="26" spans="1:14" x14ac:dyDescent="0.25">
      <c r="A26" s="98"/>
      <c r="B26" s="98"/>
      <c r="C26" s="98"/>
      <c r="D26" s="98"/>
      <c r="E26" s="98"/>
      <c r="F26" s="98"/>
      <c r="G26" s="98"/>
      <c r="H26" s="98"/>
      <c r="I26" s="98"/>
      <c r="J26" s="98"/>
      <c r="K26" s="98"/>
      <c r="L26" s="98"/>
      <c r="M26" s="98"/>
      <c r="N26" s="98"/>
    </row>
    <row r="27" spans="1:14" x14ac:dyDescent="0.25">
      <c r="A27" s="98"/>
      <c r="B27" s="98"/>
      <c r="C27" s="98"/>
      <c r="D27" s="98"/>
      <c r="E27" s="98"/>
      <c r="F27" s="98"/>
      <c r="G27" s="98"/>
      <c r="H27" s="98"/>
      <c r="I27" s="98"/>
      <c r="J27" s="98"/>
      <c r="K27" s="98"/>
      <c r="L27" s="98"/>
      <c r="M27" s="98"/>
      <c r="N27" s="98"/>
    </row>
    <row r="28" spans="1:14" x14ac:dyDescent="0.25">
      <c r="A28" s="98"/>
      <c r="B28" s="98"/>
      <c r="C28" s="98"/>
      <c r="D28" s="98"/>
      <c r="E28" s="98"/>
      <c r="F28" s="98"/>
      <c r="G28" s="98"/>
      <c r="H28" s="98"/>
      <c r="I28" s="98"/>
      <c r="J28" s="98"/>
      <c r="K28" s="98"/>
      <c r="L28" s="98"/>
      <c r="M28" s="98"/>
      <c r="N28" s="98"/>
    </row>
    <row r="29" spans="1:14" x14ac:dyDescent="0.25">
      <c r="A29" s="98"/>
      <c r="B29" s="98"/>
      <c r="C29" s="98"/>
      <c r="D29" s="98"/>
      <c r="E29" s="98"/>
      <c r="F29" s="98"/>
      <c r="G29" s="98"/>
      <c r="H29" s="98"/>
      <c r="I29" s="98"/>
      <c r="J29" s="98"/>
      <c r="K29" s="98"/>
      <c r="L29" s="98"/>
      <c r="M29" s="98"/>
      <c r="N29" s="98"/>
    </row>
    <row r="30" spans="1:14" x14ac:dyDescent="0.25">
      <c r="A30" s="98"/>
      <c r="B30" s="98"/>
      <c r="C30" s="98"/>
      <c r="D30" s="98"/>
      <c r="E30" s="98"/>
      <c r="F30" s="98"/>
      <c r="G30" s="98"/>
      <c r="H30" s="98"/>
      <c r="I30" s="98"/>
      <c r="J30" s="98"/>
      <c r="K30" s="98"/>
      <c r="L30" s="98"/>
      <c r="M30" s="98"/>
      <c r="N30" s="98"/>
    </row>
    <row r="31" spans="1:14" x14ac:dyDescent="0.25">
      <c r="A31" s="98"/>
      <c r="B31" s="98"/>
      <c r="C31" s="98"/>
      <c r="D31" s="98"/>
      <c r="E31" s="98"/>
      <c r="F31" s="98"/>
      <c r="G31" s="98"/>
      <c r="H31" s="98"/>
      <c r="I31" s="98"/>
      <c r="J31" s="98"/>
      <c r="K31" s="98"/>
      <c r="L31" s="98"/>
      <c r="M31" s="98"/>
      <c r="N31" s="98"/>
    </row>
  </sheetData>
  <mergeCells count="16">
    <mergeCell ref="K20:N21"/>
    <mergeCell ref="A20:J20"/>
    <mergeCell ref="A21:J21"/>
    <mergeCell ref="A7:A8"/>
    <mergeCell ref="B7:B8"/>
    <mergeCell ref="C7:C8"/>
    <mergeCell ref="D7:D8"/>
    <mergeCell ref="E7:E8"/>
    <mergeCell ref="F7:F8"/>
    <mergeCell ref="G7:G8"/>
    <mergeCell ref="A2:N2"/>
    <mergeCell ref="H7:I7"/>
    <mergeCell ref="J7:K7"/>
    <mergeCell ref="L7:M7"/>
    <mergeCell ref="A19:B19"/>
    <mergeCell ref="N7:N8"/>
  </mergeCells>
  <phoneticPr fontId="59" type="noConversion"/>
  <pageMargins left="7.8472222222222193E-2" right="7.8472222222222193E-2" top="1" bottom="1" header="0.5" footer="0.5"/>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R38"/>
  <sheetViews>
    <sheetView view="pageBreakPreview" zoomScaleNormal="100" workbookViewId="0">
      <selection activeCell="G18" sqref="G18"/>
    </sheetView>
  </sheetViews>
  <sheetFormatPr defaultColWidth="9" defaultRowHeight="14.4" x14ac:dyDescent="0.25"/>
  <cols>
    <col min="1" max="1" width="4.109375" customWidth="1"/>
    <col min="2" max="2" width="11.44140625" customWidth="1"/>
    <col min="3" max="3" width="10.77734375" customWidth="1"/>
    <col min="5" max="5" width="6.6640625" customWidth="1"/>
    <col min="6" max="6" width="16.77734375" customWidth="1"/>
    <col min="7" max="7" width="5.88671875" customWidth="1"/>
    <col min="8" max="8" width="10.21875" customWidth="1"/>
    <col min="9" max="11" width="4.44140625" customWidth="1"/>
    <col min="12" max="12" width="7.44140625" customWidth="1"/>
    <col min="15" max="16" width="6.44140625" customWidth="1"/>
    <col min="17" max="17" width="10" customWidth="1"/>
    <col min="18" max="18" width="11.109375" customWidth="1"/>
  </cols>
  <sheetData>
    <row r="2" spans="1:18" ht="27" customHeight="1" x14ac:dyDescent="0.25">
      <c r="A2" s="351" t="s">
        <v>25</v>
      </c>
      <c r="B2" s="302"/>
      <c r="C2" s="302"/>
      <c r="D2" s="302"/>
      <c r="E2" s="302"/>
      <c r="F2" s="302"/>
      <c r="G2" s="302"/>
      <c r="H2" s="302"/>
      <c r="I2" s="302"/>
      <c r="J2" s="302"/>
      <c r="K2" s="302"/>
      <c r="L2" s="302"/>
      <c r="M2" s="302"/>
      <c r="N2" s="302"/>
      <c r="O2" s="302"/>
      <c r="P2" s="302"/>
      <c r="Q2" s="302"/>
    </row>
    <row r="3" spans="1:18" x14ac:dyDescent="0.25">
      <c r="A3" s="105"/>
      <c r="B3" s="105"/>
      <c r="C3" s="105"/>
      <c r="D3" s="105"/>
      <c r="E3" s="105"/>
      <c r="F3" s="105"/>
      <c r="G3" s="105"/>
      <c r="H3" s="105"/>
      <c r="I3" s="105"/>
      <c r="J3" s="105"/>
      <c r="K3" s="105"/>
      <c r="L3" s="105"/>
      <c r="M3" s="105"/>
      <c r="N3" s="105"/>
      <c r="O3" s="105"/>
      <c r="P3" s="105"/>
      <c r="Q3" s="105"/>
      <c r="R3" s="133" t="s">
        <v>24</v>
      </c>
    </row>
    <row r="4" spans="1:18" x14ac:dyDescent="0.25">
      <c r="A4" s="132" t="s">
        <v>134</v>
      </c>
      <c r="B4" s="105"/>
      <c r="C4" s="105"/>
      <c r="D4" s="105"/>
      <c r="E4" s="105"/>
      <c r="F4" s="105"/>
      <c r="G4" s="105"/>
      <c r="H4" s="105"/>
      <c r="I4" s="105"/>
      <c r="J4" s="105"/>
      <c r="K4" s="105"/>
      <c r="L4" s="105"/>
      <c r="M4" s="105"/>
      <c r="N4" s="105"/>
      <c r="O4" s="105"/>
      <c r="P4" s="105"/>
      <c r="Q4" s="105"/>
      <c r="R4" s="105"/>
    </row>
    <row r="5" spans="1:18" x14ac:dyDescent="0.25">
      <c r="A5" s="132" t="s">
        <v>211</v>
      </c>
      <c r="B5" s="105"/>
      <c r="C5" s="105"/>
      <c r="D5" s="105"/>
      <c r="E5" s="105"/>
      <c r="F5" s="105"/>
      <c r="G5" s="105"/>
      <c r="H5" s="105"/>
      <c r="I5" s="105"/>
      <c r="J5" s="105"/>
      <c r="K5" s="105"/>
      <c r="L5" s="105"/>
      <c r="M5" s="105"/>
      <c r="N5" s="105"/>
      <c r="O5" s="105"/>
      <c r="P5" s="105"/>
      <c r="Q5" s="105"/>
      <c r="R5" s="105"/>
    </row>
    <row r="6" spans="1:18" x14ac:dyDescent="0.25">
      <c r="A6" s="132" t="s">
        <v>212</v>
      </c>
      <c r="B6" s="105"/>
      <c r="C6" s="105"/>
      <c r="D6" s="105"/>
      <c r="E6" s="105"/>
      <c r="F6" s="105"/>
      <c r="G6" s="105"/>
      <c r="H6" s="105"/>
      <c r="I6" s="105"/>
      <c r="J6" s="105"/>
      <c r="K6" s="105"/>
      <c r="L6" s="105"/>
      <c r="M6" s="105"/>
      <c r="N6" s="105"/>
      <c r="O6" s="105"/>
      <c r="P6" s="105"/>
      <c r="Q6" s="105"/>
      <c r="R6" s="134" t="s">
        <v>76</v>
      </c>
    </row>
    <row r="7" spans="1:18" x14ac:dyDescent="0.25">
      <c r="A7" s="353" t="s">
        <v>77</v>
      </c>
      <c r="B7" s="353" t="s">
        <v>273</v>
      </c>
      <c r="C7" s="353" t="s">
        <v>274</v>
      </c>
      <c r="D7" s="353" t="s">
        <v>275</v>
      </c>
      <c r="E7" s="353" t="s">
        <v>276</v>
      </c>
      <c r="F7" s="353" t="s">
        <v>277</v>
      </c>
      <c r="G7" s="353"/>
      <c r="H7" s="353"/>
      <c r="I7" s="353"/>
      <c r="J7" s="353"/>
      <c r="K7" s="353"/>
      <c r="L7" s="353" t="s">
        <v>81</v>
      </c>
      <c r="M7" s="353"/>
      <c r="N7" s="353"/>
      <c r="O7" s="353" t="s">
        <v>82</v>
      </c>
      <c r="P7" s="353"/>
      <c r="Q7" s="353" t="s">
        <v>83</v>
      </c>
      <c r="R7" s="358" t="s">
        <v>84</v>
      </c>
    </row>
    <row r="8" spans="1:18" x14ac:dyDescent="0.25">
      <c r="A8" s="353"/>
      <c r="B8" s="353"/>
      <c r="C8" s="353"/>
      <c r="D8" s="353"/>
      <c r="E8" s="353"/>
      <c r="F8" s="353" t="s">
        <v>278</v>
      </c>
      <c r="G8" s="353"/>
      <c r="H8" s="353"/>
      <c r="I8" s="353" t="s">
        <v>279</v>
      </c>
      <c r="J8" s="353" t="s">
        <v>280</v>
      </c>
      <c r="K8" s="353" t="s">
        <v>208</v>
      </c>
      <c r="L8" s="353" t="s">
        <v>281</v>
      </c>
      <c r="M8" s="353" t="s">
        <v>282</v>
      </c>
      <c r="N8" s="353" t="s">
        <v>283</v>
      </c>
      <c r="O8" s="353" t="s">
        <v>284</v>
      </c>
      <c r="P8" s="353" t="s">
        <v>285</v>
      </c>
      <c r="Q8" s="353"/>
      <c r="R8" s="358"/>
    </row>
    <row r="9" spans="1:18" x14ac:dyDescent="0.25">
      <c r="A9" s="353"/>
      <c r="B9" s="353"/>
      <c r="C9" s="353"/>
      <c r="D9" s="353"/>
      <c r="E9" s="353"/>
      <c r="F9" s="99" t="s">
        <v>286</v>
      </c>
      <c r="G9" s="99" t="s">
        <v>287</v>
      </c>
      <c r="H9" s="99" t="s">
        <v>288</v>
      </c>
      <c r="I9" s="353"/>
      <c r="J9" s="353"/>
      <c r="K9" s="353"/>
      <c r="L9" s="353"/>
      <c r="M9" s="353"/>
      <c r="N9" s="353"/>
      <c r="O9" s="353"/>
      <c r="P9" s="353"/>
      <c r="Q9" s="353"/>
      <c r="R9" s="358"/>
    </row>
    <row r="10" spans="1:18" x14ac:dyDescent="0.25">
      <c r="A10" s="100"/>
      <c r="B10" s="89" t="s">
        <v>145</v>
      </c>
      <c r="C10" s="89" t="s">
        <v>146</v>
      </c>
      <c r="D10" s="89" t="s">
        <v>147</v>
      </c>
      <c r="E10" s="89" t="s">
        <v>148</v>
      </c>
      <c r="F10" s="89" t="s">
        <v>149</v>
      </c>
      <c r="G10" s="89" t="s">
        <v>150</v>
      </c>
      <c r="H10" s="89" t="s">
        <v>151</v>
      </c>
      <c r="I10" s="89" t="s">
        <v>152</v>
      </c>
      <c r="J10" s="89" t="s">
        <v>153</v>
      </c>
      <c r="K10" s="89" t="s">
        <v>154</v>
      </c>
      <c r="L10" s="129" t="s">
        <v>155</v>
      </c>
      <c r="M10" s="129" t="s">
        <v>156</v>
      </c>
      <c r="N10" s="129" t="s">
        <v>157</v>
      </c>
      <c r="O10" s="129" t="s">
        <v>158</v>
      </c>
      <c r="P10" s="129" t="s">
        <v>159</v>
      </c>
      <c r="Q10" s="129" t="s">
        <v>202</v>
      </c>
      <c r="R10" s="129" t="s">
        <v>203</v>
      </c>
    </row>
    <row r="11" spans="1:18" x14ac:dyDescent="0.25">
      <c r="A11" s="100"/>
      <c r="B11" s="100"/>
      <c r="C11" s="101"/>
      <c r="D11" s="100"/>
      <c r="E11" s="100"/>
      <c r="F11" s="100"/>
      <c r="G11" s="100"/>
      <c r="H11" s="102"/>
      <c r="I11" s="114"/>
      <c r="J11" s="114"/>
      <c r="K11" s="114"/>
      <c r="L11" s="114"/>
      <c r="M11" s="102"/>
      <c r="N11" s="102"/>
      <c r="O11" s="114"/>
      <c r="P11" s="114"/>
      <c r="Q11" s="114"/>
      <c r="R11" s="95"/>
    </row>
    <row r="12" spans="1:18" x14ac:dyDescent="0.25">
      <c r="A12" s="100"/>
      <c r="B12" s="100"/>
      <c r="C12" s="101"/>
      <c r="D12" s="100"/>
      <c r="E12" s="100"/>
      <c r="F12" s="100"/>
      <c r="G12" s="100"/>
      <c r="H12" s="102"/>
      <c r="I12" s="114"/>
      <c r="J12" s="114"/>
      <c r="K12" s="114"/>
      <c r="L12" s="114"/>
      <c r="M12" s="102"/>
      <c r="N12" s="102"/>
      <c r="O12" s="114"/>
      <c r="P12" s="114"/>
      <c r="Q12" s="114"/>
      <c r="R12" s="95"/>
    </row>
    <row r="13" spans="1:18" x14ac:dyDescent="0.25">
      <c r="A13" s="100"/>
      <c r="B13" s="100"/>
      <c r="C13" s="101"/>
      <c r="D13" s="100"/>
      <c r="E13" s="100"/>
      <c r="F13" s="100"/>
      <c r="G13" s="100"/>
      <c r="H13" s="102"/>
      <c r="I13" s="114"/>
      <c r="J13" s="114"/>
      <c r="K13" s="114"/>
      <c r="L13" s="114"/>
      <c r="M13" s="102"/>
      <c r="N13" s="102"/>
      <c r="O13" s="114"/>
      <c r="P13" s="114"/>
      <c r="Q13" s="114"/>
      <c r="R13" s="95"/>
    </row>
    <row r="14" spans="1:18" x14ac:dyDescent="0.25">
      <c r="A14" s="100"/>
      <c r="B14" s="100"/>
      <c r="C14" s="101"/>
      <c r="D14" s="100"/>
      <c r="E14" s="100"/>
      <c r="F14" s="100"/>
      <c r="G14" s="100"/>
      <c r="H14" s="102"/>
      <c r="I14" s="114"/>
      <c r="J14" s="114"/>
      <c r="K14" s="114"/>
      <c r="L14" s="114"/>
      <c r="M14" s="102"/>
      <c r="N14" s="102"/>
      <c r="O14" s="114"/>
      <c r="P14" s="114"/>
      <c r="Q14" s="114"/>
      <c r="R14" s="95"/>
    </row>
    <row r="15" spans="1:18" x14ac:dyDescent="0.25">
      <c r="A15" s="100"/>
      <c r="B15" s="100"/>
      <c r="C15" s="101"/>
      <c r="D15" s="100"/>
      <c r="E15" s="100"/>
      <c r="F15" s="100"/>
      <c r="G15" s="100"/>
      <c r="H15" s="102"/>
      <c r="I15" s="114"/>
      <c r="J15" s="114"/>
      <c r="K15" s="114"/>
      <c r="L15" s="114"/>
      <c r="M15" s="102"/>
      <c r="N15" s="102"/>
      <c r="O15" s="114"/>
      <c r="P15" s="114"/>
      <c r="Q15" s="114"/>
      <c r="R15" s="95"/>
    </row>
    <row r="16" spans="1:18" x14ac:dyDescent="0.25">
      <c r="A16" s="100"/>
      <c r="B16" s="100"/>
      <c r="C16" s="101"/>
      <c r="D16" s="100"/>
      <c r="E16" s="100"/>
      <c r="F16" s="100"/>
      <c r="G16" s="100"/>
      <c r="H16" s="102"/>
      <c r="I16" s="114"/>
      <c r="J16" s="114"/>
      <c r="K16" s="114"/>
      <c r="L16" s="114"/>
      <c r="M16" s="102"/>
      <c r="N16" s="102"/>
      <c r="O16" s="114"/>
      <c r="P16" s="114"/>
      <c r="Q16" s="114"/>
      <c r="R16" s="95"/>
    </row>
    <row r="17" spans="1:18" x14ac:dyDescent="0.25">
      <c r="A17" s="100"/>
      <c r="B17" s="100"/>
      <c r="C17" s="101"/>
      <c r="D17" s="100"/>
      <c r="E17" s="100"/>
      <c r="F17" s="100"/>
      <c r="G17" s="100"/>
      <c r="H17" s="102"/>
      <c r="I17" s="114"/>
      <c r="J17" s="114"/>
      <c r="K17" s="114"/>
      <c r="L17" s="114"/>
      <c r="M17" s="102"/>
      <c r="N17" s="102"/>
      <c r="O17" s="114"/>
      <c r="P17" s="114"/>
      <c r="Q17" s="114"/>
      <c r="R17" s="95"/>
    </row>
    <row r="18" spans="1:18" x14ac:dyDescent="0.25">
      <c r="A18" s="100"/>
      <c r="B18" s="100"/>
      <c r="C18" s="101"/>
      <c r="D18" s="100"/>
      <c r="E18" s="100"/>
      <c r="F18" s="100"/>
      <c r="G18" s="100"/>
      <c r="H18" s="102"/>
      <c r="I18" s="114"/>
      <c r="J18" s="114"/>
      <c r="K18" s="114"/>
      <c r="L18" s="114"/>
      <c r="M18" s="102"/>
      <c r="N18" s="102"/>
      <c r="O18" s="114"/>
      <c r="P18" s="114"/>
      <c r="Q18" s="114"/>
      <c r="R18" s="95"/>
    </row>
    <row r="19" spans="1:18" x14ac:dyDescent="0.25">
      <c r="A19" s="100"/>
      <c r="B19" s="100"/>
      <c r="C19" s="101"/>
      <c r="D19" s="100"/>
      <c r="E19" s="100"/>
      <c r="F19" s="100"/>
      <c r="G19" s="100"/>
      <c r="H19" s="102"/>
      <c r="I19" s="114"/>
      <c r="J19" s="114"/>
      <c r="K19" s="114"/>
      <c r="L19" s="114"/>
      <c r="M19" s="102"/>
      <c r="N19" s="102"/>
      <c r="O19" s="114"/>
      <c r="P19" s="114"/>
      <c r="Q19" s="114"/>
      <c r="R19" s="95"/>
    </row>
    <row r="20" spans="1:18" x14ac:dyDescent="0.25">
      <c r="A20" s="100"/>
      <c r="B20" s="100"/>
      <c r="C20" s="101"/>
      <c r="D20" s="100"/>
      <c r="E20" s="100"/>
      <c r="F20" s="100"/>
      <c r="G20" s="100"/>
      <c r="H20" s="102"/>
      <c r="I20" s="114"/>
      <c r="J20" s="114"/>
      <c r="K20" s="114"/>
      <c r="L20" s="114"/>
      <c r="M20" s="102"/>
      <c r="N20" s="102"/>
      <c r="O20" s="114"/>
      <c r="P20" s="114"/>
      <c r="Q20" s="114"/>
      <c r="R20" s="95"/>
    </row>
    <row r="21" spans="1:18" x14ac:dyDescent="0.25">
      <c r="A21" s="100"/>
      <c r="B21" s="100"/>
      <c r="C21" s="101"/>
      <c r="D21" s="100"/>
      <c r="E21" s="100"/>
      <c r="F21" s="100"/>
      <c r="G21" s="100"/>
      <c r="H21" s="102"/>
      <c r="I21" s="114"/>
      <c r="J21" s="114"/>
      <c r="K21" s="114"/>
      <c r="L21" s="114"/>
      <c r="M21" s="102"/>
      <c r="N21" s="102"/>
      <c r="O21" s="114"/>
      <c r="P21" s="114"/>
      <c r="Q21" s="114"/>
      <c r="R21" s="95"/>
    </row>
    <row r="22" spans="1:18" x14ac:dyDescent="0.25">
      <c r="A22" s="100"/>
      <c r="B22" s="100"/>
      <c r="C22" s="101"/>
      <c r="D22" s="100"/>
      <c r="E22" s="100"/>
      <c r="F22" s="100"/>
      <c r="G22" s="100"/>
      <c r="H22" s="102"/>
      <c r="I22" s="114"/>
      <c r="J22" s="114"/>
      <c r="K22" s="114"/>
      <c r="L22" s="114"/>
      <c r="M22" s="102"/>
      <c r="N22" s="102"/>
      <c r="O22" s="114"/>
      <c r="P22" s="114"/>
      <c r="Q22" s="114"/>
      <c r="R22" s="95"/>
    </row>
    <row r="23" spans="1:18" x14ac:dyDescent="0.25">
      <c r="A23" s="100"/>
      <c r="B23" s="100"/>
      <c r="C23" s="101"/>
      <c r="D23" s="100"/>
      <c r="E23" s="100"/>
      <c r="F23" s="100"/>
      <c r="G23" s="100"/>
      <c r="H23" s="102"/>
      <c r="I23" s="114"/>
      <c r="J23" s="114"/>
      <c r="K23" s="114"/>
      <c r="L23" s="114"/>
      <c r="M23" s="102"/>
      <c r="N23" s="102"/>
      <c r="O23" s="114"/>
      <c r="P23" s="114"/>
      <c r="Q23" s="114"/>
      <c r="R23" s="95"/>
    </row>
    <row r="24" spans="1:18" x14ac:dyDescent="0.25">
      <c r="A24" s="100"/>
      <c r="B24" s="100"/>
      <c r="C24" s="101"/>
      <c r="D24" s="100"/>
      <c r="E24" s="100"/>
      <c r="F24" s="100"/>
      <c r="G24" s="100"/>
      <c r="H24" s="102"/>
      <c r="I24" s="114"/>
      <c r="J24" s="114"/>
      <c r="K24" s="114"/>
      <c r="L24" s="114"/>
      <c r="M24" s="102"/>
      <c r="N24" s="102"/>
      <c r="O24" s="114"/>
      <c r="P24" s="114"/>
      <c r="Q24" s="114"/>
      <c r="R24" s="95"/>
    </row>
    <row r="25" spans="1:18" x14ac:dyDescent="0.25">
      <c r="A25" s="100"/>
      <c r="B25" s="100"/>
      <c r="C25" s="101"/>
      <c r="D25" s="100"/>
      <c r="E25" s="100"/>
      <c r="F25" s="100"/>
      <c r="G25" s="100"/>
      <c r="H25" s="102"/>
      <c r="I25" s="114"/>
      <c r="J25" s="114"/>
      <c r="K25" s="114"/>
      <c r="L25" s="114"/>
      <c r="M25" s="102"/>
      <c r="N25" s="102"/>
      <c r="O25" s="114"/>
      <c r="P25" s="114"/>
      <c r="Q25" s="114"/>
      <c r="R25" s="95"/>
    </row>
    <row r="26" spans="1:18" x14ac:dyDescent="0.25">
      <c r="A26" s="100"/>
      <c r="B26" s="100"/>
      <c r="C26" s="101"/>
      <c r="D26" s="100"/>
      <c r="E26" s="100"/>
      <c r="F26" s="100"/>
      <c r="G26" s="100"/>
      <c r="H26" s="102"/>
      <c r="I26" s="114"/>
      <c r="J26" s="114"/>
      <c r="K26" s="114"/>
      <c r="L26" s="114"/>
      <c r="M26" s="102"/>
      <c r="N26" s="102"/>
      <c r="O26" s="114"/>
      <c r="P26" s="114"/>
      <c r="Q26" s="114"/>
      <c r="R26" s="95"/>
    </row>
    <row r="27" spans="1:18" x14ac:dyDescent="0.25">
      <c r="A27" s="100"/>
      <c r="B27" s="100"/>
      <c r="C27" s="101"/>
      <c r="D27" s="100"/>
      <c r="E27" s="100"/>
      <c r="F27" s="100"/>
      <c r="G27" s="100"/>
      <c r="H27" s="102"/>
      <c r="I27" s="114"/>
      <c r="J27" s="114"/>
      <c r="K27" s="114"/>
      <c r="L27" s="114"/>
      <c r="M27" s="102"/>
      <c r="N27" s="102"/>
      <c r="O27" s="114"/>
      <c r="P27" s="114"/>
      <c r="Q27" s="114"/>
      <c r="R27" s="95"/>
    </row>
    <row r="28" spans="1:18" x14ac:dyDescent="0.25">
      <c r="A28" s="100"/>
      <c r="B28" s="100"/>
      <c r="C28" s="101"/>
      <c r="D28" s="100"/>
      <c r="E28" s="100"/>
      <c r="F28" s="100"/>
      <c r="G28" s="100"/>
      <c r="H28" s="102"/>
      <c r="I28" s="114"/>
      <c r="J28" s="114"/>
      <c r="K28" s="114"/>
      <c r="L28" s="114"/>
      <c r="M28" s="102"/>
      <c r="N28" s="102"/>
      <c r="O28" s="114"/>
      <c r="P28" s="114"/>
      <c r="Q28" s="114"/>
      <c r="R28" s="95"/>
    </row>
    <row r="29" spans="1:18" x14ac:dyDescent="0.25">
      <c r="A29" s="354" t="s">
        <v>261</v>
      </c>
      <c r="B29" s="355"/>
      <c r="C29" s="101"/>
      <c r="D29" s="100"/>
      <c r="E29" s="100"/>
      <c r="F29" s="100"/>
      <c r="G29" s="100"/>
      <c r="H29" s="102"/>
      <c r="I29" s="114"/>
      <c r="J29" s="114"/>
      <c r="K29" s="114"/>
      <c r="L29" s="114"/>
      <c r="M29" s="102"/>
      <c r="N29" s="102"/>
      <c r="O29" s="114"/>
      <c r="P29" s="114"/>
      <c r="Q29" s="114"/>
      <c r="R29" s="95"/>
    </row>
    <row r="30" spans="1:18" ht="64.2" customHeight="1" x14ac:dyDescent="0.25">
      <c r="A30" s="336" t="s">
        <v>100</v>
      </c>
      <c r="B30" s="341"/>
      <c r="C30" s="341"/>
      <c r="D30" s="341"/>
      <c r="E30" s="341"/>
      <c r="F30" s="341"/>
      <c r="G30" s="341"/>
      <c r="H30" s="341"/>
      <c r="I30" s="341"/>
      <c r="J30" s="341"/>
      <c r="K30" s="341"/>
      <c r="L30" s="341"/>
      <c r="M30" s="341"/>
      <c r="N30" s="341"/>
      <c r="O30" s="341"/>
      <c r="P30" s="341"/>
      <c r="Q30" s="334"/>
      <c r="R30" s="334"/>
    </row>
    <row r="31" spans="1:18" x14ac:dyDescent="0.25">
      <c r="A31" s="341" t="s">
        <v>224</v>
      </c>
      <c r="B31" s="341"/>
      <c r="C31" s="341"/>
      <c r="D31" s="341"/>
      <c r="E31" s="341"/>
      <c r="F31" s="341"/>
      <c r="G31" s="341"/>
      <c r="H31" s="341"/>
      <c r="I31" s="341"/>
      <c r="J31" s="341"/>
      <c r="K31" s="341"/>
      <c r="L31" s="341"/>
      <c r="M31" s="341"/>
      <c r="N31" s="341"/>
      <c r="O31" s="341"/>
      <c r="P31" s="341"/>
      <c r="Q31" s="334"/>
      <c r="R31" s="334"/>
    </row>
    <row r="32" spans="1:18" x14ac:dyDescent="0.25">
      <c r="A32" s="98"/>
      <c r="B32" s="98"/>
      <c r="C32" s="98"/>
      <c r="D32" s="98"/>
      <c r="E32" s="98"/>
      <c r="F32" s="98"/>
      <c r="G32" s="98"/>
      <c r="H32" s="98"/>
      <c r="I32" s="98"/>
      <c r="J32" s="98"/>
      <c r="K32" s="98"/>
      <c r="L32" s="98"/>
      <c r="M32" s="98"/>
      <c r="N32" s="98"/>
      <c r="O32" s="98"/>
      <c r="P32" s="98"/>
      <c r="Q32" s="98"/>
    </row>
    <row r="33" spans="1:17" x14ac:dyDescent="0.25">
      <c r="A33" s="98"/>
      <c r="B33" s="98"/>
      <c r="C33" s="98"/>
      <c r="D33" s="98"/>
      <c r="E33" s="98"/>
      <c r="F33" s="98"/>
      <c r="G33" s="98"/>
      <c r="H33" s="98"/>
      <c r="I33" s="98"/>
      <c r="J33" s="98"/>
      <c r="K33" s="98"/>
      <c r="L33" s="98"/>
      <c r="M33" s="98"/>
      <c r="N33" s="98"/>
      <c r="O33" s="98"/>
      <c r="P33" s="98"/>
      <c r="Q33" s="98"/>
    </row>
    <row r="34" spans="1:17" x14ac:dyDescent="0.25">
      <c r="A34" s="98"/>
      <c r="B34" s="98"/>
      <c r="C34" s="98"/>
      <c r="D34" s="98"/>
      <c r="E34" s="98"/>
      <c r="F34" s="98"/>
      <c r="G34" s="98"/>
      <c r="H34" s="98"/>
      <c r="I34" s="98"/>
      <c r="J34" s="98"/>
      <c r="K34" s="98"/>
      <c r="L34" s="98"/>
      <c r="M34" s="98"/>
      <c r="N34" s="98"/>
      <c r="O34" s="98"/>
      <c r="P34" s="98"/>
      <c r="Q34" s="98"/>
    </row>
    <row r="35" spans="1:17" x14ac:dyDescent="0.25">
      <c r="A35" s="98"/>
      <c r="B35" s="98"/>
      <c r="C35" s="98"/>
      <c r="D35" s="98"/>
      <c r="E35" s="98"/>
      <c r="F35" s="98"/>
      <c r="G35" s="98"/>
      <c r="H35" s="98"/>
      <c r="I35" s="98"/>
      <c r="J35" s="98"/>
      <c r="K35" s="98"/>
      <c r="L35" s="98"/>
      <c r="M35" s="98"/>
      <c r="N35" s="98"/>
      <c r="O35" s="98"/>
      <c r="P35" s="98"/>
      <c r="Q35" s="98"/>
    </row>
    <row r="36" spans="1:17" x14ac:dyDescent="0.25">
      <c r="A36" s="98"/>
      <c r="B36" s="98"/>
      <c r="C36" s="98"/>
      <c r="D36" s="98"/>
      <c r="E36" s="98"/>
      <c r="F36" s="98"/>
      <c r="G36" s="98"/>
      <c r="H36" s="98"/>
      <c r="I36" s="98"/>
      <c r="J36" s="98"/>
      <c r="K36" s="98"/>
      <c r="L36" s="98"/>
      <c r="M36" s="98"/>
      <c r="N36" s="98"/>
      <c r="O36" s="98"/>
      <c r="P36" s="98"/>
      <c r="Q36" s="98"/>
    </row>
    <row r="37" spans="1:17" x14ac:dyDescent="0.25">
      <c r="A37" s="98"/>
      <c r="B37" s="98"/>
      <c r="C37" s="98"/>
      <c r="D37" s="98"/>
      <c r="E37" s="98"/>
      <c r="F37" s="98"/>
      <c r="G37" s="98"/>
      <c r="H37" s="98"/>
      <c r="I37" s="98"/>
      <c r="J37" s="98"/>
      <c r="K37" s="98"/>
      <c r="L37" s="98"/>
      <c r="M37" s="98"/>
      <c r="N37" s="98"/>
      <c r="O37" s="98"/>
      <c r="P37" s="98"/>
      <c r="Q37" s="98"/>
    </row>
    <row r="38" spans="1:17" x14ac:dyDescent="0.25">
      <c r="A38" s="98"/>
      <c r="B38" s="98"/>
      <c r="C38" s="98"/>
      <c r="D38" s="98"/>
      <c r="E38" s="98"/>
      <c r="F38" s="98"/>
      <c r="G38" s="98"/>
      <c r="H38" s="98"/>
      <c r="I38" s="98"/>
      <c r="J38" s="98"/>
      <c r="K38" s="98"/>
      <c r="L38" s="98"/>
      <c r="M38" s="98"/>
      <c r="N38" s="98"/>
      <c r="O38" s="98"/>
      <c r="P38" s="98"/>
      <c r="Q38" s="98"/>
    </row>
  </sheetData>
  <mergeCells count="24">
    <mergeCell ref="R7:R9"/>
    <mergeCell ref="Q30:R31"/>
    <mergeCell ref="A29:B29"/>
    <mergeCell ref="A30:P30"/>
    <mergeCell ref="A31:P31"/>
    <mergeCell ref="A7:A9"/>
    <mergeCell ref="B7:B9"/>
    <mergeCell ref="C7:C9"/>
    <mergeCell ref="D7:D9"/>
    <mergeCell ref="E7:E9"/>
    <mergeCell ref="I8:I9"/>
    <mergeCell ref="J8:J9"/>
    <mergeCell ref="K8:K9"/>
    <mergeCell ref="L8:L9"/>
    <mergeCell ref="M8:M9"/>
    <mergeCell ref="N8:N9"/>
    <mergeCell ref="O8:O9"/>
    <mergeCell ref="P8:P9"/>
    <mergeCell ref="A2:Q2"/>
    <mergeCell ref="F7:K7"/>
    <mergeCell ref="L7:N7"/>
    <mergeCell ref="O7:P7"/>
    <mergeCell ref="F8:H8"/>
    <mergeCell ref="Q7:Q9"/>
  </mergeCells>
  <phoneticPr fontId="59" type="noConversion"/>
  <pageMargins left="0.156944444444444" right="7.8472222222222193E-2" top="0.62986111111111098" bottom="0.55069444444444404" header="0.35416666666666702" footer="0.23611111111111099"/>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N31"/>
  <sheetViews>
    <sheetView view="pageBreakPreview" zoomScaleNormal="100" workbookViewId="0">
      <selection activeCell="G18" sqref="G18"/>
    </sheetView>
  </sheetViews>
  <sheetFormatPr defaultColWidth="9" defaultRowHeight="14.4" x14ac:dyDescent="0.25"/>
  <cols>
    <col min="1" max="1" width="4" customWidth="1"/>
    <col min="2" max="2" width="18" customWidth="1"/>
    <col min="3" max="4" width="11.21875" customWidth="1"/>
    <col min="5" max="5" width="10" customWidth="1"/>
    <col min="6" max="6" width="10.33203125" customWidth="1"/>
    <col min="7" max="7" width="9.109375" customWidth="1"/>
    <col min="8" max="13" width="11.33203125" customWidth="1"/>
    <col min="14" max="14" width="15.77734375" customWidth="1"/>
  </cols>
  <sheetData>
    <row r="2" spans="1:14" ht="22.2" x14ac:dyDescent="0.25">
      <c r="A2" s="352" t="s">
        <v>27</v>
      </c>
      <c r="B2" s="352"/>
      <c r="C2" s="352"/>
      <c r="D2" s="352"/>
      <c r="E2" s="352"/>
      <c r="F2" s="352"/>
      <c r="G2" s="352"/>
      <c r="H2" s="352"/>
      <c r="I2" s="352"/>
      <c r="J2" s="352"/>
      <c r="K2" s="352"/>
      <c r="L2" s="352"/>
      <c r="M2" s="352"/>
      <c r="N2" s="352"/>
    </row>
    <row r="3" spans="1:14" x14ac:dyDescent="0.25">
      <c r="N3" s="133" t="s">
        <v>289</v>
      </c>
    </row>
    <row r="4" spans="1:14" x14ac:dyDescent="0.25">
      <c r="A4" s="132" t="s">
        <v>134</v>
      </c>
      <c r="N4" s="105"/>
    </row>
    <row r="5" spans="1:14" x14ac:dyDescent="0.25">
      <c r="A5" s="132" t="s">
        <v>211</v>
      </c>
      <c r="N5" s="105"/>
    </row>
    <row r="6" spans="1:14" x14ac:dyDescent="0.25">
      <c r="A6" s="132" t="s">
        <v>212</v>
      </c>
      <c r="N6" s="134" t="s">
        <v>76</v>
      </c>
    </row>
    <row r="7" spans="1:14" x14ac:dyDescent="0.25">
      <c r="A7" s="353" t="s">
        <v>77</v>
      </c>
      <c r="B7" s="353" t="s">
        <v>290</v>
      </c>
      <c r="C7" s="353" t="s">
        <v>291</v>
      </c>
      <c r="D7" s="353" t="s">
        <v>292</v>
      </c>
      <c r="E7" s="353" t="s">
        <v>293</v>
      </c>
      <c r="F7" s="353" t="s">
        <v>294</v>
      </c>
      <c r="G7" s="353" t="s">
        <v>295</v>
      </c>
      <c r="H7" s="353" t="s">
        <v>81</v>
      </c>
      <c r="I7" s="353"/>
      <c r="J7" s="353"/>
      <c r="K7" s="353" t="s">
        <v>82</v>
      </c>
      <c r="L7" s="353"/>
      <c r="M7" s="359" t="s">
        <v>83</v>
      </c>
      <c r="N7" s="353" t="s">
        <v>84</v>
      </c>
    </row>
    <row r="8" spans="1:14" x14ac:dyDescent="0.25">
      <c r="A8" s="353"/>
      <c r="B8" s="353"/>
      <c r="C8" s="353"/>
      <c r="D8" s="353"/>
      <c r="E8" s="353"/>
      <c r="F8" s="353"/>
      <c r="G8" s="353"/>
      <c r="H8" s="99" t="s">
        <v>85</v>
      </c>
      <c r="I8" s="99" t="s">
        <v>296</v>
      </c>
      <c r="J8" s="99" t="s">
        <v>297</v>
      </c>
      <c r="K8" s="99" t="s">
        <v>298</v>
      </c>
      <c r="L8" s="99" t="s">
        <v>299</v>
      </c>
      <c r="M8" s="360"/>
      <c r="N8" s="353"/>
    </row>
    <row r="9" spans="1:14" x14ac:dyDescent="0.25">
      <c r="A9" s="100"/>
      <c r="B9" s="89" t="s">
        <v>145</v>
      </c>
      <c r="C9" s="89" t="s">
        <v>146</v>
      </c>
      <c r="D9" s="89" t="s">
        <v>147</v>
      </c>
      <c r="E9" s="89" t="s">
        <v>148</v>
      </c>
      <c r="F9" s="89" t="s">
        <v>149</v>
      </c>
      <c r="G9" s="89" t="s">
        <v>150</v>
      </c>
      <c r="H9" s="89" t="s">
        <v>151</v>
      </c>
      <c r="I9" s="89" t="s">
        <v>152</v>
      </c>
      <c r="J9" s="89" t="s">
        <v>153</v>
      </c>
      <c r="K9" s="89" t="s">
        <v>154</v>
      </c>
      <c r="L9" s="129" t="s">
        <v>155</v>
      </c>
      <c r="M9" s="129" t="s">
        <v>156</v>
      </c>
      <c r="N9" s="129" t="s">
        <v>157</v>
      </c>
    </row>
    <row r="10" spans="1:14" x14ac:dyDescent="0.25">
      <c r="A10" s="100"/>
      <c r="B10" s="100"/>
      <c r="C10" s="100"/>
      <c r="D10" s="100"/>
      <c r="E10" s="101"/>
      <c r="F10" s="101"/>
      <c r="G10" s="100"/>
      <c r="H10" s="100"/>
      <c r="I10" s="100"/>
      <c r="J10" s="102"/>
      <c r="K10" s="100"/>
      <c r="L10" s="102"/>
      <c r="M10" s="102"/>
      <c r="N10" s="100"/>
    </row>
    <row r="11" spans="1:14" x14ac:dyDescent="0.25">
      <c r="A11" s="100"/>
      <c r="B11" s="100"/>
      <c r="C11" s="100"/>
      <c r="D11" s="100"/>
      <c r="E11" s="101"/>
      <c r="F11" s="101"/>
      <c r="G11" s="100"/>
      <c r="H11" s="100"/>
      <c r="I11" s="100"/>
      <c r="J11" s="102"/>
      <c r="K11" s="100"/>
      <c r="L11" s="102"/>
      <c r="M11" s="102"/>
      <c r="N11" s="100"/>
    </row>
    <row r="12" spans="1:14" x14ac:dyDescent="0.25">
      <c r="A12" s="100"/>
      <c r="B12" s="100"/>
      <c r="C12" s="100"/>
      <c r="D12" s="100"/>
      <c r="E12" s="101"/>
      <c r="F12" s="101"/>
      <c r="G12" s="100"/>
      <c r="H12" s="100"/>
      <c r="I12" s="100"/>
      <c r="J12" s="102"/>
      <c r="K12" s="100"/>
      <c r="L12" s="102"/>
      <c r="M12" s="102"/>
      <c r="N12" s="100"/>
    </row>
    <row r="13" spans="1:14" x14ac:dyDescent="0.25">
      <c r="A13" s="100"/>
      <c r="B13" s="100"/>
      <c r="C13" s="100"/>
      <c r="D13" s="100"/>
      <c r="E13" s="101"/>
      <c r="F13" s="101"/>
      <c r="G13" s="100"/>
      <c r="H13" s="100"/>
      <c r="I13" s="100"/>
      <c r="J13" s="102"/>
      <c r="K13" s="100"/>
      <c r="L13" s="102"/>
      <c r="M13" s="102"/>
      <c r="N13" s="100"/>
    </row>
    <row r="14" spans="1:14" x14ac:dyDescent="0.25">
      <c r="A14" s="100"/>
      <c r="B14" s="100"/>
      <c r="C14" s="100"/>
      <c r="D14" s="100"/>
      <c r="E14" s="101"/>
      <c r="F14" s="101"/>
      <c r="G14" s="100"/>
      <c r="H14" s="100"/>
      <c r="I14" s="100"/>
      <c r="J14" s="102"/>
      <c r="K14" s="100"/>
      <c r="L14" s="102"/>
      <c r="M14" s="102"/>
      <c r="N14" s="100"/>
    </row>
    <row r="15" spans="1:14" x14ac:dyDescent="0.25">
      <c r="A15" s="100"/>
      <c r="B15" s="100"/>
      <c r="C15" s="100"/>
      <c r="D15" s="100"/>
      <c r="E15" s="101"/>
      <c r="F15" s="101"/>
      <c r="G15" s="100"/>
      <c r="H15" s="100"/>
      <c r="I15" s="100"/>
      <c r="J15" s="102"/>
      <c r="K15" s="100"/>
      <c r="L15" s="102"/>
      <c r="M15" s="102"/>
      <c r="N15" s="100"/>
    </row>
    <row r="16" spans="1:14" x14ac:dyDescent="0.25">
      <c r="A16" s="100"/>
      <c r="B16" s="100"/>
      <c r="C16" s="100"/>
      <c r="D16" s="100"/>
      <c r="E16" s="101"/>
      <c r="F16" s="101"/>
      <c r="G16" s="100"/>
      <c r="H16" s="100"/>
      <c r="I16" s="100"/>
      <c r="J16" s="102"/>
      <c r="K16" s="100"/>
      <c r="L16" s="102"/>
      <c r="M16" s="102"/>
      <c r="N16" s="100"/>
    </row>
    <row r="17" spans="1:14" x14ac:dyDescent="0.25">
      <c r="A17" s="100"/>
      <c r="B17" s="100"/>
      <c r="C17" s="100"/>
      <c r="D17" s="100"/>
      <c r="E17" s="101"/>
      <c r="F17" s="101"/>
      <c r="G17" s="100"/>
      <c r="H17" s="100"/>
      <c r="I17" s="100"/>
      <c r="J17" s="102"/>
      <c r="K17" s="100"/>
      <c r="L17" s="102"/>
      <c r="M17" s="102"/>
      <c r="N17" s="100"/>
    </row>
    <row r="18" spans="1:14" x14ac:dyDescent="0.25">
      <c r="A18" s="100"/>
      <c r="B18" s="100"/>
      <c r="C18" s="100"/>
      <c r="D18" s="100"/>
      <c r="E18" s="101"/>
      <c r="F18" s="101"/>
      <c r="G18" s="100"/>
      <c r="H18" s="100"/>
      <c r="I18" s="100"/>
      <c r="J18" s="102"/>
      <c r="K18" s="100"/>
      <c r="L18" s="102"/>
      <c r="M18" s="102"/>
      <c r="N18" s="100"/>
    </row>
    <row r="19" spans="1:14" x14ac:dyDescent="0.25">
      <c r="A19" s="354" t="s">
        <v>300</v>
      </c>
      <c r="B19" s="355"/>
      <c r="C19" s="100"/>
      <c r="D19" s="100"/>
      <c r="E19" s="101"/>
      <c r="F19" s="101"/>
      <c r="G19" s="100"/>
      <c r="H19" s="100"/>
      <c r="I19" s="100"/>
      <c r="J19" s="102"/>
      <c r="K19" s="100"/>
      <c r="L19" s="102"/>
      <c r="M19" s="102"/>
      <c r="N19" s="100"/>
    </row>
    <row r="20" spans="1:14" ht="79.95" customHeight="1" x14ac:dyDescent="0.25">
      <c r="A20" s="357" t="s">
        <v>100</v>
      </c>
      <c r="B20" s="357"/>
      <c r="C20" s="357"/>
      <c r="D20" s="357"/>
      <c r="E20" s="357"/>
      <c r="F20" s="357"/>
      <c r="G20" s="357"/>
      <c r="H20" s="357"/>
      <c r="I20" s="357"/>
      <c r="J20" s="357"/>
      <c r="K20" s="357"/>
      <c r="L20" s="356" t="s">
        <v>236</v>
      </c>
      <c r="M20" s="356"/>
      <c r="N20" s="356"/>
    </row>
    <row r="21" spans="1:14" x14ac:dyDescent="0.25">
      <c r="A21" s="357" t="s">
        <v>237</v>
      </c>
      <c r="B21" s="357"/>
      <c r="C21" s="357"/>
      <c r="D21" s="357"/>
      <c r="E21" s="357"/>
      <c r="F21" s="357"/>
      <c r="G21" s="357"/>
      <c r="H21" s="357"/>
      <c r="I21" s="357"/>
      <c r="J21" s="357"/>
      <c r="K21" s="357"/>
      <c r="L21" s="356"/>
      <c r="M21" s="356"/>
      <c r="N21" s="356"/>
    </row>
    <row r="22" spans="1:14" x14ac:dyDescent="0.25">
      <c r="A22" s="98"/>
      <c r="B22" s="98"/>
      <c r="C22" s="98"/>
      <c r="D22" s="98"/>
      <c r="E22" s="98"/>
      <c r="F22" s="98"/>
      <c r="G22" s="98"/>
      <c r="H22" s="98"/>
      <c r="I22" s="98"/>
      <c r="J22" s="98"/>
      <c r="K22" s="98"/>
      <c r="L22" s="98"/>
      <c r="M22" s="98"/>
      <c r="N22" s="98"/>
    </row>
    <row r="23" spans="1:14" x14ac:dyDescent="0.25">
      <c r="A23" s="98"/>
      <c r="B23" s="98"/>
      <c r="C23" s="98"/>
      <c r="D23" s="98"/>
      <c r="E23" s="98"/>
      <c r="F23" s="98"/>
      <c r="G23" s="98"/>
      <c r="H23" s="98"/>
      <c r="I23" s="98"/>
      <c r="J23" s="98"/>
      <c r="K23" s="98"/>
      <c r="L23" s="98"/>
      <c r="M23" s="98"/>
      <c r="N23" s="98"/>
    </row>
    <row r="24" spans="1:14" x14ac:dyDescent="0.25">
      <c r="A24" s="98"/>
      <c r="B24" s="98"/>
      <c r="C24" s="98"/>
      <c r="D24" s="98"/>
      <c r="E24" s="98"/>
      <c r="F24" s="98"/>
      <c r="G24" s="98"/>
      <c r="H24" s="98"/>
      <c r="I24" s="98"/>
      <c r="J24" s="98"/>
      <c r="K24" s="98"/>
      <c r="L24" s="98"/>
      <c r="M24" s="98"/>
      <c r="N24" s="98"/>
    </row>
    <row r="25" spans="1:14" x14ac:dyDescent="0.25">
      <c r="A25" s="98"/>
      <c r="B25" s="98"/>
      <c r="C25" s="98"/>
      <c r="D25" s="98"/>
      <c r="E25" s="98"/>
      <c r="F25" s="98"/>
      <c r="G25" s="98"/>
      <c r="H25" s="98"/>
      <c r="I25" s="98"/>
      <c r="J25" s="98"/>
      <c r="K25" s="98"/>
      <c r="L25" s="98"/>
      <c r="M25" s="98"/>
      <c r="N25" s="98"/>
    </row>
    <row r="26" spans="1:14" x14ac:dyDescent="0.25">
      <c r="A26" s="98"/>
      <c r="B26" s="98"/>
      <c r="C26" s="98"/>
      <c r="D26" s="98"/>
      <c r="E26" s="98"/>
      <c r="F26" s="98"/>
      <c r="G26" s="98"/>
      <c r="H26" s="98"/>
      <c r="I26" s="98"/>
      <c r="J26" s="98"/>
      <c r="K26" s="98"/>
      <c r="L26" s="98"/>
      <c r="M26" s="98"/>
      <c r="N26" s="98"/>
    </row>
    <row r="27" spans="1:14" x14ac:dyDescent="0.25">
      <c r="A27" s="98"/>
      <c r="B27" s="98"/>
      <c r="C27" s="98"/>
      <c r="D27" s="98"/>
      <c r="E27" s="98"/>
      <c r="F27" s="98"/>
      <c r="G27" s="98"/>
      <c r="H27" s="98"/>
      <c r="I27" s="98"/>
      <c r="J27" s="98"/>
      <c r="K27" s="98"/>
      <c r="L27" s="98"/>
      <c r="M27" s="98"/>
      <c r="N27" s="98"/>
    </row>
    <row r="28" spans="1:14" x14ac:dyDescent="0.25">
      <c r="A28" s="98"/>
      <c r="B28" s="98"/>
      <c r="C28" s="98"/>
      <c r="D28" s="98"/>
      <c r="E28" s="98"/>
      <c r="F28" s="98"/>
      <c r="G28" s="98"/>
      <c r="H28" s="98"/>
      <c r="I28" s="98"/>
      <c r="J28" s="98"/>
      <c r="K28" s="98"/>
      <c r="L28" s="98"/>
      <c r="M28" s="98"/>
      <c r="N28" s="98"/>
    </row>
    <row r="29" spans="1:14" x14ac:dyDescent="0.25">
      <c r="A29" s="98"/>
      <c r="B29" s="98"/>
      <c r="C29" s="98"/>
      <c r="D29" s="98"/>
      <c r="E29" s="98"/>
      <c r="F29" s="98"/>
      <c r="G29" s="98"/>
      <c r="H29" s="98"/>
      <c r="I29" s="98"/>
      <c r="J29" s="98"/>
      <c r="K29" s="98"/>
      <c r="L29" s="98"/>
      <c r="M29" s="98"/>
      <c r="N29" s="98"/>
    </row>
    <row r="30" spans="1:14" x14ac:dyDescent="0.25">
      <c r="A30" s="98"/>
      <c r="B30" s="98"/>
      <c r="C30" s="98"/>
      <c r="D30" s="98"/>
      <c r="E30" s="98"/>
      <c r="F30" s="98"/>
      <c r="G30" s="98"/>
      <c r="H30" s="98"/>
      <c r="I30" s="98"/>
      <c r="J30" s="98"/>
      <c r="K30" s="98"/>
      <c r="L30" s="98"/>
      <c r="M30" s="98"/>
      <c r="N30" s="98"/>
    </row>
    <row r="31" spans="1:14" x14ac:dyDescent="0.25">
      <c r="A31" s="98"/>
      <c r="B31" s="98"/>
      <c r="C31" s="98"/>
      <c r="D31" s="98"/>
      <c r="E31" s="98"/>
      <c r="F31" s="98"/>
      <c r="G31" s="98"/>
      <c r="H31" s="98"/>
      <c r="I31" s="98"/>
      <c r="J31" s="98"/>
      <c r="K31" s="98"/>
      <c r="L31" s="98"/>
      <c r="M31" s="98"/>
      <c r="N31" s="98"/>
    </row>
  </sheetData>
  <mergeCells count="16">
    <mergeCell ref="A2:N2"/>
    <mergeCell ref="H7:J7"/>
    <mergeCell ref="K7:L7"/>
    <mergeCell ref="A19:B19"/>
    <mergeCell ref="A20:K20"/>
    <mergeCell ref="M7:M8"/>
    <mergeCell ref="N7:N8"/>
    <mergeCell ref="L20:N21"/>
    <mergeCell ref="A21:K21"/>
    <mergeCell ref="A7:A8"/>
    <mergeCell ref="B7:B8"/>
    <mergeCell ref="C7:C8"/>
    <mergeCell ref="D7:D8"/>
    <mergeCell ref="E7:E8"/>
    <mergeCell ref="F7:F8"/>
    <mergeCell ref="G7:G8"/>
  </mergeCells>
  <phoneticPr fontId="59" type="noConversion"/>
  <pageMargins left="7.8472222222222193E-2" right="3.8888888888888903E-2" top="0.59027777777777801" bottom="0.59027777777777801" header="0.5" footer="0.5"/>
  <pageSetup paperSize="9" scale="9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N39"/>
  <sheetViews>
    <sheetView view="pageBreakPreview" zoomScaleNormal="100" workbookViewId="0">
      <selection activeCell="G18" sqref="G18"/>
    </sheetView>
  </sheetViews>
  <sheetFormatPr defaultColWidth="9" defaultRowHeight="13.8" x14ac:dyDescent="0.25"/>
  <cols>
    <col min="1" max="1" width="4" style="105" customWidth="1"/>
    <col min="2" max="2" width="20.21875" style="105" customWidth="1"/>
    <col min="3" max="3" width="7.109375" style="105" customWidth="1"/>
    <col min="4" max="4" width="7.88671875" style="105" customWidth="1"/>
    <col min="5" max="5" width="9" style="105" customWidth="1"/>
    <col min="6" max="6" width="10.33203125" style="105" customWidth="1"/>
    <col min="7" max="7" width="9.109375" style="105" customWidth="1"/>
    <col min="8" max="8" width="11.44140625" style="105" customWidth="1"/>
    <col min="9" max="9" width="7.109375" style="105" customWidth="1"/>
    <col min="10" max="10" width="11.21875" style="105" customWidth="1"/>
    <col min="11" max="13" width="11.33203125" style="105" customWidth="1"/>
    <col min="14" max="14" width="33.109375" style="105" customWidth="1"/>
    <col min="15" max="16384" width="9" style="105"/>
  </cols>
  <sheetData>
    <row r="2" spans="1:14" ht="22.8" x14ac:dyDescent="0.25">
      <c r="A2" s="302" t="s">
        <v>301</v>
      </c>
      <c r="B2" s="302"/>
      <c r="C2" s="302"/>
      <c r="D2" s="302"/>
      <c r="E2" s="302"/>
      <c r="F2" s="302"/>
      <c r="G2" s="302"/>
      <c r="H2" s="302"/>
      <c r="I2" s="302"/>
      <c r="J2" s="302"/>
      <c r="K2" s="302"/>
      <c r="L2" s="302"/>
      <c r="M2" s="302"/>
      <c r="N2" s="302"/>
    </row>
    <row r="3" spans="1:14" x14ac:dyDescent="0.25">
      <c r="N3" s="92" t="s">
        <v>302</v>
      </c>
    </row>
    <row r="4" spans="1:14" x14ac:dyDescent="0.25">
      <c r="A4" s="132" t="s">
        <v>134</v>
      </c>
    </row>
    <row r="5" spans="1:14" x14ac:dyDescent="0.25">
      <c r="A5" s="132" t="str">
        <f>货币资金!A5</f>
        <v>填报单位：林芝市巴宜区八一镇人民政府</v>
      </c>
    </row>
    <row r="6" spans="1:14" ht="14.4" x14ac:dyDescent="0.25">
      <c r="A6" s="132" t="str">
        <f>货币资金!A6</f>
        <v>项目名称：百巴镇苹果种植项目</v>
      </c>
      <c r="N6" s="131" t="s">
        <v>49</v>
      </c>
    </row>
    <row r="7" spans="1:14" x14ac:dyDescent="0.25">
      <c r="A7" s="338" t="s">
        <v>192</v>
      </c>
      <c r="B7" s="338" t="s">
        <v>303</v>
      </c>
      <c r="C7" s="338" t="s">
        <v>304</v>
      </c>
      <c r="D7" s="338" t="s">
        <v>305</v>
      </c>
      <c r="E7" s="338" t="s">
        <v>306</v>
      </c>
      <c r="F7" s="338" t="s">
        <v>307</v>
      </c>
      <c r="G7" s="338" t="s">
        <v>308</v>
      </c>
      <c r="H7" s="338" t="s">
        <v>195</v>
      </c>
      <c r="I7" s="338"/>
      <c r="J7" s="338"/>
      <c r="K7" s="338" t="s">
        <v>196</v>
      </c>
      <c r="L7" s="338"/>
      <c r="M7" s="362" t="s">
        <v>197</v>
      </c>
      <c r="N7" s="338" t="s">
        <v>198</v>
      </c>
    </row>
    <row r="8" spans="1:14" ht="24" x14ac:dyDescent="0.25">
      <c r="A8" s="338"/>
      <c r="B8" s="338"/>
      <c r="C8" s="338"/>
      <c r="D8" s="338"/>
      <c r="E8" s="338"/>
      <c r="F8" s="338"/>
      <c r="G8" s="338"/>
      <c r="H8" s="86" t="s">
        <v>199</v>
      </c>
      <c r="I8" s="86" t="s">
        <v>309</v>
      </c>
      <c r="J8" s="86" t="s">
        <v>310</v>
      </c>
      <c r="K8" s="86" t="s">
        <v>232</v>
      </c>
      <c r="L8" s="86" t="s">
        <v>233</v>
      </c>
      <c r="M8" s="363"/>
      <c r="N8" s="338"/>
    </row>
    <row r="9" spans="1:14" x14ac:dyDescent="0.25">
      <c r="A9" s="87"/>
      <c r="B9" s="89" t="s">
        <v>145</v>
      </c>
      <c r="C9" s="89" t="s">
        <v>146</v>
      </c>
      <c r="D9" s="89" t="s">
        <v>147</v>
      </c>
      <c r="E9" s="89" t="s">
        <v>148</v>
      </c>
      <c r="F9" s="89" t="s">
        <v>149</v>
      </c>
      <c r="G9" s="89" t="s">
        <v>150</v>
      </c>
      <c r="H9" s="89" t="s">
        <v>151</v>
      </c>
      <c r="I9" s="89" t="s">
        <v>152</v>
      </c>
      <c r="J9" s="89" t="s">
        <v>153</v>
      </c>
      <c r="K9" s="89" t="s">
        <v>154</v>
      </c>
      <c r="L9" s="129" t="s">
        <v>155</v>
      </c>
      <c r="M9" s="129" t="s">
        <v>156</v>
      </c>
      <c r="N9" s="129" t="s">
        <v>157</v>
      </c>
    </row>
    <row r="10" spans="1:14" ht="24" x14ac:dyDescent="0.25">
      <c r="A10" s="162">
        <v>1</v>
      </c>
      <c r="B10" s="173" t="s">
        <v>311</v>
      </c>
      <c r="C10" s="163" t="s">
        <v>312</v>
      </c>
      <c r="D10" s="163" t="s">
        <v>313</v>
      </c>
      <c r="E10" s="174"/>
      <c r="F10" s="174"/>
      <c r="G10" s="166"/>
      <c r="H10" s="168">
        <f>I10+J10</f>
        <v>5605056.4000000004</v>
      </c>
      <c r="I10" s="168">
        <v>0</v>
      </c>
      <c r="J10" s="168">
        <v>5605056.4000000004</v>
      </c>
      <c r="K10" s="166"/>
      <c r="L10" s="168"/>
      <c r="M10" s="168">
        <f>J10+K10-L10</f>
        <v>5605056.4000000004</v>
      </c>
      <c r="N10" s="152" t="s">
        <v>314</v>
      </c>
    </row>
    <row r="11" spans="1:14" ht="24" x14ac:dyDescent="0.25">
      <c r="A11" s="162">
        <v>2</v>
      </c>
      <c r="B11" s="175" t="s">
        <v>315</v>
      </c>
      <c r="C11" s="163" t="s">
        <v>312</v>
      </c>
      <c r="D11" s="163" t="s">
        <v>313</v>
      </c>
      <c r="E11" s="174"/>
      <c r="F11" s="174"/>
      <c r="G11" s="166"/>
      <c r="H11" s="168">
        <f t="shared" ref="H11:H25" si="0">I11+J11</f>
        <v>2092152</v>
      </c>
      <c r="I11" s="168">
        <v>0</v>
      </c>
      <c r="J11" s="168">
        <v>2092152</v>
      </c>
      <c r="K11" s="166"/>
      <c r="L11" s="168"/>
      <c r="M11" s="168">
        <f t="shared" ref="M11:M26" si="1">J11+K11-L11</f>
        <v>2092152</v>
      </c>
      <c r="N11" s="165" t="s">
        <v>112</v>
      </c>
    </row>
    <row r="12" spans="1:14" ht="37.200000000000003" x14ac:dyDescent="0.25">
      <c r="A12" s="162">
        <v>3</v>
      </c>
      <c r="B12" s="173" t="s">
        <v>316</v>
      </c>
      <c r="C12" s="163" t="s">
        <v>312</v>
      </c>
      <c r="D12" s="163" t="s">
        <v>313</v>
      </c>
      <c r="E12" s="174"/>
      <c r="F12" s="174"/>
      <c r="G12" s="166"/>
      <c r="H12" s="168">
        <f t="shared" si="0"/>
        <v>298633.25</v>
      </c>
      <c r="I12" s="168">
        <v>0</v>
      </c>
      <c r="J12" s="168">
        <v>298633.25</v>
      </c>
      <c r="K12" s="166"/>
      <c r="L12" s="168"/>
      <c r="M12" s="168">
        <f t="shared" si="1"/>
        <v>298633.25</v>
      </c>
      <c r="N12" s="172" t="s">
        <v>317</v>
      </c>
    </row>
    <row r="13" spans="1:14" ht="26.4" x14ac:dyDescent="0.25">
      <c r="A13" s="162">
        <v>4</v>
      </c>
      <c r="B13" s="173" t="s">
        <v>318</v>
      </c>
      <c r="C13" s="163" t="s">
        <v>312</v>
      </c>
      <c r="D13" s="163" t="s">
        <v>313</v>
      </c>
      <c r="E13" s="174"/>
      <c r="F13" s="174"/>
      <c r="G13" s="166"/>
      <c r="H13" s="168">
        <f t="shared" si="0"/>
        <v>194216</v>
      </c>
      <c r="I13" s="168">
        <v>0</v>
      </c>
      <c r="J13" s="168">
        <v>194216</v>
      </c>
      <c r="K13" s="166"/>
      <c r="L13" s="168"/>
      <c r="M13" s="168">
        <f t="shared" si="1"/>
        <v>194216</v>
      </c>
      <c r="N13" s="165"/>
    </row>
    <row r="14" spans="1:14" ht="26.4" x14ac:dyDescent="0.25">
      <c r="A14" s="162">
        <v>5</v>
      </c>
      <c r="B14" s="173" t="s">
        <v>319</v>
      </c>
      <c r="C14" s="163" t="s">
        <v>312</v>
      </c>
      <c r="D14" s="163" t="s">
        <v>313</v>
      </c>
      <c r="E14" s="174"/>
      <c r="F14" s="174"/>
      <c r="G14" s="166"/>
      <c r="H14" s="168">
        <f t="shared" si="0"/>
        <v>178266</v>
      </c>
      <c r="I14" s="168">
        <v>0</v>
      </c>
      <c r="J14" s="168">
        <v>178266</v>
      </c>
      <c r="K14" s="166"/>
      <c r="L14" s="168"/>
      <c r="M14" s="168">
        <f t="shared" si="1"/>
        <v>178266</v>
      </c>
      <c r="N14" s="172" t="s">
        <v>320</v>
      </c>
    </row>
    <row r="15" spans="1:14" x14ac:dyDescent="0.25">
      <c r="A15" s="162">
        <v>6</v>
      </c>
      <c r="B15" s="173" t="s">
        <v>321</v>
      </c>
      <c r="C15" s="163" t="s">
        <v>312</v>
      </c>
      <c r="D15" s="163" t="s">
        <v>313</v>
      </c>
      <c r="E15" s="174"/>
      <c r="F15" s="174"/>
      <c r="G15" s="166"/>
      <c r="H15" s="168">
        <f t="shared" si="0"/>
        <v>126170</v>
      </c>
      <c r="I15" s="168">
        <v>0</v>
      </c>
      <c r="J15" s="168">
        <v>126170</v>
      </c>
      <c r="K15" s="166"/>
      <c r="L15" s="168"/>
      <c r="M15" s="168">
        <f t="shared" si="1"/>
        <v>126170</v>
      </c>
      <c r="N15" s="165" t="s">
        <v>322</v>
      </c>
    </row>
    <row r="16" spans="1:14" ht="26.4" x14ac:dyDescent="0.25">
      <c r="A16" s="162">
        <v>7</v>
      </c>
      <c r="B16" s="173" t="s">
        <v>117</v>
      </c>
      <c r="C16" s="163" t="s">
        <v>312</v>
      </c>
      <c r="D16" s="163" t="s">
        <v>313</v>
      </c>
      <c r="E16" s="174"/>
      <c r="F16" s="174"/>
      <c r="G16" s="166"/>
      <c r="H16" s="168">
        <f t="shared" si="0"/>
        <v>76000</v>
      </c>
      <c r="I16" s="168">
        <v>0</v>
      </c>
      <c r="J16" s="168">
        <v>76000</v>
      </c>
      <c r="K16" s="166"/>
      <c r="L16" s="168"/>
      <c r="M16" s="168">
        <f t="shared" si="1"/>
        <v>76000</v>
      </c>
      <c r="N16" s="152" t="s">
        <v>323</v>
      </c>
    </row>
    <row r="17" spans="1:14" ht="26.4" x14ac:dyDescent="0.25">
      <c r="A17" s="162">
        <v>8</v>
      </c>
      <c r="B17" s="173" t="s">
        <v>324</v>
      </c>
      <c r="C17" s="163" t="s">
        <v>312</v>
      </c>
      <c r="D17" s="163" t="s">
        <v>313</v>
      </c>
      <c r="E17" s="174"/>
      <c r="F17" s="174"/>
      <c r="G17" s="166"/>
      <c r="H17" s="168">
        <f t="shared" si="0"/>
        <v>38630</v>
      </c>
      <c r="I17" s="168">
        <v>0</v>
      </c>
      <c r="J17" s="168">
        <v>38630</v>
      </c>
      <c r="K17" s="166"/>
      <c r="L17" s="168"/>
      <c r="M17" s="168">
        <f t="shared" si="1"/>
        <v>38630</v>
      </c>
      <c r="N17" s="165" t="s">
        <v>112</v>
      </c>
    </row>
    <row r="18" spans="1:14" ht="26.4" x14ac:dyDescent="0.25">
      <c r="A18" s="162">
        <v>9</v>
      </c>
      <c r="B18" s="173" t="s">
        <v>325</v>
      </c>
      <c r="C18" s="163" t="s">
        <v>312</v>
      </c>
      <c r="D18" s="163" t="s">
        <v>313</v>
      </c>
      <c r="E18" s="174"/>
      <c r="F18" s="174"/>
      <c r="G18" s="166"/>
      <c r="H18" s="168">
        <f t="shared" si="0"/>
        <v>37088</v>
      </c>
      <c r="I18" s="168">
        <v>0</v>
      </c>
      <c r="J18" s="168">
        <v>37088</v>
      </c>
      <c r="K18" s="166"/>
      <c r="L18" s="168"/>
      <c r="M18" s="168">
        <f t="shared" si="1"/>
        <v>37088</v>
      </c>
      <c r="N18" s="165" t="s">
        <v>112</v>
      </c>
    </row>
    <row r="19" spans="1:14" ht="26.4" x14ac:dyDescent="0.25">
      <c r="A19" s="162">
        <v>10</v>
      </c>
      <c r="B19" s="173" t="s">
        <v>326</v>
      </c>
      <c r="C19" s="163" t="s">
        <v>312</v>
      </c>
      <c r="D19" s="163" t="s">
        <v>313</v>
      </c>
      <c r="E19" s="174"/>
      <c r="F19" s="174"/>
      <c r="G19" s="166"/>
      <c r="H19" s="168">
        <f t="shared" si="0"/>
        <v>15600</v>
      </c>
      <c r="I19" s="168">
        <v>0</v>
      </c>
      <c r="J19" s="168">
        <v>15600</v>
      </c>
      <c r="K19" s="166"/>
      <c r="L19" s="168"/>
      <c r="M19" s="168">
        <f t="shared" si="1"/>
        <v>15600</v>
      </c>
      <c r="N19" s="165" t="s">
        <v>327</v>
      </c>
    </row>
    <row r="20" spans="1:14" ht="26.4" x14ac:dyDescent="0.25">
      <c r="A20" s="162">
        <v>11</v>
      </c>
      <c r="B20" s="173" t="s">
        <v>328</v>
      </c>
      <c r="C20" s="163" t="s">
        <v>312</v>
      </c>
      <c r="D20" s="163" t="s">
        <v>313</v>
      </c>
      <c r="E20" s="174"/>
      <c r="F20" s="174"/>
      <c r="G20" s="166"/>
      <c r="H20" s="168">
        <f t="shared" si="0"/>
        <v>7147.8</v>
      </c>
      <c r="I20" s="168">
        <v>0</v>
      </c>
      <c r="J20" s="168">
        <v>7147.8</v>
      </c>
      <c r="K20" s="166"/>
      <c r="L20" s="168"/>
      <c r="M20" s="168">
        <f t="shared" si="1"/>
        <v>7147.8</v>
      </c>
      <c r="N20" s="165" t="s">
        <v>112</v>
      </c>
    </row>
    <row r="21" spans="1:14" ht="26.4" x14ac:dyDescent="0.25">
      <c r="A21" s="162">
        <v>12</v>
      </c>
      <c r="B21" s="173" t="s">
        <v>329</v>
      </c>
      <c r="C21" s="163" t="s">
        <v>312</v>
      </c>
      <c r="D21" s="163" t="s">
        <v>313</v>
      </c>
      <c r="E21" s="174"/>
      <c r="F21" s="174"/>
      <c r="G21" s="166"/>
      <c r="H21" s="168">
        <f t="shared" si="0"/>
        <v>3658.5</v>
      </c>
      <c r="I21" s="168">
        <v>0</v>
      </c>
      <c r="J21" s="168">
        <v>3658.5</v>
      </c>
      <c r="K21" s="166"/>
      <c r="L21" s="168"/>
      <c r="M21" s="168">
        <f t="shared" si="1"/>
        <v>3658.5</v>
      </c>
      <c r="N21" s="165" t="s">
        <v>112</v>
      </c>
    </row>
    <row r="22" spans="1:14" x14ac:dyDescent="0.25">
      <c r="A22" s="162">
        <v>13</v>
      </c>
      <c r="B22" s="173" t="s">
        <v>330</v>
      </c>
      <c r="C22" s="163" t="s">
        <v>312</v>
      </c>
      <c r="D22" s="163" t="s">
        <v>313</v>
      </c>
      <c r="E22" s="174"/>
      <c r="F22" s="174"/>
      <c r="G22" s="166"/>
      <c r="H22" s="168">
        <f t="shared" si="0"/>
        <v>2000</v>
      </c>
      <c r="I22" s="168">
        <v>0</v>
      </c>
      <c r="J22" s="168">
        <v>2000</v>
      </c>
      <c r="K22" s="166"/>
      <c r="L22" s="168"/>
      <c r="M22" s="168">
        <f t="shared" si="1"/>
        <v>2000</v>
      </c>
      <c r="N22" s="165"/>
    </row>
    <row r="23" spans="1:14" ht="36" x14ac:dyDescent="0.25">
      <c r="A23" s="162">
        <v>14</v>
      </c>
      <c r="B23" s="173" t="s">
        <v>331</v>
      </c>
      <c r="C23" s="163" t="s">
        <v>312</v>
      </c>
      <c r="D23" s="163" t="s">
        <v>313</v>
      </c>
      <c r="E23" s="174"/>
      <c r="F23" s="174"/>
      <c r="G23" s="166"/>
      <c r="H23" s="168">
        <f t="shared" si="0"/>
        <v>1995.5</v>
      </c>
      <c r="I23" s="168">
        <v>0</v>
      </c>
      <c r="J23" s="168">
        <v>1995.5</v>
      </c>
      <c r="K23" s="166"/>
      <c r="L23" s="168"/>
      <c r="M23" s="168">
        <f t="shared" si="1"/>
        <v>1995.5</v>
      </c>
      <c r="N23" s="172" t="s">
        <v>332</v>
      </c>
    </row>
    <row r="24" spans="1:14" x14ac:dyDescent="0.25">
      <c r="A24" s="162">
        <v>15</v>
      </c>
      <c r="B24" s="173" t="s">
        <v>333</v>
      </c>
      <c r="C24" s="163" t="s">
        <v>312</v>
      </c>
      <c r="D24" s="163" t="s">
        <v>313</v>
      </c>
      <c r="E24" s="174"/>
      <c r="F24" s="174"/>
      <c r="G24" s="166"/>
      <c r="H24" s="168">
        <f t="shared" si="0"/>
        <v>1158</v>
      </c>
      <c r="I24" s="168">
        <v>0</v>
      </c>
      <c r="J24" s="168">
        <v>1158</v>
      </c>
      <c r="K24" s="166"/>
      <c r="L24" s="168"/>
      <c r="M24" s="168">
        <f t="shared" si="1"/>
        <v>1158</v>
      </c>
      <c r="N24" s="165" t="s">
        <v>112</v>
      </c>
    </row>
    <row r="25" spans="1:14" ht="24" x14ac:dyDescent="0.25">
      <c r="A25" s="162">
        <v>16</v>
      </c>
      <c r="B25" s="172" t="s">
        <v>334</v>
      </c>
      <c r="C25" s="163" t="s">
        <v>335</v>
      </c>
      <c r="D25" s="163" t="s">
        <v>336</v>
      </c>
      <c r="E25" s="174"/>
      <c r="F25" s="174"/>
      <c r="G25" s="166"/>
      <c r="H25" s="168">
        <f t="shared" si="0"/>
        <v>137735.4</v>
      </c>
      <c r="I25" s="168">
        <v>0</v>
      </c>
      <c r="J25" s="168">
        <v>137735.4</v>
      </c>
      <c r="K25" s="166"/>
      <c r="L25" s="168"/>
      <c r="M25" s="168">
        <f t="shared" si="1"/>
        <v>137735.4</v>
      </c>
      <c r="N25" s="172"/>
    </row>
    <row r="26" spans="1:14" x14ac:dyDescent="0.25">
      <c r="A26" s="162">
        <v>17</v>
      </c>
      <c r="B26" s="172" t="s">
        <v>337</v>
      </c>
      <c r="C26" s="166"/>
      <c r="D26" s="166"/>
      <c r="E26" s="174"/>
      <c r="F26" s="174"/>
      <c r="G26" s="166"/>
      <c r="H26" s="168">
        <v>5234846.05</v>
      </c>
      <c r="I26" s="168">
        <v>0</v>
      </c>
      <c r="J26" s="168">
        <v>5234846.05</v>
      </c>
      <c r="K26" s="166"/>
      <c r="L26" s="168"/>
      <c r="M26" s="168">
        <f t="shared" si="1"/>
        <v>5234846.05</v>
      </c>
      <c r="N26" s="166"/>
    </row>
    <row r="27" spans="1:14" x14ac:dyDescent="0.25">
      <c r="A27" s="361" t="s">
        <v>99</v>
      </c>
      <c r="B27" s="329"/>
      <c r="C27" s="166"/>
      <c r="D27" s="166"/>
      <c r="E27" s="174"/>
      <c r="F27" s="174"/>
      <c r="G27" s="166"/>
      <c r="H27" s="168">
        <f t="shared" ref="H27:M27" si="2">SUM(H10:H26)</f>
        <v>14050352.900000002</v>
      </c>
      <c r="I27" s="168">
        <f t="shared" si="2"/>
        <v>0</v>
      </c>
      <c r="J27" s="168">
        <f t="shared" si="2"/>
        <v>14050352.900000002</v>
      </c>
      <c r="K27" s="168">
        <f t="shared" si="2"/>
        <v>0</v>
      </c>
      <c r="L27" s="168">
        <f t="shared" si="2"/>
        <v>0</v>
      </c>
      <c r="M27" s="168">
        <f t="shared" si="2"/>
        <v>14050352.900000002</v>
      </c>
      <c r="N27" s="166"/>
    </row>
    <row r="28" spans="1:14" ht="51" customHeight="1" x14ac:dyDescent="0.25">
      <c r="A28" s="335" t="s">
        <v>338</v>
      </c>
      <c r="B28" s="349"/>
      <c r="C28" s="349"/>
      <c r="D28" s="349"/>
      <c r="E28" s="349"/>
      <c r="F28" s="349"/>
      <c r="G28" s="349"/>
      <c r="H28" s="349"/>
      <c r="I28" s="349"/>
      <c r="J28" s="349"/>
      <c r="K28" s="349"/>
      <c r="L28" s="333" t="s">
        <v>131</v>
      </c>
      <c r="M28" s="334"/>
      <c r="N28" s="334"/>
    </row>
    <row r="29" spans="1:14" x14ac:dyDescent="0.25">
      <c r="A29" s="336" t="s">
        <v>132</v>
      </c>
      <c r="B29" s="341"/>
      <c r="C29" s="341"/>
      <c r="D29" s="341"/>
      <c r="E29" s="341"/>
      <c r="F29" s="341"/>
      <c r="G29" s="341"/>
      <c r="H29" s="341"/>
      <c r="I29" s="341"/>
      <c r="J29" s="341"/>
      <c r="K29" s="341"/>
      <c r="L29" s="334"/>
      <c r="M29" s="334"/>
      <c r="N29" s="334"/>
    </row>
    <row r="30" spans="1:14" x14ac:dyDescent="0.25">
      <c r="A30" s="85"/>
      <c r="B30" s="85"/>
      <c r="C30" s="85"/>
      <c r="D30" s="85"/>
      <c r="E30" s="85"/>
      <c r="F30" s="85"/>
      <c r="G30" s="85"/>
      <c r="H30" s="85"/>
      <c r="I30" s="85"/>
      <c r="J30" s="85"/>
      <c r="K30" s="85"/>
      <c r="L30" s="85"/>
      <c r="M30" s="85"/>
      <c r="N30" s="85"/>
    </row>
    <row r="31" spans="1:14" x14ac:dyDescent="0.25">
      <c r="A31" s="85"/>
      <c r="B31" s="85"/>
      <c r="C31" s="85"/>
      <c r="D31" s="85"/>
      <c r="E31" s="85"/>
      <c r="F31" s="85"/>
      <c r="G31" s="85"/>
      <c r="H31" s="85"/>
      <c r="I31" s="85"/>
      <c r="J31" s="85"/>
      <c r="K31" s="85"/>
      <c r="L31" s="85"/>
      <c r="M31" s="85"/>
      <c r="N31" s="85"/>
    </row>
    <row r="32" spans="1:14" x14ac:dyDescent="0.25">
      <c r="A32" s="85"/>
      <c r="B32" s="85"/>
      <c r="C32" s="85"/>
      <c r="D32" s="85"/>
      <c r="E32" s="85"/>
      <c r="F32" s="85"/>
      <c r="G32" s="85"/>
      <c r="H32" s="85"/>
      <c r="I32" s="85"/>
      <c r="J32" s="85"/>
      <c r="K32" s="85"/>
      <c r="L32" s="85"/>
      <c r="M32" s="85"/>
      <c r="N32" s="85"/>
    </row>
    <row r="33" spans="1:14" x14ac:dyDescent="0.25">
      <c r="A33" s="85"/>
      <c r="B33" s="85"/>
      <c r="C33" s="85"/>
      <c r="D33" s="85"/>
      <c r="E33" s="85"/>
      <c r="F33" s="85"/>
      <c r="G33" s="85"/>
      <c r="H33" s="85"/>
      <c r="I33" s="85"/>
      <c r="J33" s="85"/>
      <c r="K33" s="85"/>
      <c r="L33" s="85"/>
      <c r="M33" s="85"/>
      <c r="N33" s="85"/>
    </row>
    <row r="34" spans="1:14" x14ac:dyDescent="0.25">
      <c r="A34" s="85"/>
      <c r="B34" s="85"/>
      <c r="C34" s="85"/>
      <c r="D34" s="85"/>
      <c r="E34" s="85"/>
      <c r="F34" s="85"/>
      <c r="G34" s="85"/>
      <c r="H34" s="85"/>
      <c r="I34" s="85"/>
      <c r="J34" s="85"/>
      <c r="K34" s="85"/>
      <c r="L34" s="85"/>
      <c r="M34" s="85"/>
      <c r="N34" s="85"/>
    </row>
    <row r="35" spans="1:14" x14ac:dyDescent="0.25">
      <c r="A35" s="85"/>
      <c r="B35" s="85"/>
      <c r="C35" s="85"/>
      <c r="D35" s="85"/>
      <c r="E35" s="85"/>
      <c r="F35" s="85"/>
      <c r="G35" s="85"/>
      <c r="H35" s="85"/>
      <c r="I35" s="85"/>
      <c r="J35" s="85"/>
      <c r="K35" s="85"/>
      <c r="L35" s="85"/>
      <c r="M35" s="85"/>
      <c r="N35" s="85"/>
    </row>
    <row r="36" spans="1:14" x14ac:dyDescent="0.25">
      <c r="A36" s="85"/>
      <c r="B36" s="85"/>
      <c r="C36" s="85"/>
      <c r="D36" s="85"/>
      <c r="E36" s="85"/>
      <c r="F36" s="85"/>
      <c r="G36" s="85"/>
      <c r="H36" s="85"/>
      <c r="I36" s="85"/>
      <c r="J36" s="85"/>
      <c r="K36" s="85"/>
      <c r="L36" s="85"/>
      <c r="M36" s="85"/>
      <c r="N36" s="85"/>
    </row>
    <row r="37" spans="1:14" x14ac:dyDescent="0.25">
      <c r="A37" s="85"/>
      <c r="B37" s="85"/>
      <c r="C37" s="85"/>
      <c r="D37" s="85"/>
      <c r="E37" s="85"/>
      <c r="F37" s="85"/>
      <c r="G37" s="85"/>
      <c r="H37" s="85"/>
      <c r="I37" s="85"/>
      <c r="J37" s="85"/>
      <c r="K37" s="85"/>
      <c r="L37" s="85"/>
      <c r="M37" s="85"/>
      <c r="N37" s="85"/>
    </row>
    <row r="38" spans="1:14" x14ac:dyDescent="0.25">
      <c r="A38" s="85"/>
      <c r="B38" s="85"/>
      <c r="C38" s="85"/>
      <c r="D38" s="85"/>
      <c r="E38" s="85"/>
      <c r="F38" s="85"/>
      <c r="G38" s="85"/>
      <c r="H38" s="85"/>
      <c r="I38" s="85"/>
      <c r="J38" s="85"/>
      <c r="K38" s="85"/>
      <c r="L38" s="85"/>
      <c r="M38" s="85"/>
      <c r="N38" s="85"/>
    </row>
    <row r="39" spans="1:14" x14ac:dyDescent="0.25">
      <c r="A39" s="85"/>
      <c r="B39" s="85"/>
      <c r="C39" s="85"/>
      <c r="D39" s="85"/>
      <c r="E39" s="85"/>
      <c r="F39" s="85"/>
      <c r="G39" s="85"/>
      <c r="H39" s="85"/>
      <c r="I39" s="85"/>
      <c r="J39" s="85"/>
      <c r="K39" s="85"/>
      <c r="L39" s="85"/>
      <c r="M39" s="85"/>
      <c r="N39" s="85"/>
    </row>
  </sheetData>
  <mergeCells count="16">
    <mergeCell ref="A2:N2"/>
    <mergeCell ref="H7:J7"/>
    <mergeCell ref="K7:L7"/>
    <mergeCell ref="A27:B27"/>
    <mergeCell ref="A28:K28"/>
    <mergeCell ref="M7:M8"/>
    <mergeCell ref="N7:N8"/>
    <mergeCell ref="L28:N29"/>
    <mergeCell ref="A29:K29"/>
    <mergeCell ref="A7:A8"/>
    <mergeCell ref="B7:B8"/>
    <mergeCell ref="C7:C8"/>
    <mergeCell ref="D7:D8"/>
    <mergeCell ref="E7:E8"/>
    <mergeCell ref="F7:F8"/>
    <mergeCell ref="G7:G8"/>
  </mergeCells>
  <phoneticPr fontId="59" type="noConversion"/>
  <pageMargins left="7.8472222222222193E-2" right="3.8888888888888903E-2" top="0.59027777777777801" bottom="0.59027777777777801" header="0.5" footer="0.5"/>
  <pageSetup paperSize="9" scale="8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N31"/>
  <sheetViews>
    <sheetView view="pageBreakPreview" zoomScaleNormal="100" workbookViewId="0">
      <selection activeCell="G18" sqref="G18"/>
    </sheetView>
  </sheetViews>
  <sheetFormatPr defaultColWidth="9" defaultRowHeight="14.4" x14ac:dyDescent="0.25"/>
  <cols>
    <col min="1" max="1" width="4" customWidth="1"/>
    <col min="2" max="2" width="18" customWidth="1"/>
    <col min="3" max="4" width="11.21875" customWidth="1"/>
    <col min="5" max="5" width="10" customWidth="1"/>
    <col min="6" max="6" width="10.33203125" customWidth="1"/>
    <col min="7" max="7" width="9.109375" customWidth="1"/>
    <col min="8" max="13" width="11.33203125" customWidth="1"/>
    <col min="14" max="14" width="15.77734375" customWidth="1"/>
  </cols>
  <sheetData>
    <row r="2" spans="1:14" ht="22.2" x14ac:dyDescent="0.25">
      <c r="A2" s="352" t="s">
        <v>31</v>
      </c>
      <c r="B2" s="352"/>
      <c r="C2" s="352"/>
      <c r="D2" s="352"/>
      <c r="E2" s="352"/>
      <c r="F2" s="352"/>
      <c r="G2" s="352"/>
      <c r="H2" s="352"/>
      <c r="I2" s="352"/>
      <c r="J2" s="352"/>
      <c r="K2" s="352"/>
      <c r="L2" s="352"/>
      <c r="M2" s="352"/>
      <c r="N2" s="352"/>
    </row>
    <row r="3" spans="1:14" x14ac:dyDescent="0.25">
      <c r="N3" s="133" t="s">
        <v>339</v>
      </c>
    </row>
    <row r="4" spans="1:14" x14ac:dyDescent="0.25">
      <c r="A4" s="132" t="s">
        <v>134</v>
      </c>
      <c r="N4" s="105"/>
    </row>
    <row r="5" spans="1:14" x14ac:dyDescent="0.25">
      <c r="A5" s="132" t="s">
        <v>211</v>
      </c>
      <c r="N5" s="105"/>
    </row>
    <row r="6" spans="1:14" x14ac:dyDescent="0.25">
      <c r="A6" s="132" t="s">
        <v>212</v>
      </c>
      <c r="N6" s="134" t="s">
        <v>76</v>
      </c>
    </row>
    <row r="7" spans="1:14" x14ac:dyDescent="0.25">
      <c r="A7" s="353" t="s">
        <v>77</v>
      </c>
      <c r="B7" s="353" t="s">
        <v>290</v>
      </c>
      <c r="C7" s="353" t="s">
        <v>291</v>
      </c>
      <c r="D7" s="353" t="s">
        <v>292</v>
      </c>
      <c r="E7" s="353" t="s">
        <v>293</v>
      </c>
      <c r="F7" s="353" t="s">
        <v>294</v>
      </c>
      <c r="G7" s="353" t="s">
        <v>295</v>
      </c>
      <c r="H7" s="353" t="s">
        <v>81</v>
      </c>
      <c r="I7" s="353"/>
      <c r="J7" s="353"/>
      <c r="K7" s="353" t="s">
        <v>82</v>
      </c>
      <c r="L7" s="353"/>
      <c r="M7" s="359" t="s">
        <v>83</v>
      </c>
      <c r="N7" s="353" t="s">
        <v>84</v>
      </c>
    </row>
    <row r="8" spans="1:14" x14ac:dyDescent="0.25">
      <c r="A8" s="353"/>
      <c r="B8" s="353"/>
      <c r="C8" s="353"/>
      <c r="D8" s="353"/>
      <c r="E8" s="353"/>
      <c r="F8" s="353"/>
      <c r="G8" s="353"/>
      <c r="H8" s="99" t="s">
        <v>85</v>
      </c>
      <c r="I8" s="99" t="s">
        <v>296</v>
      </c>
      <c r="J8" s="99" t="s">
        <v>297</v>
      </c>
      <c r="K8" s="99" t="s">
        <v>298</v>
      </c>
      <c r="L8" s="99" t="s">
        <v>299</v>
      </c>
      <c r="M8" s="360"/>
      <c r="N8" s="353"/>
    </row>
    <row r="9" spans="1:14" x14ac:dyDescent="0.25">
      <c r="A9" s="100"/>
      <c r="B9" s="89" t="s">
        <v>145</v>
      </c>
      <c r="C9" s="89" t="s">
        <v>146</v>
      </c>
      <c r="D9" s="89" t="s">
        <v>147</v>
      </c>
      <c r="E9" s="89" t="s">
        <v>148</v>
      </c>
      <c r="F9" s="89" t="s">
        <v>149</v>
      </c>
      <c r="G9" s="89" t="s">
        <v>150</v>
      </c>
      <c r="H9" s="89" t="s">
        <v>151</v>
      </c>
      <c r="I9" s="89" t="s">
        <v>152</v>
      </c>
      <c r="J9" s="89" t="s">
        <v>153</v>
      </c>
      <c r="K9" s="89" t="s">
        <v>154</v>
      </c>
      <c r="L9" s="129" t="s">
        <v>155</v>
      </c>
      <c r="M9" s="129" t="s">
        <v>156</v>
      </c>
      <c r="N9" s="129" t="s">
        <v>157</v>
      </c>
    </row>
    <row r="10" spans="1:14" x14ac:dyDescent="0.25">
      <c r="A10" s="100"/>
      <c r="B10" s="100"/>
      <c r="C10" s="100"/>
      <c r="D10" s="100"/>
      <c r="E10" s="101"/>
      <c r="F10" s="101"/>
      <c r="G10" s="100"/>
      <c r="H10" s="100"/>
      <c r="I10" s="100"/>
      <c r="J10" s="102"/>
      <c r="K10" s="100"/>
      <c r="L10" s="102"/>
      <c r="M10" s="102"/>
      <c r="N10" s="100"/>
    </row>
    <row r="11" spans="1:14" x14ac:dyDescent="0.25">
      <c r="A11" s="100"/>
      <c r="B11" s="100"/>
      <c r="C11" s="100"/>
      <c r="D11" s="100"/>
      <c r="E11" s="101"/>
      <c r="F11" s="101"/>
      <c r="G11" s="100"/>
      <c r="H11" s="100"/>
      <c r="I11" s="100"/>
      <c r="J11" s="102"/>
      <c r="K11" s="100"/>
      <c r="L11" s="102"/>
      <c r="M11" s="102"/>
      <c r="N11" s="100"/>
    </row>
    <row r="12" spans="1:14" x14ac:dyDescent="0.25">
      <c r="A12" s="100"/>
      <c r="B12" s="100"/>
      <c r="C12" s="100"/>
      <c r="D12" s="100"/>
      <c r="E12" s="101"/>
      <c r="F12" s="101"/>
      <c r="G12" s="100"/>
      <c r="H12" s="100"/>
      <c r="I12" s="100"/>
      <c r="J12" s="102"/>
      <c r="K12" s="100"/>
      <c r="L12" s="102"/>
      <c r="M12" s="102"/>
      <c r="N12" s="100"/>
    </row>
    <row r="13" spans="1:14" x14ac:dyDescent="0.25">
      <c r="A13" s="100"/>
      <c r="B13" s="100"/>
      <c r="C13" s="100"/>
      <c r="D13" s="100"/>
      <c r="E13" s="101"/>
      <c r="F13" s="101"/>
      <c r="G13" s="100"/>
      <c r="H13" s="100"/>
      <c r="I13" s="100"/>
      <c r="J13" s="102"/>
      <c r="K13" s="100"/>
      <c r="L13" s="102"/>
      <c r="M13" s="102"/>
      <c r="N13" s="100"/>
    </row>
    <row r="14" spans="1:14" x14ac:dyDescent="0.25">
      <c r="A14" s="100"/>
      <c r="B14" s="100"/>
      <c r="C14" s="100"/>
      <c r="D14" s="100"/>
      <c r="E14" s="101"/>
      <c r="F14" s="101"/>
      <c r="G14" s="100"/>
      <c r="H14" s="100"/>
      <c r="I14" s="100"/>
      <c r="J14" s="102"/>
      <c r="K14" s="100"/>
      <c r="L14" s="102"/>
      <c r="M14" s="102"/>
      <c r="N14" s="100"/>
    </row>
    <row r="15" spans="1:14" x14ac:dyDescent="0.25">
      <c r="A15" s="100"/>
      <c r="B15" s="100"/>
      <c r="C15" s="100"/>
      <c r="D15" s="100"/>
      <c r="E15" s="101"/>
      <c r="F15" s="101"/>
      <c r="G15" s="100"/>
      <c r="H15" s="100"/>
      <c r="I15" s="100"/>
      <c r="J15" s="102"/>
      <c r="K15" s="100"/>
      <c r="L15" s="102"/>
      <c r="M15" s="102"/>
      <c r="N15" s="100"/>
    </row>
    <row r="16" spans="1:14" x14ac:dyDescent="0.25">
      <c r="A16" s="100"/>
      <c r="B16" s="100"/>
      <c r="C16" s="100"/>
      <c r="D16" s="100"/>
      <c r="E16" s="101"/>
      <c r="F16" s="101"/>
      <c r="G16" s="100"/>
      <c r="H16" s="100"/>
      <c r="I16" s="100"/>
      <c r="J16" s="102"/>
      <c r="K16" s="100"/>
      <c r="L16" s="102"/>
      <c r="M16" s="102"/>
      <c r="N16" s="100"/>
    </row>
    <row r="17" spans="1:14" x14ac:dyDescent="0.25">
      <c r="A17" s="100"/>
      <c r="B17" s="100"/>
      <c r="C17" s="100"/>
      <c r="D17" s="100"/>
      <c r="E17" s="101"/>
      <c r="F17" s="101"/>
      <c r="G17" s="100"/>
      <c r="H17" s="100"/>
      <c r="I17" s="100"/>
      <c r="J17" s="102"/>
      <c r="K17" s="100"/>
      <c r="L17" s="102"/>
      <c r="M17" s="102"/>
      <c r="N17" s="100"/>
    </row>
    <row r="18" spans="1:14" x14ac:dyDescent="0.25">
      <c r="A18" s="100"/>
      <c r="B18" s="100"/>
      <c r="C18" s="100"/>
      <c r="D18" s="100"/>
      <c r="E18" s="101"/>
      <c r="F18" s="101"/>
      <c r="G18" s="100"/>
      <c r="H18" s="100"/>
      <c r="I18" s="100"/>
      <c r="J18" s="102"/>
      <c r="K18" s="100"/>
      <c r="L18" s="102"/>
      <c r="M18" s="102"/>
      <c r="N18" s="100"/>
    </row>
    <row r="19" spans="1:14" x14ac:dyDescent="0.25">
      <c r="A19" s="354" t="s">
        <v>300</v>
      </c>
      <c r="B19" s="355"/>
      <c r="C19" s="100"/>
      <c r="D19" s="100"/>
      <c r="E19" s="101"/>
      <c r="F19" s="101"/>
      <c r="G19" s="100"/>
      <c r="H19" s="100"/>
      <c r="I19" s="100"/>
      <c r="J19" s="102"/>
      <c r="K19" s="100"/>
      <c r="L19" s="102"/>
      <c r="M19" s="102"/>
      <c r="N19" s="100"/>
    </row>
    <row r="20" spans="1:14" ht="79.95" customHeight="1" x14ac:dyDescent="0.25">
      <c r="A20" s="357" t="s">
        <v>100</v>
      </c>
      <c r="B20" s="357"/>
      <c r="C20" s="357"/>
      <c r="D20" s="357"/>
      <c r="E20" s="357"/>
      <c r="F20" s="357"/>
      <c r="G20" s="357"/>
      <c r="H20" s="357"/>
      <c r="I20" s="357"/>
      <c r="J20" s="357"/>
      <c r="K20" s="357"/>
      <c r="L20" s="356" t="s">
        <v>236</v>
      </c>
      <c r="M20" s="356"/>
      <c r="N20" s="356"/>
    </row>
    <row r="21" spans="1:14" x14ac:dyDescent="0.25">
      <c r="A21" s="357" t="s">
        <v>237</v>
      </c>
      <c r="B21" s="357"/>
      <c r="C21" s="357"/>
      <c r="D21" s="357"/>
      <c r="E21" s="357"/>
      <c r="F21" s="357"/>
      <c r="G21" s="357"/>
      <c r="H21" s="357"/>
      <c r="I21" s="357"/>
      <c r="J21" s="357"/>
      <c r="K21" s="357"/>
      <c r="L21" s="356"/>
      <c r="M21" s="356"/>
      <c r="N21" s="356"/>
    </row>
    <row r="22" spans="1:14" x14ac:dyDescent="0.25">
      <c r="A22" s="98"/>
      <c r="B22" s="98"/>
      <c r="C22" s="98"/>
      <c r="D22" s="98"/>
      <c r="E22" s="98"/>
      <c r="F22" s="98"/>
      <c r="G22" s="98"/>
      <c r="H22" s="98"/>
      <c r="I22" s="98"/>
      <c r="J22" s="98"/>
      <c r="K22" s="98"/>
      <c r="L22" s="98"/>
      <c r="M22" s="98"/>
      <c r="N22" s="98"/>
    </row>
    <row r="23" spans="1:14" x14ac:dyDescent="0.25">
      <c r="A23" s="98"/>
      <c r="B23" s="98"/>
      <c r="C23" s="98"/>
      <c r="D23" s="98"/>
      <c r="E23" s="98"/>
      <c r="F23" s="98"/>
      <c r="G23" s="98"/>
      <c r="H23" s="98"/>
      <c r="I23" s="98"/>
      <c r="J23" s="98"/>
      <c r="K23" s="98"/>
      <c r="L23" s="98"/>
      <c r="M23" s="98"/>
      <c r="N23" s="98"/>
    </row>
    <row r="24" spans="1:14" x14ac:dyDescent="0.25">
      <c r="A24" s="98"/>
      <c r="B24" s="98"/>
      <c r="C24" s="98"/>
      <c r="D24" s="98"/>
      <c r="E24" s="98"/>
      <c r="F24" s="98"/>
      <c r="G24" s="98"/>
      <c r="H24" s="98"/>
      <c r="I24" s="98"/>
      <c r="J24" s="98"/>
      <c r="K24" s="98"/>
      <c r="L24" s="98"/>
      <c r="M24" s="98"/>
      <c r="N24" s="98"/>
    </row>
    <row r="25" spans="1:14" x14ac:dyDescent="0.25">
      <c r="A25" s="98"/>
      <c r="B25" s="98"/>
      <c r="C25" s="98"/>
      <c r="D25" s="98"/>
      <c r="E25" s="98"/>
      <c r="F25" s="98"/>
      <c r="G25" s="98"/>
      <c r="H25" s="98"/>
      <c r="I25" s="98"/>
      <c r="J25" s="98"/>
      <c r="K25" s="98"/>
      <c r="L25" s="98"/>
      <c r="M25" s="98"/>
      <c r="N25" s="98"/>
    </row>
    <row r="26" spans="1:14" x14ac:dyDescent="0.25">
      <c r="A26" s="98"/>
      <c r="B26" s="98"/>
      <c r="C26" s="98"/>
      <c r="D26" s="98"/>
      <c r="E26" s="98"/>
      <c r="F26" s="98"/>
      <c r="G26" s="98"/>
      <c r="H26" s="98"/>
      <c r="I26" s="98"/>
      <c r="J26" s="98"/>
      <c r="K26" s="98"/>
      <c r="L26" s="98"/>
      <c r="M26" s="98"/>
      <c r="N26" s="98"/>
    </row>
    <row r="27" spans="1:14" x14ac:dyDescent="0.25">
      <c r="A27" s="98"/>
      <c r="B27" s="98"/>
      <c r="C27" s="98"/>
      <c r="D27" s="98"/>
      <c r="E27" s="98"/>
      <c r="F27" s="98"/>
      <c r="G27" s="98"/>
      <c r="H27" s="98"/>
      <c r="I27" s="98"/>
      <c r="J27" s="98"/>
      <c r="K27" s="98"/>
      <c r="L27" s="98"/>
      <c r="M27" s="98"/>
      <c r="N27" s="98"/>
    </row>
    <row r="28" spans="1:14" x14ac:dyDescent="0.25">
      <c r="A28" s="98"/>
      <c r="B28" s="98"/>
      <c r="C28" s="98"/>
      <c r="D28" s="98"/>
      <c r="E28" s="98"/>
      <c r="F28" s="98"/>
      <c r="G28" s="98"/>
      <c r="H28" s="98"/>
      <c r="I28" s="98"/>
      <c r="J28" s="98"/>
      <c r="K28" s="98"/>
      <c r="L28" s="98"/>
      <c r="M28" s="98"/>
      <c r="N28" s="98"/>
    </row>
    <row r="29" spans="1:14" x14ac:dyDescent="0.25">
      <c r="A29" s="98"/>
      <c r="B29" s="98"/>
      <c r="C29" s="98"/>
      <c r="D29" s="98"/>
      <c r="E29" s="98"/>
      <c r="F29" s="98"/>
      <c r="G29" s="98"/>
      <c r="H29" s="98"/>
      <c r="I29" s="98"/>
      <c r="J29" s="98"/>
      <c r="K29" s="98"/>
      <c r="L29" s="98"/>
      <c r="M29" s="98"/>
      <c r="N29" s="98"/>
    </row>
    <row r="30" spans="1:14" x14ac:dyDescent="0.25">
      <c r="A30" s="98"/>
      <c r="B30" s="98"/>
      <c r="C30" s="98"/>
      <c r="D30" s="98"/>
      <c r="E30" s="98"/>
      <c r="F30" s="98"/>
      <c r="G30" s="98"/>
      <c r="H30" s="98"/>
      <c r="I30" s="98"/>
      <c r="J30" s="98"/>
      <c r="K30" s="98"/>
      <c r="L30" s="98"/>
      <c r="M30" s="98"/>
      <c r="N30" s="98"/>
    </row>
    <row r="31" spans="1:14" x14ac:dyDescent="0.25">
      <c r="A31" s="98"/>
      <c r="B31" s="98"/>
      <c r="C31" s="98"/>
      <c r="D31" s="98"/>
      <c r="E31" s="98"/>
      <c r="F31" s="98"/>
      <c r="G31" s="98"/>
      <c r="H31" s="98"/>
      <c r="I31" s="98"/>
      <c r="J31" s="98"/>
      <c r="K31" s="98"/>
      <c r="L31" s="98"/>
      <c r="M31" s="98"/>
      <c r="N31" s="98"/>
    </row>
  </sheetData>
  <mergeCells count="16">
    <mergeCell ref="A2:N2"/>
    <mergeCell ref="H7:J7"/>
    <mergeCell ref="K7:L7"/>
    <mergeCell ref="A19:B19"/>
    <mergeCell ref="A20:K20"/>
    <mergeCell ref="M7:M8"/>
    <mergeCell ref="N7:N8"/>
    <mergeCell ref="L20:N21"/>
    <mergeCell ref="A21:K21"/>
    <mergeCell ref="A7:A8"/>
    <mergeCell ref="B7:B8"/>
    <mergeCell ref="C7:C8"/>
    <mergeCell ref="D7:D8"/>
    <mergeCell ref="E7:E8"/>
    <mergeCell ref="F7:F8"/>
    <mergeCell ref="G7:G8"/>
  </mergeCells>
  <phoneticPr fontId="59" type="noConversion"/>
  <pageMargins left="7.8472222222222193E-2" right="3.8888888888888903E-2" top="0.59027777777777801" bottom="0.59027777777777801" header="0.5" footer="0.5"/>
  <pageSetup paperSize="9" scale="9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J50"/>
  <sheetViews>
    <sheetView view="pageBreakPreview" zoomScaleNormal="100" workbookViewId="0">
      <selection activeCell="G18" sqref="G18"/>
    </sheetView>
  </sheetViews>
  <sheetFormatPr defaultColWidth="9" defaultRowHeight="13.8" x14ac:dyDescent="0.25"/>
  <cols>
    <col min="1" max="1" width="5" style="105" customWidth="1"/>
    <col min="2" max="2" width="10.77734375" style="105" customWidth="1"/>
    <col min="3" max="3" width="19.88671875" style="105" customWidth="1"/>
    <col min="4" max="9" width="14.6640625" style="105" customWidth="1"/>
    <col min="10" max="10" width="23.33203125" style="105" customWidth="1"/>
    <col min="11" max="16384" width="9" style="105"/>
  </cols>
  <sheetData>
    <row r="2" spans="1:10" ht="22.8" x14ac:dyDescent="0.25">
      <c r="A2" s="302" t="s">
        <v>340</v>
      </c>
      <c r="B2" s="302"/>
      <c r="C2" s="302"/>
      <c r="D2" s="302"/>
      <c r="E2" s="302"/>
      <c r="F2" s="302"/>
      <c r="G2" s="302"/>
      <c r="H2" s="302"/>
      <c r="I2" s="302"/>
      <c r="J2" s="302"/>
    </row>
    <row r="3" spans="1:10" ht="14.4" x14ac:dyDescent="0.25">
      <c r="J3" s="131" t="s">
        <v>341</v>
      </c>
    </row>
    <row r="4" spans="1:10" ht="14.4" x14ac:dyDescent="0.25">
      <c r="A4" s="130" t="s">
        <v>47</v>
      </c>
      <c r="J4" s="131"/>
    </row>
    <row r="5" spans="1:10" x14ac:dyDescent="0.25">
      <c r="A5" s="130" t="str">
        <f>货币资金!A5</f>
        <v>填报单位：林芝市巴宜区八一镇人民政府</v>
      </c>
      <c r="J5" s="131"/>
    </row>
    <row r="6" spans="1:10" ht="14.4" x14ac:dyDescent="0.25">
      <c r="A6" s="130" t="str">
        <f>货币资金!A6</f>
        <v>项目名称：百巴镇苹果种植项目</v>
      </c>
      <c r="J6" s="131" t="s">
        <v>49</v>
      </c>
    </row>
    <row r="7" spans="1:10" x14ac:dyDescent="0.25">
      <c r="A7" s="350" t="s">
        <v>50</v>
      </c>
      <c r="B7" s="350" t="s">
        <v>342</v>
      </c>
      <c r="C7" s="350" t="s">
        <v>343</v>
      </c>
      <c r="D7" s="350" t="s">
        <v>53</v>
      </c>
      <c r="E7" s="350"/>
      <c r="F7" s="350"/>
      <c r="G7" s="350" t="s">
        <v>54</v>
      </c>
      <c r="H7" s="350"/>
      <c r="I7" s="350" t="s">
        <v>55</v>
      </c>
      <c r="J7" s="350" t="s">
        <v>56</v>
      </c>
    </row>
    <row r="8" spans="1:10" ht="14.4" x14ac:dyDescent="0.25">
      <c r="A8" s="350"/>
      <c r="B8" s="350"/>
      <c r="C8" s="350"/>
      <c r="D8" s="116" t="s">
        <v>344</v>
      </c>
      <c r="E8" s="116" t="s">
        <v>345</v>
      </c>
      <c r="F8" s="116" t="s">
        <v>346</v>
      </c>
      <c r="G8" s="116" t="s">
        <v>67</v>
      </c>
      <c r="H8" s="116" t="s">
        <v>68</v>
      </c>
      <c r="I8" s="350"/>
      <c r="J8" s="350"/>
    </row>
    <row r="9" spans="1:10" x14ac:dyDescent="0.25">
      <c r="A9" s="120"/>
      <c r="B9" s="89" t="s">
        <v>145</v>
      </c>
      <c r="C9" s="89" t="s">
        <v>146</v>
      </c>
      <c r="D9" s="89" t="s">
        <v>147</v>
      </c>
      <c r="E9" s="89" t="s">
        <v>148</v>
      </c>
      <c r="F9" s="89" t="s">
        <v>149</v>
      </c>
      <c r="G9" s="89" t="s">
        <v>150</v>
      </c>
      <c r="H9" s="89" t="s">
        <v>151</v>
      </c>
      <c r="I9" s="89" t="s">
        <v>152</v>
      </c>
      <c r="J9" s="89" t="s">
        <v>153</v>
      </c>
    </row>
    <row r="10" spans="1:10" ht="14.4" x14ac:dyDescent="0.25">
      <c r="A10" s="120"/>
      <c r="B10" s="149" t="s">
        <v>347</v>
      </c>
      <c r="C10" s="149" t="s">
        <v>348</v>
      </c>
      <c r="D10" s="154">
        <f>E10+F10</f>
        <v>19317</v>
      </c>
      <c r="E10" s="154">
        <v>19317</v>
      </c>
      <c r="F10" s="154">
        <v>0</v>
      </c>
      <c r="G10" s="154"/>
      <c r="H10" s="154"/>
      <c r="I10" s="154">
        <f>D10+G10-H10</f>
        <v>19317</v>
      </c>
      <c r="J10" s="149"/>
    </row>
    <row r="11" spans="1:10" ht="14.4" x14ac:dyDescent="0.25">
      <c r="A11" s="120"/>
      <c r="B11" s="149" t="s">
        <v>349</v>
      </c>
      <c r="C11" s="149" t="s">
        <v>348</v>
      </c>
      <c r="D11" s="154">
        <f t="shared" ref="D11:D46" si="0">E11+F11</f>
        <v>14967</v>
      </c>
      <c r="E11" s="154">
        <v>14967</v>
      </c>
      <c r="F11" s="154">
        <v>0</v>
      </c>
      <c r="G11" s="154"/>
      <c r="H11" s="154"/>
      <c r="I11" s="154">
        <f t="shared" ref="I11:I46" si="1">D11+G11-H11</f>
        <v>14967</v>
      </c>
      <c r="J11" s="149"/>
    </row>
    <row r="12" spans="1:10" ht="14.4" x14ac:dyDescent="0.25">
      <c r="A12" s="120"/>
      <c r="B12" s="149" t="s">
        <v>350</v>
      </c>
      <c r="C12" s="149" t="s">
        <v>348</v>
      </c>
      <c r="D12" s="154">
        <f t="shared" si="0"/>
        <v>14967</v>
      </c>
      <c r="E12" s="154">
        <v>14967</v>
      </c>
      <c r="F12" s="154">
        <v>0</v>
      </c>
      <c r="G12" s="154"/>
      <c r="H12" s="154"/>
      <c r="I12" s="154">
        <f t="shared" si="1"/>
        <v>14967</v>
      </c>
      <c r="J12" s="149"/>
    </row>
    <row r="13" spans="1:10" ht="14.4" x14ac:dyDescent="0.25">
      <c r="A13" s="120"/>
      <c r="B13" s="149" t="s">
        <v>351</v>
      </c>
      <c r="C13" s="149" t="s">
        <v>348</v>
      </c>
      <c r="D13" s="154">
        <f t="shared" si="0"/>
        <v>7000</v>
      </c>
      <c r="E13" s="154">
        <v>7000</v>
      </c>
      <c r="F13" s="154">
        <v>0</v>
      </c>
      <c r="G13" s="154"/>
      <c r="H13" s="154"/>
      <c r="I13" s="154">
        <f t="shared" si="1"/>
        <v>7000</v>
      </c>
      <c r="J13" s="149"/>
    </row>
    <row r="14" spans="1:10" ht="14.4" x14ac:dyDescent="0.25">
      <c r="A14" s="120"/>
      <c r="B14" s="149" t="s">
        <v>352</v>
      </c>
      <c r="C14" s="149" t="s">
        <v>348</v>
      </c>
      <c r="D14" s="154">
        <f t="shared" si="0"/>
        <v>7000</v>
      </c>
      <c r="E14" s="154">
        <v>7000</v>
      </c>
      <c r="F14" s="154">
        <v>0</v>
      </c>
      <c r="G14" s="154"/>
      <c r="H14" s="154"/>
      <c r="I14" s="154">
        <f t="shared" si="1"/>
        <v>7000</v>
      </c>
      <c r="J14" s="149"/>
    </row>
    <row r="15" spans="1:10" ht="14.4" x14ac:dyDescent="0.25">
      <c r="A15" s="120"/>
      <c r="B15" s="149" t="s">
        <v>353</v>
      </c>
      <c r="C15" s="149" t="s">
        <v>348</v>
      </c>
      <c r="D15" s="154">
        <f t="shared" si="0"/>
        <v>5000</v>
      </c>
      <c r="E15" s="154">
        <v>5000</v>
      </c>
      <c r="F15" s="154">
        <v>0</v>
      </c>
      <c r="G15" s="154"/>
      <c r="H15" s="154"/>
      <c r="I15" s="154">
        <f t="shared" si="1"/>
        <v>5000</v>
      </c>
      <c r="J15" s="149"/>
    </row>
    <row r="16" spans="1:10" ht="14.4" x14ac:dyDescent="0.25">
      <c r="A16" s="120"/>
      <c r="B16" s="149" t="s">
        <v>354</v>
      </c>
      <c r="C16" s="149" t="s">
        <v>348</v>
      </c>
      <c r="D16" s="154">
        <f t="shared" si="0"/>
        <v>5000</v>
      </c>
      <c r="E16" s="154">
        <v>5000</v>
      </c>
      <c r="F16" s="154">
        <v>0</v>
      </c>
      <c r="G16" s="154"/>
      <c r="H16" s="154"/>
      <c r="I16" s="154">
        <f t="shared" si="1"/>
        <v>5000</v>
      </c>
      <c r="J16" s="149"/>
    </row>
    <row r="17" spans="1:10" ht="14.4" x14ac:dyDescent="0.25">
      <c r="A17" s="120"/>
      <c r="B17" s="149" t="s">
        <v>355</v>
      </c>
      <c r="C17" s="149" t="s">
        <v>348</v>
      </c>
      <c r="D17" s="154">
        <f t="shared" si="0"/>
        <v>5500</v>
      </c>
      <c r="E17" s="154">
        <v>5500</v>
      </c>
      <c r="F17" s="154">
        <v>0</v>
      </c>
      <c r="G17" s="154"/>
      <c r="H17" s="154"/>
      <c r="I17" s="154">
        <f t="shared" si="1"/>
        <v>5500</v>
      </c>
      <c r="J17" s="149"/>
    </row>
    <row r="18" spans="1:10" ht="14.4" x14ac:dyDescent="0.25">
      <c r="A18" s="120"/>
      <c r="B18" s="149" t="s">
        <v>356</v>
      </c>
      <c r="C18" s="149" t="s">
        <v>348</v>
      </c>
      <c r="D18" s="154">
        <f t="shared" si="0"/>
        <v>6500</v>
      </c>
      <c r="E18" s="154">
        <v>6500</v>
      </c>
      <c r="F18" s="154">
        <v>0</v>
      </c>
      <c r="G18" s="154"/>
      <c r="H18" s="154"/>
      <c r="I18" s="154">
        <f t="shared" si="1"/>
        <v>6500</v>
      </c>
      <c r="J18" s="149"/>
    </row>
    <row r="19" spans="1:10" ht="14.4" x14ac:dyDescent="0.25">
      <c r="A19" s="120"/>
      <c r="B19" s="149" t="s">
        <v>357</v>
      </c>
      <c r="C19" s="149" t="s">
        <v>348</v>
      </c>
      <c r="D19" s="154">
        <f t="shared" si="0"/>
        <v>14967</v>
      </c>
      <c r="E19" s="154">
        <v>14967</v>
      </c>
      <c r="F19" s="154">
        <v>0</v>
      </c>
      <c r="G19" s="154"/>
      <c r="H19" s="154"/>
      <c r="I19" s="154">
        <f t="shared" si="1"/>
        <v>14967</v>
      </c>
      <c r="J19" s="149"/>
    </row>
    <row r="20" spans="1:10" ht="14.4" x14ac:dyDescent="0.25">
      <c r="A20" s="120"/>
      <c r="B20" s="149" t="s">
        <v>358</v>
      </c>
      <c r="C20" s="149" t="s">
        <v>348</v>
      </c>
      <c r="D20" s="154">
        <f t="shared" si="0"/>
        <v>5000</v>
      </c>
      <c r="E20" s="154">
        <v>5000</v>
      </c>
      <c r="F20" s="154">
        <v>0</v>
      </c>
      <c r="G20" s="154"/>
      <c r="H20" s="154"/>
      <c r="I20" s="154">
        <f t="shared" si="1"/>
        <v>5000</v>
      </c>
      <c r="J20" s="149"/>
    </row>
    <row r="21" spans="1:10" ht="14.4" x14ac:dyDescent="0.25">
      <c r="A21" s="120"/>
      <c r="B21" s="149" t="s">
        <v>359</v>
      </c>
      <c r="C21" s="149" t="s">
        <v>348</v>
      </c>
      <c r="D21" s="154">
        <f t="shared" si="0"/>
        <v>4200</v>
      </c>
      <c r="E21" s="154">
        <v>4200</v>
      </c>
      <c r="F21" s="154">
        <v>0</v>
      </c>
      <c r="G21" s="154"/>
      <c r="H21" s="154"/>
      <c r="I21" s="154">
        <f t="shared" si="1"/>
        <v>4200</v>
      </c>
      <c r="J21" s="149"/>
    </row>
    <row r="22" spans="1:10" ht="14.4" x14ac:dyDescent="0.25">
      <c r="A22" s="120"/>
      <c r="B22" s="149" t="s">
        <v>360</v>
      </c>
      <c r="C22" s="149" t="s">
        <v>348</v>
      </c>
      <c r="D22" s="154">
        <f t="shared" si="0"/>
        <v>3700</v>
      </c>
      <c r="E22" s="154">
        <v>3700</v>
      </c>
      <c r="F22" s="154">
        <v>0</v>
      </c>
      <c r="G22" s="154"/>
      <c r="H22" s="154"/>
      <c r="I22" s="154">
        <f t="shared" si="1"/>
        <v>3700</v>
      </c>
      <c r="J22" s="149"/>
    </row>
    <row r="23" spans="1:10" ht="14.4" x14ac:dyDescent="0.25">
      <c r="A23" s="120"/>
      <c r="B23" s="149" t="s">
        <v>361</v>
      </c>
      <c r="C23" s="149" t="s">
        <v>348</v>
      </c>
      <c r="D23" s="154">
        <f t="shared" si="0"/>
        <v>3700</v>
      </c>
      <c r="E23" s="154">
        <v>3700</v>
      </c>
      <c r="F23" s="154">
        <v>0</v>
      </c>
      <c r="G23" s="154"/>
      <c r="H23" s="154"/>
      <c r="I23" s="154">
        <f t="shared" si="1"/>
        <v>3700</v>
      </c>
      <c r="J23" s="149"/>
    </row>
    <row r="24" spans="1:10" ht="14.4" x14ac:dyDescent="0.25">
      <c r="A24" s="120"/>
      <c r="B24" s="149" t="s">
        <v>362</v>
      </c>
      <c r="C24" s="149" t="s">
        <v>348</v>
      </c>
      <c r="D24" s="154">
        <f t="shared" si="0"/>
        <v>3900</v>
      </c>
      <c r="E24" s="154">
        <v>3900</v>
      </c>
      <c r="F24" s="154">
        <v>0</v>
      </c>
      <c r="G24" s="154"/>
      <c r="H24" s="154"/>
      <c r="I24" s="154">
        <f t="shared" si="1"/>
        <v>3900</v>
      </c>
      <c r="J24" s="149"/>
    </row>
    <row r="25" spans="1:10" ht="14.4" x14ac:dyDescent="0.25">
      <c r="A25" s="120"/>
      <c r="B25" s="149" t="s">
        <v>363</v>
      </c>
      <c r="C25" s="149" t="s">
        <v>348</v>
      </c>
      <c r="D25" s="154">
        <f t="shared" si="0"/>
        <v>3850</v>
      </c>
      <c r="E25" s="154">
        <v>3850</v>
      </c>
      <c r="F25" s="154">
        <v>0</v>
      </c>
      <c r="G25" s="154"/>
      <c r="H25" s="154"/>
      <c r="I25" s="154">
        <f t="shared" si="1"/>
        <v>3850</v>
      </c>
      <c r="J25" s="149"/>
    </row>
    <row r="26" spans="1:10" ht="14.4" x14ac:dyDescent="0.25">
      <c r="A26" s="120"/>
      <c r="B26" s="149" t="s">
        <v>364</v>
      </c>
      <c r="C26" s="149" t="s">
        <v>348</v>
      </c>
      <c r="D26" s="154">
        <f t="shared" si="0"/>
        <v>3800</v>
      </c>
      <c r="E26" s="154">
        <v>3800</v>
      </c>
      <c r="F26" s="154">
        <v>0</v>
      </c>
      <c r="G26" s="154"/>
      <c r="H26" s="154"/>
      <c r="I26" s="154">
        <f t="shared" si="1"/>
        <v>3800</v>
      </c>
      <c r="J26" s="149"/>
    </row>
    <row r="27" spans="1:10" ht="14.4" x14ac:dyDescent="0.25">
      <c r="A27" s="120"/>
      <c r="B27" s="149" t="s">
        <v>365</v>
      </c>
      <c r="C27" s="149" t="s">
        <v>348</v>
      </c>
      <c r="D27" s="154">
        <f t="shared" si="0"/>
        <v>6000</v>
      </c>
      <c r="E27" s="154">
        <v>6000</v>
      </c>
      <c r="F27" s="154">
        <v>0</v>
      </c>
      <c r="G27" s="154"/>
      <c r="H27" s="154"/>
      <c r="I27" s="154">
        <f t="shared" si="1"/>
        <v>6000</v>
      </c>
      <c r="J27" s="149"/>
    </row>
    <row r="28" spans="1:10" ht="14.4" x14ac:dyDescent="0.25">
      <c r="A28" s="120"/>
      <c r="B28" s="149" t="s">
        <v>366</v>
      </c>
      <c r="C28" s="149" t="s">
        <v>348</v>
      </c>
      <c r="D28" s="154">
        <f t="shared" si="0"/>
        <v>4000</v>
      </c>
      <c r="E28" s="154">
        <v>4000</v>
      </c>
      <c r="F28" s="154">
        <v>0</v>
      </c>
      <c r="G28" s="154"/>
      <c r="H28" s="154"/>
      <c r="I28" s="154">
        <f t="shared" si="1"/>
        <v>4000</v>
      </c>
      <c r="J28" s="149"/>
    </row>
    <row r="29" spans="1:10" ht="14.4" x14ac:dyDescent="0.25">
      <c r="A29" s="120"/>
      <c r="B29" s="149" t="s">
        <v>367</v>
      </c>
      <c r="C29" s="149" t="s">
        <v>348</v>
      </c>
      <c r="D29" s="154">
        <f t="shared" si="0"/>
        <v>3000</v>
      </c>
      <c r="E29" s="154">
        <v>3000</v>
      </c>
      <c r="F29" s="154">
        <v>0</v>
      </c>
      <c r="G29" s="154"/>
      <c r="H29" s="154"/>
      <c r="I29" s="154">
        <f t="shared" si="1"/>
        <v>3000</v>
      </c>
      <c r="J29" s="149"/>
    </row>
    <row r="30" spans="1:10" ht="14.4" x14ac:dyDescent="0.25">
      <c r="A30" s="120"/>
      <c r="B30" s="149" t="s">
        <v>368</v>
      </c>
      <c r="C30" s="149" t="s">
        <v>348</v>
      </c>
      <c r="D30" s="154">
        <f t="shared" si="0"/>
        <v>4500</v>
      </c>
      <c r="E30" s="154">
        <v>4500</v>
      </c>
      <c r="F30" s="154">
        <v>0</v>
      </c>
      <c r="G30" s="154"/>
      <c r="H30" s="154"/>
      <c r="I30" s="154">
        <f t="shared" si="1"/>
        <v>4500</v>
      </c>
      <c r="J30" s="149"/>
    </row>
    <row r="31" spans="1:10" ht="14.4" x14ac:dyDescent="0.25">
      <c r="A31" s="120"/>
      <c r="B31" s="149" t="s">
        <v>369</v>
      </c>
      <c r="C31" s="149" t="s">
        <v>348</v>
      </c>
      <c r="D31" s="154">
        <f t="shared" si="0"/>
        <v>4500</v>
      </c>
      <c r="E31" s="154">
        <v>4500</v>
      </c>
      <c r="F31" s="154">
        <v>0</v>
      </c>
      <c r="G31" s="154"/>
      <c r="H31" s="154"/>
      <c r="I31" s="154">
        <f t="shared" si="1"/>
        <v>4500</v>
      </c>
      <c r="J31" s="149"/>
    </row>
    <row r="32" spans="1:10" ht="14.4" x14ac:dyDescent="0.25">
      <c r="A32" s="120"/>
      <c r="B32" s="149" t="s">
        <v>370</v>
      </c>
      <c r="C32" s="149" t="s">
        <v>348</v>
      </c>
      <c r="D32" s="154">
        <f t="shared" si="0"/>
        <v>4500</v>
      </c>
      <c r="E32" s="154">
        <v>4500</v>
      </c>
      <c r="F32" s="154">
        <v>0</v>
      </c>
      <c r="G32" s="154"/>
      <c r="H32" s="154"/>
      <c r="I32" s="154">
        <f t="shared" si="1"/>
        <v>4500</v>
      </c>
      <c r="J32" s="149"/>
    </row>
    <row r="33" spans="1:10" ht="14.4" x14ac:dyDescent="0.25">
      <c r="A33" s="120"/>
      <c r="B33" s="149" t="s">
        <v>371</v>
      </c>
      <c r="C33" s="149" t="s">
        <v>348</v>
      </c>
      <c r="D33" s="154">
        <f t="shared" si="0"/>
        <v>4500</v>
      </c>
      <c r="E33" s="154">
        <v>4500</v>
      </c>
      <c r="F33" s="154">
        <v>0</v>
      </c>
      <c r="G33" s="154"/>
      <c r="H33" s="154"/>
      <c r="I33" s="154">
        <f t="shared" si="1"/>
        <v>4500</v>
      </c>
      <c r="J33" s="149"/>
    </row>
    <row r="34" spans="1:10" ht="14.4" x14ac:dyDescent="0.25">
      <c r="A34" s="120"/>
      <c r="B34" s="149"/>
      <c r="C34" s="149" t="s">
        <v>348</v>
      </c>
      <c r="D34" s="154">
        <f t="shared" si="0"/>
        <v>782</v>
      </c>
      <c r="E34" s="154">
        <v>782</v>
      </c>
      <c r="F34" s="154">
        <v>0</v>
      </c>
      <c r="G34" s="154"/>
      <c r="H34" s="154">
        <v>782</v>
      </c>
      <c r="I34" s="154">
        <f t="shared" si="1"/>
        <v>0</v>
      </c>
      <c r="J34" s="152" t="s">
        <v>372</v>
      </c>
    </row>
    <row r="35" spans="1:10" ht="14.4" x14ac:dyDescent="0.25">
      <c r="A35" s="120"/>
      <c r="B35" s="149" t="s">
        <v>373</v>
      </c>
      <c r="C35" s="149" t="s">
        <v>348</v>
      </c>
      <c r="D35" s="154">
        <f t="shared" si="0"/>
        <v>4500</v>
      </c>
      <c r="E35" s="154">
        <v>4500</v>
      </c>
      <c r="F35" s="154">
        <v>0</v>
      </c>
      <c r="G35" s="154"/>
      <c r="H35" s="154"/>
      <c r="I35" s="154">
        <f t="shared" si="1"/>
        <v>4500</v>
      </c>
      <c r="J35" s="152" t="s">
        <v>374</v>
      </c>
    </row>
    <row r="36" spans="1:10" ht="14.4" x14ac:dyDescent="0.25">
      <c r="A36" s="120"/>
      <c r="B36" s="149" t="s">
        <v>375</v>
      </c>
      <c r="C36" s="149" t="s">
        <v>348</v>
      </c>
      <c r="D36" s="154">
        <f t="shared" si="0"/>
        <v>4500</v>
      </c>
      <c r="E36" s="154">
        <v>4500</v>
      </c>
      <c r="F36" s="154">
        <v>0</v>
      </c>
      <c r="G36" s="154"/>
      <c r="H36" s="154"/>
      <c r="I36" s="154">
        <f t="shared" si="1"/>
        <v>4500</v>
      </c>
      <c r="J36" s="152" t="s">
        <v>374</v>
      </c>
    </row>
    <row r="37" spans="1:10" ht="14.4" x14ac:dyDescent="0.25">
      <c r="A37" s="120"/>
      <c r="B37" s="149" t="s">
        <v>376</v>
      </c>
      <c r="C37" s="149" t="s">
        <v>348</v>
      </c>
      <c r="D37" s="154">
        <f t="shared" si="0"/>
        <v>13000</v>
      </c>
      <c r="E37" s="154">
        <v>13000</v>
      </c>
      <c r="F37" s="154">
        <v>0</v>
      </c>
      <c r="G37" s="154"/>
      <c r="H37" s="154"/>
      <c r="I37" s="154">
        <f t="shared" si="1"/>
        <v>13000</v>
      </c>
      <c r="J37" s="152" t="s">
        <v>374</v>
      </c>
    </row>
    <row r="38" spans="1:10" ht="14.4" x14ac:dyDescent="0.25">
      <c r="A38" s="120"/>
      <c r="B38" s="149" t="s">
        <v>122</v>
      </c>
      <c r="C38" s="149" t="s">
        <v>348</v>
      </c>
      <c r="D38" s="154">
        <f t="shared" si="0"/>
        <v>6970</v>
      </c>
      <c r="E38" s="154">
        <v>6970</v>
      </c>
      <c r="F38" s="154">
        <v>0</v>
      </c>
      <c r="G38" s="154"/>
      <c r="H38" s="154"/>
      <c r="I38" s="154">
        <f t="shared" si="1"/>
        <v>6970</v>
      </c>
      <c r="J38" s="152" t="s">
        <v>374</v>
      </c>
    </row>
    <row r="39" spans="1:10" ht="14.4" x14ac:dyDescent="0.25">
      <c r="A39" s="120"/>
      <c r="B39" s="149" t="s">
        <v>377</v>
      </c>
      <c r="C39" s="149" t="s">
        <v>348</v>
      </c>
      <c r="D39" s="154">
        <f t="shared" si="0"/>
        <v>6970</v>
      </c>
      <c r="E39" s="154">
        <v>6970</v>
      </c>
      <c r="F39" s="154">
        <v>0</v>
      </c>
      <c r="G39" s="154"/>
      <c r="H39" s="154"/>
      <c r="I39" s="154">
        <f t="shared" si="1"/>
        <v>6970</v>
      </c>
      <c r="J39" s="152" t="s">
        <v>374</v>
      </c>
    </row>
    <row r="40" spans="1:10" ht="14.4" x14ac:dyDescent="0.25">
      <c r="A40" s="120"/>
      <c r="B40" s="149" t="s">
        <v>125</v>
      </c>
      <c r="C40" s="149" t="s">
        <v>348</v>
      </c>
      <c r="D40" s="154">
        <f t="shared" si="0"/>
        <v>6970</v>
      </c>
      <c r="E40" s="154">
        <v>6970</v>
      </c>
      <c r="F40" s="154">
        <v>0</v>
      </c>
      <c r="G40" s="154"/>
      <c r="H40" s="154"/>
      <c r="I40" s="154">
        <f t="shared" si="1"/>
        <v>6970</v>
      </c>
      <c r="J40" s="152" t="s">
        <v>374</v>
      </c>
    </row>
    <row r="41" spans="1:10" ht="14.4" x14ac:dyDescent="0.25">
      <c r="A41" s="120"/>
      <c r="B41" s="149" t="s">
        <v>378</v>
      </c>
      <c r="C41" s="149" t="s">
        <v>348</v>
      </c>
      <c r="D41" s="154">
        <f t="shared" si="0"/>
        <v>3181.84</v>
      </c>
      <c r="E41" s="154">
        <v>3181.84</v>
      </c>
      <c r="F41" s="154">
        <v>0</v>
      </c>
      <c r="G41" s="154"/>
      <c r="H41" s="154">
        <v>848.56</v>
      </c>
      <c r="I41" s="154">
        <f t="shared" si="1"/>
        <v>2333.2800000000002</v>
      </c>
      <c r="J41" s="152" t="s">
        <v>379</v>
      </c>
    </row>
    <row r="42" spans="1:10" ht="14.4" x14ac:dyDescent="0.25">
      <c r="A42" s="120"/>
      <c r="B42" s="149" t="s">
        <v>380</v>
      </c>
      <c r="C42" s="149" t="s">
        <v>348</v>
      </c>
      <c r="D42" s="154">
        <f t="shared" si="0"/>
        <v>4100</v>
      </c>
      <c r="E42" s="154">
        <v>4100</v>
      </c>
      <c r="F42" s="154">
        <v>0</v>
      </c>
      <c r="G42" s="154"/>
      <c r="H42" s="154"/>
      <c r="I42" s="154">
        <f t="shared" si="1"/>
        <v>4100</v>
      </c>
      <c r="J42" s="152" t="s">
        <v>374</v>
      </c>
    </row>
    <row r="43" spans="1:10" ht="14.4" x14ac:dyDescent="0.25">
      <c r="A43" s="120"/>
      <c r="B43" s="149" t="s">
        <v>381</v>
      </c>
      <c r="C43" s="149" t="s">
        <v>348</v>
      </c>
      <c r="D43" s="154">
        <f t="shared" si="0"/>
        <v>4150</v>
      </c>
      <c r="E43" s="154">
        <v>4150</v>
      </c>
      <c r="F43" s="154">
        <v>0</v>
      </c>
      <c r="G43" s="154"/>
      <c r="H43" s="154"/>
      <c r="I43" s="154">
        <f t="shared" si="1"/>
        <v>4150</v>
      </c>
      <c r="J43" s="152" t="s">
        <v>374</v>
      </c>
    </row>
    <row r="44" spans="1:10" ht="14.4" x14ac:dyDescent="0.25">
      <c r="A44" s="120"/>
      <c r="B44" s="149" t="s">
        <v>382</v>
      </c>
      <c r="C44" s="149" t="s">
        <v>348</v>
      </c>
      <c r="D44" s="154">
        <f t="shared" si="0"/>
        <v>7000</v>
      </c>
      <c r="E44" s="154">
        <v>7000</v>
      </c>
      <c r="F44" s="154">
        <v>0</v>
      </c>
      <c r="G44" s="154"/>
      <c r="H44" s="154"/>
      <c r="I44" s="154">
        <f t="shared" si="1"/>
        <v>7000</v>
      </c>
      <c r="J44" s="152" t="s">
        <v>374</v>
      </c>
    </row>
    <row r="45" spans="1:10" ht="14.4" x14ac:dyDescent="0.25">
      <c r="A45" s="120"/>
      <c r="B45" s="149" t="s">
        <v>383</v>
      </c>
      <c r="C45" s="149" t="s">
        <v>348</v>
      </c>
      <c r="D45" s="154">
        <f t="shared" si="0"/>
        <v>4100</v>
      </c>
      <c r="E45" s="154">
        <v>4100</v>
      </c>
      <c r="F45" s="154">
        <v>0</v>
      </c>
      <c r="G45" s="154"/>
      <c r="H45" s="154"/>
      <c r="I45" s="154">
        <f t="shared" si="1"/>
        <v>4100</v>
      </c>
      <c r="J45" s="152" t="s">
        <v>374</v>
      </c>
    </row>
    <row r="46" spans="1:10" ht="14.4" x14ac:dyDescent="0.25">
      <c r="A46" s="120"/>
      <c r="B46" s="152" t="s">
        <v>384</v>
      </c>
      <c r="C46" s="149" t="s">
        <v>348</v>
      </c>
      <c r="D46" s="154">
        <f t="shared" si="0"/>
        <v>12546</v>
      </c>
      <c r="E46" s="154">
        <v>12546</v>
      </c>
      <c r="F46" s="154">
        <v>0</v>
      </c>
      <c r="G46" s="154"/>
      <c r="H46" s="154"/>
      <c r="I46" s="154">
        <f t="shared" si="1"/>
        <v>12546</v>
      </c>
      <c r="J46" s="152"/>
    </row>
    <row r="47" spans="1:10" x14ac:dyDescent="0.25">
      <c r="A47" s="120"/>
      <c r="B47" s="120"/>
      <c r="C47" s="120"/>
      <c r="D47" s="122"/>
      <c r="E47" s="122"/>
      <c r="F47" s="122"/>
      <c r="G47" s="122"/>
      <c r="H47" s="122"/>
      <c r="I47" s="122"/>
      <c r="J47" s="120"/>
    </row>
    <row r="48" spans="1:10" ht="14.4" x14ac:dyDescent="0.25">
      <c r="A48" s="310" t="s">
        <v>385</v>
      </c>
      <c r="B48" s="364"/>
      <c r="C48" s="311"/>
      <c r="D48" s="122">
        <f t="shared" ref="D48:I48" si="2">SUM(D10:D47)</f>
        <v>238137.84</v>
      </c>
      <c r="E48" s="122">
        <f t="shared" si="2"/>
        <v>238137.84</v>
      </c>
      <c r="F48" s="122">
        <f t="shared" si="2"/>
        <v>0</v>
      </c>
      <c r="G48" s="122">
        <f t="shared" si="2"/>
        <v>0</v>
      </c>
      <c r="H48" s="122">
        <f t="shared" si="2"/>
        <v>1630.56</v>
      </c>
      <c r="I48" s="122">
        <f t="shared" si="2"/>
        <v>236507.28</v>
      </c>
      <c r="J48" s="120"/>
    </row>
    <row r="49" spans="1:10" ht="61.95" customHeight="1" x14ac:dyDescent="0.25">
      <c r="A49" s="323" t="s">
        <v>386</v>
      </c>
      <c r="B49" s="324"/>
      <c r="C49" s="324"/>
      <c r="D49" s="324"/>
      <c r="E49" s="324"/>
      <c r="F49" s="324"/>
      <c r="G49" s="324"/>
      <c r="H49" s="324"/>
      <c r="I49" s="330" t="s">
        <v>131</v>
      </c>
      <c r="J49" s="322"/>
    </row>
    <row r="50" spans="1:10" ht="14.4" x14ac:dyDescent="0.25">
      <c r="A50" s="323" t="s">
        <v>132</v>
      </c>
      <c r="B50" s="324"/>
      <c r="C50" s="324"/>
      <c r="D50" s="324"/>
      <c r="E50" s="324"/>
      <c r="F50" s="324"/>
      <c r="G50" s="324"/>
      <c r="H50" s="324"/>
      <c r="I50" s="322"/>
      <c r="J50" s="322"/>
    </row>
  </sheetData>
  <mergeCells count="12">
    <mergeCell ref="A50:H50"/>
    <mergeCell ref="A7:A8"/>
    <mergeCell ref="B7:B8"/>
    <mergeCell ref="C7:C8"/>
    <mergeCell ref="I7:I8"/>
    <mergeCell ref="I49:J50"/>
    <mergeCell ref="A2:J2"/>
    <mergeCell ref="D7:F7"/>
    <mergeCell ref="G7:H7"/>
    <mergeCell ref="A48:C48"/>
    <mergeCell ref="A49:H49"/>
    <mergeCell ref="J7:J8"/>
  </mergeCells>
  <phoneticPr fontId="59" type="noConversion"/>
  <pageMargins left="0.75" right="0.75" top="1" bottom="1" header="0.5" footer="0.5"/>
  <pageSetup paperSize="9" scale="9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5"/>
  <sheetViews>
    <sheetView view="pageBreakPreview" zoomScaleNormal="100" workbookViewId="0">
      <selection activeCell="G18" sqref="G18"/>
    </sheetView>
  </sheetViews>
  <sheetFormatPr defaultColWidth="9" defaultRowHeight="14.4" x14ac:dyDescent="0.25"/>
  <cols>
    <col min="1" max="1" width="5" customWidth="1"/>
    <col min="2" max="2" width="16.109375" customWidth="1"/>
    <col min="3" max="3" width="10.77734375" customWidth="1"/>
    <col min="4" max="4" width="14" customWidth="1"/>
    <col min="5" max="10" width="13.6640625" customWidth="1"/>
    <col min="11" max="11" width="21" customWidth="1"/>
  </cols>
  <sheetData>
    <row r="2" spans="1:11" ht="22.2" x14ac:dyDescent="0.25">
      <c r="A2" s="352" t="s">
        <v>35</v>
      </c>
      <c r="B2" s="352"/>
      <c r="C2" s="352"/>
      <c r="D2" s="352"/>
      <c r="E2" s="352"/>
      <c r="F2" s="352"/>
      <c r="G2" s="352"/>
      <c r="H2" s="352"/>
      <c r="I2" s="352"/>
      <c r="J2" s="352"/>
      <c r="K2" s="352"/>
    </row>
    <row r="3" spans="1:11" x14ac:dyDescent="0.25">
      <c r="K3" s="110" t="s">
        <v>34</v>
      </c>
    </row>
    <row r="4" spans="1:11" x14ac:dyDescent="0.25">
      <c r="A4" s="128" t="s">
        <v>47</v>
      </c>
      <c r="K4" s="110"/>
    </row>
    <row r="5" spans="1:11" x14ac:dyDescent="0.25">
      <c r="A5" s="128" t="s">
        <v>226</v>
      </c>
      <c r="K5" s="110"/>
    </row>
    <row r="6" spans="1:11" x14ac:dyDescent="0.25">
      <c r="A6" s="128" t="s">
        <v>227</v>
      </c>
      <c r="K6" s="110" t="s">
        <v>76</v>
      </c>
    </row>
    <row r="7" spans="1:11" x14ac:dyDescent="0.25">
      <c r="A7" s="358" t="s">
        <v>77</v>
      </c>
      <c r="B7" s="358" t="s">
        <v>387</v>
      </c>
      <c r="C7" s="372" t="s">
        <v>388</v>
      </c>
      <c r="D7" s="358" t="s">
        <v>389</v>
      </c>
      <c r="E7" s="358" t="s">
        <v>81</v>
      </c>
      <c r="F7" s="358"/>
      <c r="G7" s="358" t="s">
        <v>82</v>
      </c>
      <c r="H7" s="358"/>
      <c r="I7" s="365" t="s">
        <v>83</v>
      </c>
      <c r="J7" s="366"/>
      <c r="K7" s="358" t="s">
        <v>84</v>
      </c>
    </row>
    <row r="8" spans="1:11" x14ac:dyDescent="0.25">
      <c r="A8" s="358"/>
      <c r="B8" s="358"/>
      <c r="C8" s="373"/>
      <c r="D8" s="358"/>
      <c r="E8" s="93" t="s">
        <v>390</v>
      </c>
      <c r="F8" s="93" t="s">
        <v>391</v>
      </c>
      <c r="G8" s="93" t="s">
        <v>298</v>
      </c>
      <c r="H8" s="93" t="s">
        <v>299</v>
      </c>
      <c r="I8" s="111" t="s">
        <v>390</v>
      </c>
      <c r="J8" s="93" t="s">
        <v>391</v>
      </c>
      <c r="K8" s="358"/>
    </row>
    <row r="9" spans="1:11" x14ac:dyDescent="0.25">
      <c r="A9" s="95"/>
      <c r="B9" s="89" t="s">
        <v>145</v>
      </c>
      <c r="C9" s="89" t="s">
        <v>146</v>
      </c>
      <c r="D9" s="89" t="s">
        <v>147</v>
      </c>
      <c r="E9" s="89" t="s">
        <v>148</v>
      </c>
      <c r="F9" s="89" t="s">
        <v>149</v>
      </c>
      <c r="G9" s="89" t="s">
        <v>150</v>
      </c>
      <c r="H9" s="89" t="s">
        <v>151</v>
      </c>
      <c r="I9" s="89" t="s">
        <v>152</v>
      </c>
      <c r="J9" s="89" t="s">
        <v>153</v>
      </c>
      <c r="K9" s="89" t="s">
        <v>154</v>
      </c>
    </row>
    <row r="10" spans="1:11" x14ac:dyDescent="0.25">
      <c r="A10" s="95"/>
      <c r="B10" s="95"/>
      <c r="C10" s="95"/>
      <c r="D10" s="97"/>
      <c r="E10" s="96"/>
      <c r="F10" s="96"/>
      <c r="G10" s="96"/>
      <c r="H10" s="96"/>
      <c r="I10" s="96"/>
      <c r="J10" s="96"/>
      <c r="K10" s="95"/>
    </row>
    <row r="11" spans="1:11" x14ac:dyDescent="0.25">
      <c r="A11" s="95"/>
      <c r="B11" s="95"/>
      <c r="C11" s="95"/>
      <c r="D11" s="97"/>
      <c r="E11" s="96"/>
      <c r="F11" s="96"/>
      <c r="G11" s="96"/>
      <c r="H11" s="96"/>
      <c r="I11" s="96"/>
      <c r="J11" s="96"/>
      <c r="K11" s="95"/>
    </row>
    <row r="12" spans="1:11" x14ac:dyDescent="0.25">
      <c r="A12" s="95"/>
      <c r="B12" s="95"/>
      <c r="C12" s="95"/>
      <c r="D12" s="97"/>
      <c r="E12" s="96"/>
      <c r="F12" s="96"/>
      <c r="G12" s="96"/>
      <c r="H12" s="96"/>
      <c r="I12" s="96"/>
      <c r="J12" s="96"/>
      <c r="K12" s="95"/>
    </row>
    <row r="13" spans="1:11" x14ac:dyDescent="0.25">
      <c r="A13" s="95"/>
      <c r="B13" s="95"/>
      <c r="C13" s="95"/>
      <c r="D13" s="97"/>
      <c r="E13" s="96"/>
      <c r="F13" s="96"/>
      <c r="G13" s="96"/>
      <c r="H13" s="96"/>
      <c r="I13" s="96"/>
      <c r="J13" s="96"/>
      <c r="K13" s="95"/>
    </row>
    <row r="14" spans="1:11" x14ac:dyDescent="0.25">
      <c r="A14" s="95"/>
      <c r="B14" s="95"/>
      <c r="C14" s="95"/>
      <c r="D14" s="97"/>
      <c r="E14" s="96"/>
      <c r="F14" s="96"/>
      <c r="G14" s="96"/>
      <c r="H14" s="96"/>
      <c r="I14" s="96"/>
      <c r="J14" s="96"/>
      <c r="K14" s="95"/>
    </row>
    <row r="15" spans="1:11" x14ac:dyDescent="0.25">
      <c r="A15" s="95"/>
      <c r="B15" s="95"/>
      <c r="C15" s="95"/>
      <c r="D15" s="97"/>
      <c r="E15" s="96"/>
      <c r="F15" s="96"/>
      <c r="G15" s="96"/>
      <c r="H15" s="96"/>
      <c r="I15" s="96"/>
      <c r="J15" s="96"/>
      <c r="K15" s="95"/>
    </row>
    <row r="16" spans="1:11" x14ac:dyDescent="0.25">
      <c r="A16" s="95"/>
      <c r="B16" s="95"/>
      <c r="C16" s="95"/>
      <c r="D16" s="97"/>
      <c r="E16" s="96"/>
      <c r="F16" s="96"/>
      <c r="G16" s="96"/>
      <c r="H16" s="96"/>
      <c r="I16" s="96"/>
      <c r="J16" s="96"/>
      <c r="K16" s="95"/>
    </row>
    <row r="17" spans="1:11" x14ac:dyDescent="0.25">
      <c r="A17" s="95"/>
      <c r="B17" s="95"/>
      <c r="C17" s="95"/>
      <c r="D17" s="97"/>
      <c r="E17" s="96"/>
      <c r="F17" s="96"/>
      <c r="G17" s="96"/>
      <c r="H17" s="96"/>
      <c r="I17" s="96"/>
      <c r="J17" s="96"/>
      <c r="K17" s="95"/>
    </row>
    <row r="18" spans="1:11" x14ac:dyDescent="0.25">
      <c r="A18" s="95"/>
      <c r="B18" s="95"/>
      <c r="C18" s="95"/>
      <c r="D18" s="97"/>
      <c r="E18" s="96"/>
      <c r="F18" s="96"/>
      <c r="G18" s="96"/>
      <c r="H18" s="96"/>
      <c r="I18" s="96"/>
      <c r="J18" s="96"/>
      <c r="K18" s="95"/>
    </row>
    <row r="19" spans="1:11" x14ac:dyDescent="0.25">
      <c r="A19" s="95"/>
      <c r="B19" s="95"/>
      <c r="C19" s="95"/>
      <c r="D19" s="97"/>
      <c r="E19" s="96"/>
      <c r="F19" s="96"/>
      <c r="G19" s="96"/>
      <c r="H19" s="96"/>
      <c r="I19" s="96"/>
      <c r="J19" s="96"/>
      <c r="K19" s="95"/>
    </row>
    <row r="20" spans="1:11" x14ac:dyDescent="0.25">
      <c r="A20" s="95"/>
      <c r="B20" s="95"/>
      <c r="C20" s="95"/>
      <c r="D20" s="97"/>
      <c r="E20" s="96"/>
      <c r="F20" s="96"/>
      <c r="G20" s="96"/>
      <c r="H20" s="96"/>
      <c r="I20" s="96"/>
      <c r="J20" s="96"/>
      <c r="K20" s="95"/>
    </row>
    <row r="21" spans="1:11" x14ac:dyDescent="0.25">
      <c r="A21" s="95"/>
      <c r="B21" s="95"/>
      <c r="C21" s="95"/>
      <c r="D21" s="97"/>
      <c r="E21" s="96"/>
      <c r="F21" s="96"/>
      <c r="G21" s="96"/>
      <c r="H21" s="96"/>
      <c r="I21" s="96"/>
      <c r="J21" s="96"/>
      <c r="K21" s="95"/>
    </row>
    <row r="22" spans="1:11" x14ac:dyDescent="0.25">
      <c r="A22" s="95"/>
      <c r="B22" s="95"/>
      <c r="C22" s="95"/>
      <c r="D22" s="97"/>
      <c r="E22" s="96"/>
      <c r="F22" s="96"/>
      <c r="G22" s="96"/>
      <c r="H22" s="96"/>
      <c r="I22" s="96"/>
      <c r="J22" s="96"/>
      <c r="K22" s="95"/>
    </row>
    <row r="23" spans="1:11" x14ac:dyDescent="0.25">
      <c r="A23" s="367" t="s">
        <v>300</v>
      </c>
      <c r="B23" s="368"/>
      <c r="C23" s="368"/>
      <c r="D23" s="369"/>
      <c r="E23" s="96"/>
      <c r="F23" s="96"/>
      <c r="G23" s="96"/>
      <c r="H23" s="96"/>
      <c r="I23" s="96"/>
      <c r="J23" s="96"/>
      <c r="K23" s="95"/>
    </row>
    <row r="24" spans="1:11" ht="61.95" customHeight="1" x14ac:dyDescent="0.25">
      <c r="A24" s="371" t="s">
        <v>100</v>
      </c>
      <c r="B24" s="371"/>
      <c r="C24" s="371"/>
      <c r="D24" s="371"/>
      <c r="E24" s="371"/>
      <c r="F24" s="371"/>
      <c r="G24" s="371"/>
      <c r="H24" s="371"/>
      <c r="I24" s="370" t="s">
        <v>236</v>
      </c>
      <c r="J24" s="370"/>
      <c r="K24" s="370"/>
    </row>
    <row r="25" spans="1:11" x14ac:dyDescent="0.25">
      <c r="A25" s="371" t="s">
        <v>237</v>
      </c>
      <c r="B25" s="371"/>
      <c r="C25" s="371"/>
      <c r="D25" s="371"/>
      <c r="E25" s="371"/>
      <c r="F25" s="371"/>
      <c r="G25" s="371"/>
      <c r="H25" s="371"/>
      <c r="I25" s="370"/>
      <c r="J25" s="370"/>
      <c r="K25" s="370"/>
    </row>
  </sheetData>
  <mergeCells count="13">
    <mergeCell ref="I24:K25"/>
    <mergeCell ref="A24:H24"/>
    <mergeCell ref="A25:H25"/>
    <mergeCell ref="A7:A8"/>
    <mergeCell ref="B7:B8"/>
    <mergeCell ref="C7:C8"/>
    <mergeCell ref="D7:D8"/>
    <mergeCell ref="A2:K2"/>
    <mergeCell ref="E7:F7"/>
    <mergeCell ref="G7:H7"/>
    <mergeCell ref="I7:J7"/>
    <mergeCell ref="A23:D23"/>
    <mergeCell ref="K7:K8"/>
  </mergeCells>
  <phoneticPr fontId="59" type="noConversion"/>
  <pageMargins left="0.75" right="0.75" top="1" bottom="1" header="0.5" footer="0.5"/>
  <pageSetup paperSize="9" scale="8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9"/>
  <sheetViews>
    <sheetView zoomScale="90" zoomScaleNormal="90" workbookViewId="0">
      <selection activeCell="J10" sqref="J10"/>
    </sheetView>
  </sheetViews>
  <sheetFormatPr defaultColWidth="9" defaultRowHeight="14.4" x14ac:dyDescent="0.25"/>
  <cols>
    <col min="2" max="2" width="1.33203125" hidden="1" customWidth="1"/>
    <col min="3" max="3" width="0.33203125" customWidth="1"/>
    <col min="4" max="11" width="10.6640625" customWidth="1"/>
    <col min="12" max="12" width="13.44140625" customWidth="1"/>
  </cols>
  <sheetData>
    <row r="1" spans="4:13" ht="49.95" customHeight="1" x14ac:dyDescent="0.25"/>
    <row r="2" spans="4:13" ht="49.95" customHeight="1" x14ac:dyDescent="0.25">
      <c r="D2" s="299" t="s">
        <v>919</v>
      </c>
      <c r="E2" s="299"/>
      <c r="F2" s="299"/>
      <c r="G2" s="299"/>
      <c r="H2" s="299"/>
      <c r="I2" s="299"/>
      <c r="J2" s="299"/>
      <c r="K2" s="299"/>
      <c r="L2" s="299"/>
    </row>
    <row r="3" spans="4:13" ht="30" customHeight="1" x14ac:dyDescent="0.25">
      <c r="D3" s="145"/>
      <c r="E3" s="145"/>
      <c r="F3" s="145"/>
      <c r="G3" s="145"/>
      <c r="H3" s="145"/>
      <c r="I3" s="145"/>
      <c r="J3" s="145"/>
      <c r="K3" s="145"/>
      <c r="L3" s="145"/>
      <c r="M3" s="145"/>
    </row>
    <row r="4" spans="4:13" ht="49.95" customHeight="1" x14ac:dyDescent="0.25">
      <c r="D4" s="300" t="s">
        <v>918</v>
      </c>
      <c r="E4" s="300"/>
      <c r="F4" s="300"/>
      <c r="G4" s="300"/>
      <c r="H4" s="300"/>
      <c r="I4" s="300"/>
      <c r="J4" s="300"/>
      <c r="K4" s="300"/>
      <c r="L4" s="300"/>
      <c r="M4" s="145"/>
    </row>
    <row r="5" spans="4:13" ht="49.95" customHeight="1" x14ac:dyDescent="0.25">
      <c r="D5" s="298" t="s">
        <v>920</v>
      </c>
      <c r="E5" s="298"/>
      <c r="F5" s="298"/>
      <c r="G5" s="298"/>
      <c r="H5" s="298"/>
      <c r="I5" s="298"/>
      <c r="J5" s="298"/>
      <c r="K5" s="298"/>
      <c r="L5" s="298"/>
      <c r="M5" s="145"/>
    </row>
    <row r="6" spans="4:13" ht="88.2" customHeight="1" x14ac:dyDescent="0.25">
      <c r="D6" s="301" t="s">
        <v>931</v>
      </c>
      <c r="E6" s="301"/>
      <c r="F6" s="301"/>
      <c r="G6" s="301"/>
      <c r="H6" s="301"/>
      <c r="I6" s="301"/>
      <c r="J6" s="301"/>
      <c r="K6" s="301"/>
      <c r="L6" s="301"/>
      <c r="M6" s="145"/>
    </row>
    <row r="7" spans="4:13" ht="49.95" customHeight="1" x14ac:dyDescent="0.25">
      <c r="D7" s="298" t="s">
        <v>884</v>
      </c>
      <c r="E7" s="298"/>
      <c r="F7" s="298"/>
      <c r="G7" s="298"/>
      <c r="H7" s="298"/>
      <c r="I7" s="298"/>
      <c r="J7" s="298"/>
      <c r="K7" s="298"/>
      <c r="L7" s="298"/>
      <c r="M7" s="145"/>
    </row>
    <row r="8" spans="4:13" ht="49.95" customHeight="1" x14ac:dyDescent="0.25">
      <c r="D8" s="298" t="s">
        <v>890</v>
      </c>
      <c r="E8" s="298"/>
      <c r="F8" s="298"/>
      <c r="G8" s="298"/>
      <c r="H8" s="298"/>
      <c r="I8" s="298"/>
      <c r="J8" s="298"/>
      <c r="K8" s="298"/>
      <c r="L8" s="298"/>
      <c r="M8" s="145"/>
    </row>
    <row r="9" spans="4:13" ht="49.95" customHeight="1" x14ac:dyDescent="0.25">
      <c r="D9" s="146" t="s">
        <v>885</v>
      </c>
      <c r="E9" s="145"/>
      <c r="F9" s="145"/>
      <c r="G9" s="145"/>
      <c r="H9" s="145"/>
      <c r="I9" s="145"/>
      <c r="J9" s="145"/>
      <c r="K9" s="220"/>
      <c r="L9" s="145"/>
      <c r="M9" s="145"/>
    </row>
  </sheetData>
  <mergeCells count="6">
    <mergeCell ref="D8:L8"/>
    <mergeCell ref="D2:L2"/>
    <mergeCell ref="D4:L4"/>
    <mergeCell ref="D5:L5"/>
    <mergeCell ref="D7:L7"/>
    <mergeCell ref="D6:L6"/>
  </mergeCells>
  <phoneticPr fontId="59"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M25"/>
  <sheetViews>
    <sheetView view="pageBreakPreview" zoomScaleNormal="100" workbookViewId="0">
      <selection activeCell="G18" sqref="G18"/>
    </sheetView>
  </sheetViews>
  <sheetFormatPr defaultColWidth="9" defaultRowHeight="14.4" x14ac:dyDescent="0.25"/>
  <cols>
    <col min="1" max="1" width="5" customWidth="1"/>
    <col min="2" max="2" width="16.109375" customWidth="1"/>
    <col min="3" max="3" width="10.77734375" customWidth="1"/>
    <col min="4" max="4" width="14" customWidth="1"/>
    <col min="5" max="5" width="10.77734375" customWidth="1"/>
    <col min="6" max="7" width="13.6640625" customWidth="1"/>
    <col min="8" max="8" width="10.77734375" customWidth="1"/>
    <col min="9" max="12" width="13.6640625" customWidth="1"/>
    <col min="13" max="13" width="21" customWidth="1"/>
  </cols>
  <sheetData>
    <row r="2" spans="1:13" ht="22.2" x14ac:dyDescent="0.25">
      <c r="A2" s="352" t="s">
        <v>37</v>
      </c>
      <c r="B2" s="352"/>
      <c r="C2" s="352"/>
      <c r="D2" s="352"/>
      <c r="E2" s="352"/>
      <c r="F2" s="352"/>
      <c r="G2" s="352"/>
      <c r="H2" s="352"/>
      <c r="I2" s="352"/>
      <c r="J2" s="352"/>
      <c r="K2" s="352"/>
      <c r="L2" s="352"/>
      <c r="M2" s="352"/>
    </row>
    <row r="3" spans="1:13" x14ac:dyDescent="0.25">
      <c r="M3" s="110" t="s">
        <v>36</v>
      </c>
    </row>
    <row r="4" spans="1:13" x14ac:dyDescent="0.25">
      <c r="A4" s="128" t="s">
        <v>47</v>
      </c>
      <c r="M4" s="110"/>
    </row>
    <row r="5" spans="1:13" x14ac:dyDescent="0.25">
      <c r="A5" s="128" t="s">
        <v>226</v>
      </c>
      <c r="M5" s="110"/>
    </row>
    <row r="6" spans="1:13" x14ac:dyDescent="0.25">
      <c r="A6" s="128" t="s">
        <v>227</v>
      </c>
      <c r="M6" s="110" t="s">
        <v>76</v>
      </c>
    </row>
    <row r="7" spans="1:13" x14ac:dyDescent="0.25">
      <c r="A7" s="358" t="s">
        <v>77</v>
      </c>
      <c r="B7" s="358" t="s">
        <v>392</v>
      </c>
      <c r="C7" s="372" t="s">
        <v>393</v>
      </c>
      <c r="D7" s="358" t="s">
        <v>394</v>
      </c>
      <c r="E7" s="372" t="s">
        <v>395</v>
      </c>
      <c r="F7" s="358" t="s">
        <v>396</v>
      </c>
      <c r="G7" s="358"/>
      <c r="H7" s="372" t="s">
        <v>397</v>
      </c>
      <c r="I7" s="358" t="s">
        <v>81</v>
      </c>
      <c r="J7" s="358"/>
      <c r="K7" s="365" t="s">
        <v>83</v>
      </c>
      <c r="L7" s="366"/>
      <c r="M7" s="358" t="s">
        <v>84</v>
      </c>
    </row>
    <row r="8" spans="1:13" ht="28.8" x14ac:dyDescent="0.25">
      <c r="A8" s="358"/>
      <c r="B8" s="358"/>
      <c r="C8" s="373"/>
      <c r="D8" s="358"/>
      <c r="E8" s="373"/>
      <c r="F8" s="93" t="s">
        <v>398</v>
      </c>
      <c r="G8" s="93" t="s">
        <v>399</v>
      </c>
      <c r="H8" s="373"/>
      <c r="I8" s="93" t="s">
        <v>398</v>
      </c>
      <c r="J8" s="93" t="s">
        <v>399</v>
      </c>
      <c r="K8" s="93" t="s">
        <v>398</v>
      </c>
      <c r="L8" s="93" t="s">
        <v>399</v>
      </c>
      <c r="M8" s="358"/>
    </row>
    <row r="9" spans="1:13" x14ac:dyDescent="0.25">
      <c r="A9" s="95"/>
      <c r="B9" s="89" t="s">
        <v>145</v>
      </c>
      <c r="C9" s="89" t="s">
        <v>146</v>
      </c>
      <c r="D9" s="89" t="s">
        <v>147</v>
      </c>
      <c r="E9" s="89" t="s">
        <v>148</v>
      </c>
      <c r="F9" s="89" t="s">
        <v>149</v>
      </c>
      <c r="G9" s="89" t="s">
        <v>150</v>
      </c>
      <c r="H9" s="89" t="s">
        <v>151</v>
      </c>
      <c r="I9" s="89" t="s">
        <v>152</v>
      </c>
      <c r="J9" s="89" t="s">
        <v>153</v>
      </c>
      <c r="K9" s="89" t="s">
        <v>154</v>
      </c>
      <c r="L9" s="129" t="s">
        <v>155</v>
      </c>
      <c r="M9" s="129" t="s">
        <v>156</v>
      </c>
    </row>
    <row r="10" spans="1:13" x14ac:dyDescent="0.25">
      <c r="A10" s="95"/>
      <c r="B10" s="95"/>
      <c r="C10" s="95"/>
      <c r="D10" s="97"/>
      <c r="E10" s="95"/>
      <c r="F10" s="96"/>
      <c r="G10" s="96"/>
      <c r="H10" s="95"/>
      <c r="I10" s="96"/>
      <c r="J10" s="96"/>
      <c r="K10" s="96"/>
      <c r="L10" s="96"/>
      <c r="M10" s="95"/>
    </row>
    <row r="11" spans="1:13" x14ac:dyDescent="0.25">
      <c r="A11" s="95"/>
      <c r="B11" s="95"/>
      <c r="C11" s="95"/>
      <c r="D11" s="97"/>
      <c r="E11" s="95"/>
      <c r="F11" s="96"/>
      <c r="G11" s="96"/>
      <c r="H11" s="95"/>
      <c r="I11" s="96"/>
      <c r="J11" s="96"/>
      <c r="K11" s="96"/>
      <c r="L11" s="96"/>
      <c r="M11" s="95"/>
    </row>
    <row r="12" spans="1:13" x14ac:dyDescent="0.25">
      <c r="A12" s="95"/>
      <c r="B12" s="95"/>
      <c r="C12" s="95"/>
      <c r="D12" s="97"/>
      <c r="E12" s="95"/>
      <c r="F12" s="96"/>
      <c r="G12" s="96"/>
      <c r="H12" s="95"/>
      <c r="I12" s="96"/>
      <c r="J12" s="96"/>
      <c r="K12" s="96"/>
      <c r="L12" s="96"/>
      <c r="M12" s="95"/>
    </row>
    <row r="13" spans="1:13" x14ac:dyDescent="0.25">
      <c r="A13" s="95"/>
      <c r="B13" s="95"/>
      <c r="C13" s="95"/>
      <c r="D13" s="97"/>
      <c r="E13" s="95"/>
      <c r="F13" s="96"/>
      <c r="G13" s="96"/>
      <c r="H13" s="95"/>
      <c r="I13" s="96"/>
      <c r="J13" s="96"/>
      <c r="K13" s="96"/>
      <c r="L13" s="96"/>
      <c r="M13" s="95"/>
    </row>
    <row r="14" spans="1:13" x14ac:dyDescent="0.25">
      <c r="A14" s="95"/>
      <c r="B14" s="95"/>
      <c r="C14" s="95"/>
      <c r="D14" s="97"/>
      <c r="E14" s="95"/>
      <c r="F14" s="96"/>
      <c r="G14" s="96"/>
      <c r="H14" s="95"/>
      <c r="I14" s="96"/>
      <c r="J14" s="96"/>
      <c r="K14" s="96"/>
      <c r="L14" s="96"/>
      <c r="M14" s="95"/>
    </row>
    <row r="15" spans="1:13" x14ac:dyDescent="0.25">
      <c r="A15" s="95"/>
      <c r="B15" s="95"/>
      <c r="C15" s="95"/>
      <c r="D15" s="97"/>
      <c r="E15" s="95"/>
      <c r="F15" s="96"/>
      <c r="G15" s="96"/>
      <c r="H15" s="95"/>
      <c r="I15" s="96"/>
      <c r="J15" s="96"/>
      <c r="K15" s="96"/>
      <c r="L15" s="96"/>
      <c r="M15" s="95"/>
    </row>
    <row r="16" spans="1:13" x14ac:dyDescent="0.25">
      <c r="A16" s="95"/>
      <c r="B16" s="95"/>
      <c r="C16" s="95"/>
      <c r="D16" s="97"/>
      <c r="E16" s="95"/>
      <c r="F16" s="96"/>
      <c r="G16" s="96"/>
      <c r="H16" s="95"/>
      <c r="I16" s="96"/>
      <c r="J16" s="96"/>
      <c r="K16" s="96"/>
      <c r="L16" s="96"/>
      <c r="M16" s="95"/>
    </row>
    <row r="17" spans="1:13" x14ac:dyDescent="0.25">
      <c r="A17" s="95"/>
      <c r="B17" s="95"/>
      <c r="C17" s="95"/>
      <c r="D17" s="97"/>
      <c r="E17" s="95"/>
      <c r="F17" s="96"/>
      <c r="G17" s="96"/>
      <c r="H17" s="95"/>
      <c r="I17" s="96"/>
      <c r="J17" s="96"/>
      <c r="K17" s="96"/>
      <c r="L17" s="96"/>
      <c r="M17" s="95"/>
    </row>
    <row r="18" spans="1:13" x14ac:dyDescent="0.25">
      <c r="A18" s="95"/>
      <c r="B18" s="95"/>
      <c r="C18" s="95"/>
      <c r="D18" s="97"/>
      <c r="E18" s="95"/>
      <c r="F18" s="96"/>
      <c r="G18" s="96"/>
      <c r="H18" s="95"/>
      <c r="I18" s="96"/>
      <c r="J18" s="96"/>
      <c r="K18" s="96"/>
      <c r="L18" s="96"/>
      <c r="M18" s="95"/>
    </row>
    <row r="19" spans="1:13" x14ac:dyDescent="0.25">
      <c r="A19" s="95"/>
      <c r="B19" s="95"/>
      <c r="C19" s="95"/>
      <c r="D19" s="97"/>
      <c r="E19" s="95"/>
      <c r="F19" s="96"/>
      <c r="G19" s="96"/>
      <c r="H19" s="95"/>
      <c r="I19" s="96"/>
      <c r="J19" s="96"/>
      <c r="K19" s="96"/>
      <c r="L19" s="96"/>
      <c r="M19" s="95"/>
    </row>
    <row r="20" spans="1:13" x14ac:dyDescent="0.25">
      <c r="A20" s="95"/>
      <c r="B20" s="95"/>
      <c r="C20" s="95"/>
      <c r="D20" s="97"/>
      <c r="E20" s="95"/>
      <c r="F20" s="96"/>
      <c r="G20" s="96"/>
      <c r="H20" s="95"/>
      <c r="I20" s="96"/>
      <c r="J20" s="96"/>
      <c r="K20" s="96"/>
      <c r="L20" s="96"/>
      <c r="M20" s="95"/>
    </row>
    <row r="21" spans="1:13" x14ac:dyDescent="0.25">
      <c r="A21" s="95"/>
      <c r="B21" s="95"/>
      <c r="C21" s="95"/>
      <c r="D21" s="97"/>
      <c r="E21" s="95"/>
      <c r="F21" s="96"/>
      <c r="G21" s="96"/>
      <c r="H21" s="95"/>
      <c r="I21" s="96"/>
      <c r="J21" s="96"/>
      <c r="K21" s="96"/>
      <c r="L21" s="96"/>
      <c r="M21" s="95"/>
    </row>
    <row r="22" spans="1:13" x14ac:dyDescent="0.25">
      <c r="A22" s="95"/>
      <c r="B22" s="95"/>
      <c r="C22" s="95"/>
      <c r="D22" s="97"/>
      <c r="E22" s="95"/>
      <c r="F22" s="96"/>
      <c r="G22" s="96"/>
      <c r="H22" s="95"/>
      <c r="I22" s="96"/>
      <c r="J22" s="96"/>
      <c r="K22" s="96"/>
      <c r="L22" s="96"/>
      <c r="M22" s="95"/>
    </row>
    <row r="23" spans="1:13" x14ac:dyDescent="0.25">
      <c r="A23" s="367" t="s">
        <v>300</v>
      </c>
      <c r="B23" s="369"/>
      <c r="C23" s="95"/>
      <c r="D23" s="97"/>
      <c r="E23" s="95"/>
      <c r="F23" s="96"/>
      <c r="G23" s="96"/>
      <c r="H23" s="95"/>
      <c r="I23" s="96"/>
      <c r="J23" s="96"/>
      <c r="K23" s="96"/>
      <c r="L23" s="96"/>
      <c r="M23" s="95"/>
    </row>
    <row r="24" spans="1:13" ht="61.95" customHeight="1" x14ac:dyDescent="0.25">
      <c r="A24" s="371" t="s">
        <v>100</v>
      </c>
      <c r="B24" s="371"/>
      <c r="C24" s="371"/>
      <c r="D24" s="371"/>
      <c r="E24" s="371"/>
      <c r="F24" s="371"/>
      <c r="G24" s="371"/>
      <c r="H24" s="371"/>
      <c r="I24" s="371"/>
      <c r="J24" s="371"/>
      <c r="K24" s="370" t="s">
        <v>236</v>
      </c>
      <c r="L24" s="370"/>
      <c r="M24" s="370"/>
    </row>
    <row r="25" spans="1:13" x14ac:dyDescent="0.25">
      <c r="A25" s="371" t="s">
        <v>237</v>
      </c>
      <c r="B25" s="371"/>
      <c r="C25" s="371"/>
      <c r="D25" s="371"/>
      <c r="E25" s="371"/>
      <c r="F25" s="371"/>
      <c r="G25" s="371"/>
      <c r="H25" s="371"/>
      <c r="I25" s="371"/>
      <c r="J25" s="371"/>
      <c r="K25" s="370"/>
      <c r="L25" s="370"/>
      <c r="M25" s="370"/>
    </row>
  </sheetData>
  <mergeCells count="15">
    <mergeCell ref="K24:M25"/>
    <mergeCell ref="A24:J24"/>
    <mergeCell ref="A25:J25"/>
    <mergeCell ref="A7:A8"/>
    <mergeCell ref="B7:B8"/>
    <mergeCell ref="C7:C8"/>
    <mergeCell ref="D7:D8"/>
    <mergeCell ref="E7:E8"/>
    <mergeCell ref="H7:H8"/>
    <mergeCell ref="A2:M2"/>
    <mergeCell ref="F7:G7"/>
    <mergeCell ref="I7:J7"/>
    <mergeCell ref="K7:L7"/>
    <mergeCell ref="A23:B23"/>
    <mergeCell ref="M7:M8"/>
  </mergeCells>
  <phoneticPr fontId="59" type="noConversion"/>
  <pageMargins left="0.31458333333333299" right="0.23611111111111099" top="0.66874999999999996" bottom="0.78680555555555598" header="0.5" footer="0.5"/>
  <pageSetup paperSize="9" scale="8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G20"/>
  <sheetViews>
    <sheetView view="pageBreakPreview" zoomScaleNormal="100" workbookViewId="0">
      <selection activeCell="G18" sqref="G18"/>
    </sheetView>
  </sheetViews>
  <sheetFormatPr defaultColWidth="9" defaultRowHeight="14.4" x14ac:dyDescent="0.25"/>
  <cols>
    <col min="1" max="1" width="37.109375" customWidth="1"/>
    <col min="2" max="2" width="6" customWidth="1"/>
    <col min="3" max="3" width="21.77734375" customWidth="1"/>
    <col min="4" max="5" width="17.77734375" customWidth="1"/>
    <col min="6" max="6" width="21.77734375" customWidth="1"/>
    <col min="7" max="7" width="22.88671875" customWidth="1"/>
  </cols>
  <sheetData>
    <row r="2" spans="1:7" ht="22.2" x14ac:dyDescent="0.25">
      <c r="A2" s="352" t="s">
        <v>39</v>
      </c>
      <c r="B2" s="352"/>
      <c r="C2" s="352"/>
      <c r="D2" s="352"/>
      <c r="E2" s="352"/>
      <c r="F2" s="352"/>
      <c r="G2" s="352"/>
    </row>
    <row r="3" spans="1:7" x14ac:dyDescent="0.25">
      <c r="G3" s="110" t="s">
        <v>38</v>
      </c>
    </row>
    <row r="4" spans="1:7" x14ac:dyDescent="0.25">
      <c r="A4" s="128" t="s">
        <v>47</v>
      </c>
      <c r="G4" s="110"/>
    </row>
    <row r="5" spans="1:7" x14ac:dyDescent="0.25">
      <c r="A5" s="128" t="str">
        <f>货币资金!A5</f>
        <v>填报单位：林芝市巴宜区八一镇人民政府</v>
      </c>
      <c r="G5" s="110"/>
    </row>
    <row r="6" spans="1:7" x14ac:dyDescent="0.25">
      <c r="A6" s="128" t="str">
        <f>货币资金!A6</f>
        <v>项目名称：百巴镇苹果种植项目</v>
      </c>
      <c r="G6" s="110" t="s">
        <v>76</v>
      </c>
    </row>
    <row r="7" spans="1:7" ht="19.95" customHeight="1" x14ac:dyDescent="0.25">
      <c r="A7" s="374" t="s">
        <v>400</v>
      </c>
      <c r="B7" s="374" t="s">
        <v>401</v>
      </c>
      <c r="C7" s="374" t="s">
        <v>81</v>
      </c>
      <c r="D7" s="374" t="s">
        <v>82</v>
      </c>
      <c r="E7" s="374"/>
      <c r="F7" s="374" t="s">
        <v>83</v>
      </c>
      <c r="G7" s="374" t="s">
        <v>84</v>
      </c>
    </row>
    <row r="8" spans="1:7" ht="19.95" customHeight="1" x14ac:dyDescent="0.25">
      <c r="A8" s="374"/>
      <c r="B8" s="374"/>
      <c r="C8" s="374"/>
      <c r="D8" s="94" t="s">
        <v>298</v>
      </c>
      <c r="E8" s="94" t="s">
        <v>299</v>
      </c>
      <c r="F8" s="374"/>
      <c r="G8" s="374"/>
    </row>
    <row r="9" spans="1:7" ht="13.95" customHeight="1" x14ac:dyDescent="0.25">
      <c r="A9" s="95"/>
      <c r="B9" s="89"/>
      <c r="C9" s="89" t="s">
        <v>145</v>
      </c>
      <c r="D9" s="89" t="s">
        <v>146</v>
      </c>
      <c r="E9" s="89" t="s">
        <v>147</v>
      </c>
      <c r="F9" s="89" t="s">
        <v>148</v>
      </c>
      <c r="G9" s="89" t="s">
        <v>149</v>
      </c>
    </row>
    <row r="10" spans="1:7" ht="25.2" customHeight="1" x14ac:dyDescent="0.25">
      <c r="A10" s="176" t="s">
        <v>402</v>
      </c>
      <c r="B10" s="177">
        <v>1</v>
      </c>
      <c r="C10" s="178">
        <f>C11+C12</f>
        <v>74867606.510000005</v>
      </c>
      <c r="D10" s="178"/>
      <c r="E10" s="178"/>
      <c r="F10" s="178">
        <f>C10+D10-E10</f>
        <v>74867606.510000005</v>
      </c>
      <c r="G10" s="176"/>
    </row>
    <row r="11" spans="1:7" ht="25.2" customHeight="1" x14ac:dyDescent="0.25">
      <c r="A11" s="176" t="s">
        <v>403</v>
      </c>
      <c r="B11" s="177">
        <v>2</v>
      </c>
      <c r="C11" s="178">
        <v>0</v>
      </c>
      <c r="D11" s="178"/>
      <c r="E11" s="178"/>
      <c r="F11" s="178">
        <f t="shared" ref="F11:F18" si="0">C11+D11-E11</f>
        <v>0</v>
      </c>
      <c r="G11" s="176"/>
    </row>
    <row r="12" spans="1:7" ht="25.2" customHeight="1" x14ac:dyDescent="0.25">
      <c r="A12" s="176" t="s">
        <v>404</v>
      </c>
      <c r="B12" s="177">
        <v>3</v>
      </c>
      <c r="C12" s="178">
        <v>74867606.510000005</v>
      </c>
      <c r="D12" s="178"/>
      <c r="E12" s="178"/>
      <c r="F12" s="178">
        <f t="shared" si="0"/>
        <v>74867606.510000005</v>
      </c>
      <c r="G12" s="176"/>
    </row>
    <row r="13" spans="1:7" ht="25.2" customHeight="1" x14ac:dyDescent="0.25">
      <c r="A13" s="176" t="s">
        <v>405</v>
      </c>
      <c r="B13" s="177">
        <v>4</v>
      </c>
      <c r="C13" s="178">
        <f>C14+C15+C16</f>
        <v>636363.04</v>
      </c>
      <c r="D13" s="178"/>
      <c r="E13" s="178"/>
      <c r="F13" s="178">
        <f t="shared" si="0"/>
        <v>636363.04</v>
      </c>
      <c r="G13" s="176"/>
    </row>
    <row r="14" spans="1:7" ht="25.2" customHeight="1" x14ac:dyDescent="0.25">
      <c r="A14" s="176" t="s">
        <v>406</v>
      </c>
      <c r="B14" s="177">
        <v>5</v>
      </c>
      <c r="C14" s="178">
        <v>636363.04</v>
      </c>
      <c r="D14" s="178"/>
      <c r="E14" s="178"/>
      <c r="F14" s="178">
        <f t="shared" si="0"/>
        <v>636363.04</v>
      </c>
      <c r="G14" s="176"/>
    </row>
    <row r="15" spans="1:7" ht="25.2" customHeight="1" x14ac:dyDescent="0.25">
      <c r="A15" s="176" t="s">
        <v>407</v>
      </c>
      <c r="B15" s="177">
        <v>6</v>
      </c>
      <c r="C15" s="178"/>
      <c r="D15" s="178"/>
      <c r="E15" s="178"/>
      <c r="F15" s="178">
        <f t="shared" si="0"/>
        <v>0</v>
      </c>
      <c r="G15" s="176"/>
    </row>
    <row r="16" spans="1:7" ht="25.2" customHeight="1" x14ac:dyDescent="0.25">
      <c r="A16" s="176" t="s">
        <v>408</v>
      </c>
      <c r="B16" s="177">
        <v>7</v>
      </c>
      <c r="C16" s="178"/>
      <c r="D16" s="178"/>
      <c r="E16" s="178"/>
      <c r="F16" s="178">
        <f t="shared" si="0"/>
        <v>0</v>
      </c>
      <c r="G16" s="176"/>
    </row>
    <row r="17" spans="1:7" ht="25.2" customHeight="1" x14ac:dyDescent="0.25">
      <c r="A17" s="176" t="s">
        <v>409</v>
      </c>
      <c r="B17" s="177">
        <v>8</v>
      </c>
      <c r="C17" s="178">
        <v>1841237.92</v>
      </c>
      <c r="D17" s="178">
        <v>59724.800000000003</v>
      </c>
      <c r="E17" s="178"/>
      <c r="F17" s="178">
        <f t="shared" si="0"/>
        <v>1900962.72</v>
      </c>
      <c r="G17" s="176"/>
    </row>
    <row r="18" spans="1:7" ht="25.2" customHeight="1" x14ac:dyDescent="0.25">
      <c r="A18" s="94" t="s">
        <v>261</v>
      </c>
      <c r="B18" s="94">
        <v>9</v>
      </c>
      <c r="C18" s="96">
        <f>C10+C13+C17</f>
        <v>77345207.470000014</v>
      </c>
      <c r="D18" s="96"/>
      <c r="E18" s="96"/>
      <c r="F18" s="96">
        <f t="shared" si="0"/>
        <v>77345207.470000014</v>
      </c>
      <c r="G18" s="95"/>
    </row>
    <row r="19" spans="1:7" ht="99" customHeight="1" x14ac:dyDescent="0.25">
      <c r="A19" s="375" t="s">
        <v>410</v>
      </c>
      <c r="B19" s="375"/>
      <c r="C19" s="375"/>
      <c r="D19" s="375"/>
      <c r="E19" s="375"/>
      <c r="F19" s="370" t="s">
        <v>131</v>
      </c>
      <c r="G19" s="370"/>
    </row>
    <row r="20" spans="1:7" x14ac:dyDescent="0.25">
      <c r="A20" s="371" t="s">
        <v>132</v>
      </c>
      <c r="B20" s="371"/>
      <c r="C20" s="371"/>
      <c r="D20" s="371"/>
      <c r="E20" s="371"/>
      <c r="F20" s="370"/>
      <c r="G20" s="370"/>
    </row>
  </sheetData>
  <mergeCells count="10">
    <mergeCell ref="A2:G2"/>
    <mergeCell ref="D7:E7"/>
    <mergeCell ref="A19:E19"/>
    <mergeCell ref="A20:E20"/>
    <mergeCell ref="A7:A8"/>
    <mergeCell ref="B7:B8"/>
    <mergeCell ref="C7:C8"/>
    <mergeCell ref="F7:F8"/>
    <mergeCell ref="G7:G8"/>
    <mergeCell ref="F19:G20"/>
  </mergeCells>
  <phoneticPr fontId="59" type="noConversion"/>
  <pageMargins left="0.75" right="0.75" top="1" bottom="1" header="0.5" footer="0.5"/>
  <pageSetup paperSize="9" scale="91"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57"/>
  <sheetViews>
    <sheetView view="pageBreakPreview" zoomScale="85" zoomScaleNormal="65" workbookViewId="0">
      <selection activeCell="G18" sqref="G18"/>
    </sheetView>
  </sheetViews>
  <sheetFormatPr defaultColWidth="8.77734375" defaultRowHeight="13.8" x14ac:dyDescent="0.25"/>
  <cols>
    <col min="1" max="1" width="29.88671875" style="46" customWidth="1"/>
    <col min="2" max="2" width="5.6640625" style="46" customWidth="1"/>
    <col min="3" max="4" width="17.6640625" style="46" customWidth="1"/>
    <col min="5" max="5" width="27.21875" style="46" customWidth="1"/>
    <col min="6" max="6" width="5.6640625" style="46" customWidth="1"/>
    <col min="7" max="8" width="15.77734375" style="46" customWidth="1"/>
    <col min="9" max="9" width="13.77734375" style="46"/>
    <col min="10" max="10" width="9.88671875" style="46"/>
    <col min="11" max="11" width="14.33203125" style="46"/>
    <col min="12" max="16384" width="8.77734375" style="46"/>
  </cols>
  <sheetData>
    <row r="1" spans="1:11" ht="57" customHeight="1" x14ac:dyDescent="0.25">
      <c r="A1" s="376" t="s">
        <v>411</v>
      </c>
      <c r="B1" s="376"/>
      <c r="C1" s="376"/>
      <c r="D1" s="376"/>
      <c r="E1" s="376"/>
      <c r="F1" s="376"/>
      <c r="G1" s="376"/>
      <c r="H1" s="376"/>
    </row>
    <row r="2" spans="1:11" ht="16.95" customHeight="1" x14ac:dyDescent="0.25">
      <c r="A2" s="179"/>
      <c r="B2" s="377"/>
      <c r="C2" s="377"/>
      <c r="D2" s="377"/>
      <c r="E2" s="377"/>
      <c r="F2" s="377"/>
      <c r="G2" s="377"/>
      <c r="H2" s="180" t="s">
        <v>40</v>
      </c>
      <c r="I2" s="125"/>
    </row>
    <row r="3" spans="1:11" s="44" customFormat="1" ht="15" customHeight="1" x14ac:dyDescent="0.25">
      <c r="A3" s="181" t="s">
        <v>412</v>
      </c>
      <c r="B3" s="182"/>
      <c r="C3" s="182"/>
      <c r="D3" s="183"/>
      <c r="E3" s="182"/>
      <c r="F3" s="183"/>
      <c r="G3" s="182"/>
      <c r="H3" s="184"/>
      <c r="I3" s="52"/>
    </row>
    <row r="4" spans="1:11" s="44" customFormat="1" ht="15" customHeight="1" x14ac:dyDescent="0.25">
      <c r="A4" s="181" t="str">
        <f>货币资金!A5</f>
        <v>填报单位：林芝市巴宜区八一镇人民政府</v>
      </c>
      <c r="B4" s="182"/>
      <c r="C4" s="182"/>
      <c r="D4" s="183"/>
      <c r="E4" s="182"/>
      <c r="F4" s="183"/>
      <c r="G4" s="182"/>
      <c r="H4" s="184"/>
      <c r="I4" s="52"/>
    </row>
    <row r="5" spans="1:11" s="44" customFormat="1" ht="15" customHeight="1" x14ac:dyDescent="0.25">
      <c r="A5" s="181" t="str">
        <f>货币资金!A6</f>
        <v>项目名称：百巴镇苹果种植项目</v>
      </c>
      <c r="B5" s="182"/>
      <c r="C5" s="182"/>
      <c r="D5" s="183"/>
      <c r="E5" s="182"/>
      <c r="F5" s="183"/>
      <c r="G5" s="182"/>
      <c r="H5" s="185" t="s">
        <v>413</v>
      </c>
      <c r="I5" s="52"/>
    </row>
    <row r="6" spans="1:11" s="45" customFormat="1" ht="15" customHeight="1" x14ac:dyDescent="0.25">
      <c r="A6" s="186" t="s">
        <v>414</v>
      </c>
      <c r="B6" s="187" t="s">
        <v>415</v>
      </c>
      <c r="C6" s="187" t="s">
        <v>81</v>
      </c>
      <c r="D6" s="187" t="s">
        <v>416</v>
      </c>
      <c r="E6" s="187" t="s">
        <v>417</v>
      </c>
      <c r="F6" s="187" t="s">
        <v>415</v>
      </c>
      <c r="G6" s="187" t="s">
        <v>81</v>
      </c>
      <c r="H6" s="187" t="s">
        <v>416</v>
      </c>
      <c r="I6" s="57"/>
    </row>
    <row r="7" spans="1:11" s="44" customFormat="1" ht="15" customHeight="1" x14ac:dyDescent="0.25">
      <c r="A7" s="188" t="s">
        <v>418</v>
      </c>
      <c r="B7" s="186" t="s">
        <v>419</v>
      </c>
      <c r="C7" s="189"/>
      <c r="D7" s="189"/>
      <c r="E7" s="188" t="s">
        <v>420</v>
      </c>
      <c r="F7" s="190" t="s">
        <v>421</v>
      </c>
      <c r="G7" s="191"/>
      <c r="H7" s="191"/>
      <c r="I7" s="52"/>
    </row>
    <row r="8" spans="1:11" s="44" customFormat="1" ht="15" customHeight="1" x14ac:dyDescent="0.25">
      <c r="A8" s="192" t="s">
        <v>422</v>
      </c>
      <c r="B8" s="193" t="s">
        <v>423</v>
      </c>
      <c r="C8" s="191">
        <f>货币资金!D9+货币资金!D20</f>
        <v>1097545.03</v>
      </c>
      <c r="D8" s="189">
        <f>货币资金!G9+货币资金!G20</f>
        <v>1097545.03</v>
      </c>
      <c r="E8" s="192" t="s">
        <v>424</v>
      </c>
      <c r="F8" s="190" t="s">
        <v>425</v>
      </c>
      <c r="G8" s="191"/>
      <c r="H8" s="191"/>
      <c r="I8" s="126">
        <f>SUM(I9:I15)</f>
        <v>40749188.07</v>
      </c>
      <c r="J8" s="126">
        <f>SUM(J9:J15)</f>
        <v>50944234.939999998</v>
      </c>
      <c r="K8" s="126">
        <f>SUM(K9:K15)</f>
        <v>91693423.010000005</v>
      </c>
    </row>
    <row r="9" spans="1:11" s="44" customFormat="1" ht="25.2" x14ac:dyDescent="0.25">
      <c r="A9" s="194" t="s">
        <v>426</v>
      </c>
      <c r="B9" s="186" t="s">
        <v>427</v>
      </c>
      <c r="C9" s="191"/>
      <c r="D9" s="189"/>
      <c r="E9" s="194" t="s">
        <v>428</v>
      </c>
      <c r="F9" s="190" t="s">
        <v>429</v>
      </c>
      <c r="G9" s="191"/>
      <c r="H9" s="191"/>
      <c r="I9" s="127">
        <f>C8</f>
        <v>1097545.03</v>
      </c>
      <c r="J9" s="127">
        <f>K9-I9</f>
        <v>0</v>
      </c>
      <c r="K9" s="127">
        <f>D8</f>
        <v>1097545.03</v>
      </c>
    </row>
    <row r="10" spans="1:11" s="44" customFormat="1" ht="15" customHeight="1" x14ac:dyDescent="0.25">
      <c r="A10" s="194" t="s">
        <v>430</v>
      </c>
      <c r="B10" s="193" t="s">
        <v>431</v>
      </c>
      <c r="C10" s="191"/>
      <c r="D10" s="189"/>
      <c r="E10" s="194" t="s">
        <v>432</v>
      </c>
      <c r="F10" s="190" t="s">
        <v>433</v>
      </c>
      <c r="G10" s="191"/>
      <c r="H10" s="191"/>
      <c r="I10" s="127">
        <f>C14</f>
        <v>5081583</v>
      </c>
      <c r="J10" s="127">
        <f t="shared" ref="J10:J15" si="0">K10-I10</f>
        <v>59724.799999999814</v>
      </c>
      <c r="K10" s="127">
        <f>D14</f>
        <v>5141307.8</v>
      </c>
    </row>
    <row r="11" spans="1:11" s="44" customFormat="1" ht="15" customHeight="1" x14ac:dyDescent="0.25">
      <c r="A11" s="192" t="s">
        <v>434</v>
      </c>
      <c r="B11" s="186" t="s">
        <v>435</v>
      </c>
      <c r="C11" s="191"/>
      <c r="D11" s="189"/>
      <c r="E11" s="192" t="s">
        <v>436</v>
      </c>
      <c r="F11" s="190" t="s">
        <v>437</v>
      </c>
      <c r="G11" s="191"/>
      <c r="H11" s="191"/>
      <c r="I11" s="127">
        <f>C20</f>
        <v>3212.2000000000007</v>
      </c>
      <c r="J11" s="127">
        <f t="shared" si="0"/>
        <v>0</v>
      </c>
      <c r="K11" s="127">
        <f>D20</f>
        <v>3212.2000000000007</v>
      </c>
    </row>
    <row r="12" spans="1:11" s="44" customFormat="1" ht="15" customHeight="1" x14ac:dyDescent="0.25">
      <c r="A12" s="195" t="s">
        <v>438</v>
      </c>
      <c r="B12" s="193" t="s">
        <v>439</v>
      </c>
      <c r="C12" s="196">
        <f>应收款项!F17</f>
        <v>5081583</v>
      </c>
      <c r="D12" s="196">
        <f>应收款项!I17</f>
        <v>5141307.8</v>
      </c>
      <c r="E12" s="192" t="s">
        <v>440</v>
      </c>
      <c r="F12" s="190" t="s">
        <v>441</v>
      </c>
      <c r="G12" s="191">
        <v>8677771.4499999993</v>
      </c>
      <c r="H12" s="191">
        <v>8677771.4499999993</v>
      </c>
      <c r="I12" s="127">
        <f>C21</f>
        <v>8257399.6800000006</v>
      </c>
      <c r="J12" s="127">
        <f t="shared" si="0"/>
        <v>0</v>
      </c>
      <c r="K12" s="127">
        <f>D21</f>
        <v>8257399.6800000006</v>
      </c>
    </row>
    <row r="13" spans="1:11" s="44" customFormat="1" ht="15" customHeight="1" x14ac:dyDescent="0.25">
      <c r="A13" s="197" t="s">
        <v>442</v>
      </c>
      <c r="B13" s="186" t="s">
        <v>443</v>
      </c>
      <c r="C13" s="191"/>
      <c r="D13" s="189"/>
      <c r="E13" s="192" t="s">
        <v>444</v>
      </c>
      <c r="F13" s="190" t="s">
        <v>445</v>
      </c>
      <c r="G13" s="191"/>
      <c r="H13" s="191"/>
      <c r="I13" s="127">
        <f>C35</f>
        <v>-3178285.52</v>
      </c>
      <c r="J13" s="127">
        <f t="shared" si="0"/>
        <v>50884510.140000001</v>
      </c>
      <c r="K13" s="127">
        <f>D35</f>
        <v>47706224.619999997</v>
      </c>
    </row>
    <row r="14" spans="1:11" s="44" customFormat="1" ht="15" customHeight="1" x14ac:dyDescent="0.25">
      <c r="A14" s="196" t="s">
        <v>446</v>
      </c>
      <c r="B14" s="193" t="s">
        <v>447</v>
      </c>
      <c r="C14" s="198">
        <f>C12-C13</f>
        <v>5081583</v>
      </c>
      <c r="D14" s="198">
        <f>D12-D13</f>
        <v>5141307.8</v>
      </c>
      <c r="E14" s="192" t="s">
        <v>448</v>
      </c>
      <c r="F14" s="190" t="s">
        <v>449</v>
      </c>
      <c r="G14" s="191">
        <v>238137.84</v>
      </c>
      <c r="H14" s="191">
        <v>236507.28</v>
      </c>
      <c r="I14" s="127">
        <f>C39</f>
        <v>29120350.199999999</v>
      </c>
      <c r="J14" s="127">
        <f t="shared" si="0"/>
        <v>0</v>
      </c>
      <c r="K14" s="127">
        <f>D39</f>
        <v>29120350.199999999</v>
      </c>
    </row>
    <row r="15" spans="1:11" s="44" customFormat="1" ht="15" customHeight="1" x14ac:dyDescent="0.25">
      <c r="A15" s="192" t="s">
        <v>450</v>
      </c>
      <c r="B15" s="186" t="s">
        <v>451</v>
      </c>
      <c r="C15" s="191"/>
      <c r="D15" s="189"/>
      <c r="E15" s="192" t="s">
        <v>452</v>
      </c>
      <c r="F15" s="190" t="s">
        <v>453</v>
      </c>
      <c r="G15" s="191"/>
      <c r="H15" s="191"/>
      <c r="I15" s="127">
        <f>C46</f>
        <v>367383.48</v>
      </c>
      <c r="J15" s="127">
        <f t="shared" si="0"/>
        <v>0</v>
      </c>
      <c r="K15" s="127">
        <f>D46</f>
        <v>367383.48</v>
      </c>
    </row>
    <row r="16" spans="1:11" s="44" customFormat="1" ht="15" customHeight="1" x14ac:dyDescent="0.25">
      <c r="A16" s="192" t="s">
        <v>454</v>
      </c>
      <c r="B16" s="193" t="s">
        <v>455</v>
      </c>
      <c r="C16" s="191"/>
      <c r="D16" s="189"/>
      <c r="E16" s="192" t="s">
        <v>456</v>
      </c>
      <c r="F16" s="190" t="s">
        <v>457</v>
      </c>
      <c r="G16" s="191"/>
      <c r="H16" s="191"/>
      <c r="I16" s="126">
        <f>SUM(I17:I20)</f>
        <v>14288490.739999998</v>
      </c>
      <c r="J16" s="126">
        <f>SUM(J17:J20)</f>
        <v>-1630.5599999999977</v>
      </c>
      <c r="K16" s="126">
        <f>SUM(K17:K20)</f>
        <v>14286860.18</v>
      </c>
    </row>
    <row r="17" spans="1:11" s="44" customFormat="1" ht="15" customHeight="1" x14ac:dyDescent="0.25">
      <c r="A17" s="192" t="s">
        <v>458</v>
      </c>
      <c r="B17" s="186" t="s">
        <v>459</v>
      </c>
      <c r="C17" s="191"/>
      <c r="D17" s="189"/>
      <c r="E17" s="192" t="s">
        <v>460</v>
      </c>
      <c r="F17" s="190" t="s">
        <v>461</v>
      </c>
      <c r="G17" s="191"/>
      <c r="H17" s="191"/>
      <c r="I17" s="127">
        <f>G12</f>
        <v>8677771.4499999993</v>
      </c>
      <c r="J17" s="127">
        <f>K17-I17</f>
        <v>0</v>
      </c>
      <c r="K17" s="127">
        <f>H12</f>
        <v>8677771.4499999993</v>
      </c>
    </row>
    <row r="18" spans="1:11" s="44" customFormat="1" ht="15" customHeight="1" x14ac:dyDescent="0.25">
      <c r="A18" s="192" t="s">
        <v>462</v>
      </c>
      <c r="B18" s="193" t="s">
        <v>463</v>
      </c>
      <c r="C18" s="191">
        <f>应收款项!F23</f>
        <v>3212.2000000000007</v>
      </c>
      <c r="D18" s="189">
        <f>应收款项!I23</f>
        <v>3212.2000000000007</v>
      </c>
      <c r="E18" s="192" t="s">
        <v>464</v>
      </c>
      <c r="F18" s="190" t="s">
        <v>465</v>
      </c>
      <c r="G18" s="191">
        <v>137735.4</v>
      </c>
      <c r="H18" s="199">
        <v>137735.4</v>
      </c>
      <c r="I18" s="127">
        <f>G14</f>
        <v>238137.84</v>
      </c>
      <c r="J18" s="127">
        <f>K18-I18</f>
        <v>-1630.5599999999977</v>
      </c>
      <c r="K18" s="127">
        <f>H14</f>
        <v>236507.28</v>
      </c>
    </row>
    <row r="19" spans="1:11" s="44" customFormat="1" ht="15" customHeight="1" x14ac:dyDescent="0.25">
      <c r="A19" s="196" t="s">
        <v>466</v>
      </c>
      <c r="B19" s="186" t="s">
        <v>467</v>
      </c>
      <c r="C19" s="191"/>
      <c r="D19" s="189"/>
      <c r="E19" s="195" t="s">
        <v>468</v>
      </c>
      <c r="F19" s="190" t="s">
        <v>469</v>
      </c>
      <c r="G19" s="191"/>
      <c r="H19" s="191"/>
      <c r="I19" s="127">
        <f>G18</f>
        <v>137735.4</v>
      </c>
      <c r="J19" s="127">
        <f>K19-I19</f>
        <v>0</v>
      </c>
      <c r="K19" s="127">
        <f>H18</f>
        <v>137735.4</v>
      </c>
    </row>
    <row r="20" spans="1:11" s="44" customFormat="1" ht="15" customHeight="1" x14ac:dyDescent="0.25">
      <c r="A20" s="197" t="s">
        <v>470</v>
      </c>
      <c r="B20" s="193" t="s">
        <v>471</v>
      </c>
      <c r="C20" s="198">
        <f>C18-C19</f>
        <v>3212.2000000000007</v>
      </c>
      <c r="D20" s="198">
        <f>D18-D19</f>
        <v>3212.2000000000007</v>
      </c>
      <c r="E20" s="200" t="s">
        <v>472</v>
      </c>
      <c r="F20" s="190" t="s">
        <v>473</v>
      </c>
      <c r="G20" s="191"/>
      <c r="H20" s="191"/>
      <c r="I20" s="127">
        <f>G31</f>
        <v>5234846.05</v>
      </c>
      <c r="J20" s="127">
        <f>K20-I20</f>
        <v>0</v>
      </c>
      <c r="K20" s="127">
        <f>H31</f>
        <v>5234846.05</v>
      </c>
    </row>
    <row r="21" spans="1:11" s="44" customFormat="1" ht="15" customHeight="1" x14ac:dyDescent="0.25">
      <c r="A21" s="192" t="s">
        <v>474</v>
      </c>
      <c r="B21" s="186" t="s">
        <v>475</v>
      </c>
      <c r="C21" s="191">
        <f>库存物资!I32</f>
        <v>8257399.6800000006</v>
      </c>
      <c r="D21" s="189">
        <f>库存物资!O32</f>
        <v>8257399.6800000006</v>
      </c>
      <c r="E21" s="192" t="s">
        <v>476</v>
      </c>
      <c r="F21" s="190" t="s">
        <v>477</v>
      </c>
      <c r="G21" s="191"/>
      <c r="H21" s="191"/>
      <c r="I21" s="126">
        <f>SUM(I22:I24)</f>
        <v>77345207.470000014</v>
      </c>
      <c r="J21" s="126">
        <f>SUM(J22:J24)</f>
        <v>61355.360000000102</v>
      </c>
      <c r="K21" s="126">
        <f>SUM(K22:K24)</f>
        <v>77406562.830000013</v>
      </c>
    </row>
    <row r="22" spans="1:11" s="44" customFormat="1" ht="15" customHeight="1" x14ac:dyDescent="0.25">
      <c r="A22" s="192" t="s">
        <v>478</v>
      </c>
      <c r="B22" s="193" t="s">
        <v>479</v>
      </c>
      <c r="C22" s="191"/>
      <c r="D22" s="189"/>
      <c r="E22" s="201" t="s">
        <v>480</v>
      </c>
      <c r="F22" s="190" t="s">
        <v>481</v>
      </c>
      <c r="G22" s="198">
        <f>ROUND(SUM(G8:G21),2)</f>
        <v>9053644.6899999995</v>
      </c>
      <c r="H22" s="198">
        <f>ROUND(SUM(H8:H21),2)</f>
        <v>9052014.1300000008</v>
      </c>
      <c r="I22" s="127">
        <f>G39</f>
        <v>74867606.510000005</v>
      </c>
      <c r="J22" s="127">
        <f>K22-I22</f>
        <v>0</v>
      </c>
      <c r="K22" s="127">
        <f>H39</f>
        <v>74867606.510000005</v>
      </c>
    </row>
    <row r="23" spans="1:11" s="44" customFormat="1" ht="15" customHeight="1" x14ac:dyDescent="0.25">
      <c r="A23" s="192" t="s">
        <v>482</v>
      </c>
      <c r="B23" s="186" t="s">
        <v>483</v>
      </c>
      <c r="C23" s="191"/>
      <c r="D23" s="189"/>
      <c r="E23" s="192"/>
      <c r="F23" s="190" t="s">
        <v>484</v>
      </c>
      <c r="G23" s="191"/>
      <c r="H23" s="191"/>
      <c r="I23" s="127">
        <f>G43</f>
        <v>636363.04</v>
      </c>
      <c r="J23" s="127">
        <f>K23-I23</f>
        <v>0</v>
      </c>
      <c r="K23" s="127">
        <f>H43</f>
        <v>636363.04</v>
      </c>
    </row>
    <row r="24" spans="1:11" s="44" customFormat="1" ht="15" customHeight="1" x14ac:dyDescent="0.25">
      <c r="A24" s="192" t="s">
        <v>485</v>
      </c>
      <c r="B24" s="193" t="s">
        <v>486</v>
      </c>
      <c r="C24" s="191"/>
      <c r="D24" s="189"/>
      <c r="E24" s="188" t="s">
        <v>487</v>
      </c>
      <c r="F24" s="190" t="s">
        <v>488</v>
      </c>
      <c r="G24" s="191"/>
      <c r="H24" s="191"/>
      <c r="I24" s="127">
        <f>G45</f>
        <v>1841237.92</v>
      </c>
      <c r="J24" s="127">
        <f>K24-I24</f>
        <v>61355.360000000102</v>
      </c>
      <c r="K24" s="127">
        <f>H45</f>
        <v>1902593.28</v>
      </c>
    </row>
    <row r="25" spans="1:11" s="44" customFormat="1" ht="15" customHeight="1" x14ac:dyDescent="0.25">
      <c r="A25" s="202" t="s">
        <v>489</v>
      </c>
      <c r="B25" s="186" t="s">
        <v>490</v>
      </c>
      <c r="C25" s="198">
        <f>ROUND(SUM(C8:C11)+SUM(C14:C17)+SUM(C20:C24),2)</f>
        <v>14439739.91</v>
      </c>
      <c r="D25" s="196">
        <f>ROUND(SUM(D8:D11)+SUM(D14:D17)+SUM(D20:D24),2)</f>
        <v>14499464.710000001</v>
      </c>
      <c r="E25" s="203" t="s">
        <v>491</v>
      </c>
      <c r="F25" s="190" t="s">
        <v>492</v>
      </c>
      <c r="G25" s="191"/>
      <c r="H25" s="191"/>
      <c r="I25" s="52"/>
    </row>
    <row r="26" spans="1:11" s="44" customFormat="1" ht="15" customHeight="1" x14ac:dyDescent="0.25">
      <c r="A26" s="204"/>
      <c r="B26" s="193" t="s">
        <v>493</v>
      </c>
      <c r="C26" s="189"/>
      <c r="D26" s="189"/>
      <c r="E26" s="192" t="s">
        <v>494</v>
      </c>
      <c r="F26" s="190" t="s">
        <v>495</v>
      </c>
      <c r="G26" s="191"/>
      <c r="H26" s="191"/>
      <c r="I26" s="52"/>
    </row>
    <row r="27" spans="1:11" s="44" customFormat="1" ht="15" customHeight="1" x14ac:dyDescent="0.25">
      <c r="A27" s="188" t="s">
        <v>496</v>
      </c>
      <c r="B27" s="186" t="s">
        <v>497</v>
      </c>
      <c r="C27" s="189"/>
      <c r="D27" s="189"/>
      <c r="E27" s="203" t="s">
        <v>498</v>
      </c>
      <c r="F27" s="190" t="s">
        <v>499</v>
      </c>
      <c r="G27" s="191"/>
      <c r="H27" s="191"/>
      <c r="I27" s="52"/>
    </row>
    <row r="28" spans="1:11" s="44" customFormat="1" ht="15" customHeight="1" x14ac:dyDescent="0.25">
      <c r="A28" s="192" t="s">
        <v>500</v>
      </c>
      <c r="B28" s="193" t="s">
        <v>501</v>
      </c>
      <c r="C28" s="189"/>
      <c r="D28" s="189"/>
      <c r="E28" s="192" t="s">
        <v>502</v>
      </c>
      <c r="F28" s="190" t="s">
        <v>503</v>
      </c>
      <c r="G28" s="191"/>
      <c r="H28" s="191"/>
      <c r="I28" s="52"/>
    </row>
    <row r="29" spans="1:11" s="44" customFormat="1" ht="15" customHeight="1" x14ac:dyDescent="0.25">
      <c r="A29" s="203" t="s">
        <v>504</v>
      </c>
      <c r="B29" s="186" t="s">
        <v>505</v>
      </c>
      <c r="C29" s="189"/>
      <c r="D29" s="189"/>
      <c r="E29" s="192" t="s">
        <v>506</v>
      </c>
      <c r="F29" s="190" t="s">
        <v>507</v>
      </c>
      <c r="G29" s="191"/>
      <c r="H29" s="191"/>
      <c r="I29" s="52"/>
    </row>
    <row r="30" spans="1:11" s="44" customFormat="1" ht="15" customHeight="1" x14ac:dyDescent="0.25">
      <c r="A30" s="203" t="s">
        <v>508</v>
      </c>
      <c r="B30" s="193" t="s">
        <v>509</v>
      </c>
      <c r="C30" s="189"/>
      <c r="D30" s="189"/>
      <c r="E30" s="192" t="s">
        <v>510</v>
      </c>
      <c r="F30" s="190" t="s">
        <v>511</v>
      </c>
      <c r="G30" s="191"/>
      <c r="H30" s="191"/>
      <c r="I30" s="52"/>
    </row>
    <row r="31" spans="1:11" s="44" customFormat="1" ht="15" customHeight="1" x14ac:dyDescent="0.25">
      <c r="A31" s="195" t="s">
        <v>512</v>
      </c>
      <c r="B31" s="186" t="s">
        <v>513</v>
      </c>
      <c r="C31" s="189"/>
      <c r="D31" s="189"/>
      <c r="E31" s="192" t="s">
        <v>514</v>
      </c>
      <c r="F31" s="190" t="s">
        <v>515</v>
      </c>
      <c r="G31" s="191">
        <v>5234846.05</v>
      </c>
      <c r="H31" s="191">
        <v>5234846.05</v>
      </c>
      <c r="I31" s="52"/>
    </row>
    <row r="32" spans="1:11" s="44" customFormat="1" ht="15" customHeight="1" x14ac:dyDescent="0.25">
      <c r="A32" s="203" t="s">
        <v>516</v>
      </c>
      <c r="B32" s="193" t="s">
        <v>517</v>
      </c>
      <c r="C32" s="189"/>
      <c r="D32" s="189"/>
      <c r="E32" s="192" t="s">
        <v>518</v>
      </c>
      <c r="F32" s="190" t="s">
        <v>519</v>
      </c>
      <c r="G32" s="191"/>
      <c r="H32" s="191"/>
      <c r="I32" s="52"/>
    </row>
    <row r="33" spans="1:9" s="44" customFormat="1" ht="15" customHeight="1" x14ac:dyDescent="0.25">
      <c r="A33" s="192" t="s">
        <v>520</v>
      </c>
      <c r="B33" s="186" t="s">
        <v>521</v>
      </c>
      <c r="C33" s="189">
        <f>'固定资产-1'!N14+'固定资产-2'!K53</f>
        <v>20000</v>
      </c>
      <c r="D33" s="189">
        <v>50904510.140000001</v>
      </c>
      <c r="E33" s="192" t="s">
        <v>522</v>
      </c>
      <c r="F33" s="190" t="s">
        <v>523</v>
      </c>
      <c r="G33" s="191"/>
      <c r="H33" s="191"/>
      <c r="I33" s="52"/>
    </row>
    <row r="34" spans="1:9" s="44" customFormat="1" ht="15" customHeight="1" x14ac:dyDescent="0.25">
      <c r="A34" s="192" t="s">
        <v>524</v>
      </c>
      <c r="B34" s="193" t="s">
        <v>525</v>
      </c>
      <c r="C34" s="189">
        <v>3198285.52</v>
      </c>
      <c r="D34" s="189">
        <v>3198285.52</v>
      </c>
      <c r="E34" s="205" t="s">
        <v>526</v>
      </c>
      <c r="F34" s="190" t="s">
        <v>527</v>
      </c>
      <c r="G34" s="198">
        <f>ROUND(SUM(G25:G33),2)</f>
        <v>5234846.05</v>
      </c>
      <c r="H34" s="198">
        <f>ROUND(SUM(H25:H33),2)</f>
        <v>5234846.05</v>
      </c>
      <c r="I34" s="52"/>
    </row>
    <row r="35" spans="1:9" s="44" customFormat="1" ht="15" customHeight="1" x14ac:dyDescent="0.25">
      <c r="A35" s="192" t="s">
        <v>528</v>
      </c>
      <c r="B35" s="186" t="s">
        <v>529</v>
      </c>
      <c r="C35" s="196">
        <f>C33-C34</f>
        <v>-3178285.52</v>
      </c>
      <c r="D35" s="196">
        <f>D33-D34</f>
        <v>47706224.619999997</v>
      </c>
      <c r="E35" s="201" t="s">
        <v>530</v>
      </c>
      <c r="F35" s="190" t="s">
        <v>531</v>
      </c>
      <c r="G35" s="198">
        <f>ROUND(G22+G34,2)</f>
        <v>14288490.74</v>
      </c>
      <c r="H35" s="198">
        <f>ROUND(H22+H34,2)</f>
        <v>14286860.18</v>
      </c>
      <c r="I35" s="52"/>
    </row>
    <row r="36" spans="1:9" s="44" customFormat="1" ht="15" customHeight="1" x14ac:dyDescent="0.25">
      <c r="A36" s="192" t="s">
        <v>532</v>
      </c>
      <c r="B36" s="193" t="s">
        <v>533</v>
      </c>
      <c r="C36" s="189"/>
      <c r="D36" s="189"/>
      <c r="E36" s="206"/>
      <c r="F36" s="190" t="s">
        <v>534</v>
      </c>
      <c r="G36" s="191"/>
      <c r="H36" s="191"/>
      <c r="I36" s="52"/>
    </row>
    <row r="37" spans="1:9" s="44" customFormat="1" ht="15" customHeight="1" x14ac:dyDescent="0.25">
      <c r="A37" s="192" t="s">
        <v>535</v>
      </c>
      <c r="B37" s="186" t="s">
        <v>536</v>
      </c>
      <c r="C37" s="189"/>
      <c r="D37" s="189"/>
      <c r="E37" s="188" t="s">
        <v>537</v>
      </c>
      <c r="F37" s="190" t="s">
        <v>538</v>
      </c>
      <c r="G37" s="191"/>
      <c r="H37" s="191"/>
      <c r="I37" s="52"/>
    </row>
    <row r="38" spans="1:9" s="44" customFormat="1" ht="15" customHeight="1" x14ac:dyDescent="0.25">
      <c r="A38" s="192" t="s">
        <v>539</v>
      </c>
      <c r="B38" s="193" t="s">
        <v>540</v>
      </c>
      <c r="C38" s="189"/>
      <c r="D38" s="189"/>
      <c r="E38" s="195" t="s">
        <v>541</v>
      </c>
      <c r="F38" s="190" t="s">
        <v>542</v>
      </c>
      <c r="G38" s="191"/>
      <c r="H38" s="191"/>
      <c r="I38" s="52"/>
    </row>
    <row r="39" spans="1:9" s="44" customFormat="1" ht="15" customHeight="1" x14ac:dyDescent="0.25">
      <c r="A39" s="203" t="s">
        <v>543</v>
      </c>
      <c r="B39" s="186" t="s">
        <v>544</v>
      </c>
      <c r="C39" s="189">
        <f>[2]UFPrn20230612115003!$H$118-[2]UFPrn20230612115003!$I$127</f>
        <v>29120350.199999999</v>
      </c>
      <c r="D39" s="189">
        <v>29120350.199999999</v>
      </c>
      <c r="E39" s="192" t="s">
        <v>545</v>
      </c>
      <c r="F39" s="190" t="s">
        <v>546</v>
      </c>
      <c r="G39" s="191">
        <v>74867606.510000005</v>
      </c>
      <c r="H39" s="191">
        <v>74867606.510000005</v>
      </c>
      <c r="I39" s="78"/>
    </row>
    <row r="40" spans="1:9" s="44" customFormat="1" ht="15" customHeight="1" x14ac:dyDescent="0.25">
      <c r="A40" s="192" t="s">
        <v>547</v>
      </c>
      <c r="B40" s="193" t="s">
        <v>548</v>
      </c>
      <c r="C40" s="189"/>
      <c r="D40" s="189"/>
      <c r="E40" s="192" t="s">
        <v>549</v>
      </c>
      <c r="F40" s="190" t="s">
        <v>550</v>
      </c>
      <c r="G40" s="191"/>
      <c r="H40" s="191"/>
      <c r="I40" s="52"/>
    </row>
    <row r="41" spans="1:9" s="44" customFormat="1" ht="15" customHeight="1" x14ac:dyDescent="0.25">
      <c r="A41" s="192" t="s">
        <v>551</v>
      </c>
      <c r="B41" s="186" t="s">
        <v>552</v>
      </c>
      <c r="C41" s="189"/>
      <c r="D41" s="189"/>
      <c r="E41" s="200" t="s">
        <v>553</v>
      </c>
      <c r="F41" s="190" t="s">
        <v>554</v>
      </c>
      <c r="G41" s="191"/>
      <c r="H41" s="191"/>
      <c r="I41" s="52"/>
    </row>
    <row r="42" spans="1:9" s="44" customFormat="1" ht="15" customHeight="1" x14ac:dyDescent="0.25">
      <c r="A42" s="203" t="s">
        <v>555</v>
      </c>
      <c r="B42" s="193" t="s">
        <v>556</v>
      </c>
      <c r="C42" s="189"/>
      <c r="D42" s="189"/>
      <c r="E42" s="192" t="s">
        <v>557</v>
      </c>
      <c r="F42" s="190" t="s">
        <v>558</v>
      </c>
      <c r="G42" s="191"/>
      <c r="H42" s="191"/>
      <c r="I42" s="52"/>
    </row>
    <row r="43" spans="1:9" s="44" customFormat="1" ht="15" customHeight="1" x14ac:dyDescent="0.25">
      <c r="A43" s="203" t="s">
        <v>559</v>
      </c>
      <c r="B43" s="186" t="s">
        <v>560</v>
      </c>
      <c r="C43" s="189"/>
      <c r="D43" s="189"/>
      <c r="E43" s="192" t="s">
        <v>561</v>
      </c>
      <c r="F43" s="190" t="s">
        <v>562</v>
      </c>
      <c r="G43" s="191">
        <v>636363.04</v>
      </c>
      <c r="H43" s="191">
        <v>636363.04</v>
      </c>
      <c r="I43" s="78"/>
    </row>
    <row r="44" spans="1:9" s="44" customFormat="1" ht="15" customHeight="1" x14ac:dyDescent="0.25">
      <c r="A44" s="192" t="s">
        <v>563</v>
      </c>
      <c r="B44" s="193" t="s">
        <v>564</v>
      </c>
      <c r="C44" s="189"/>
      <c r="D44" s="189"/>
      <c r="E44" s="192" t="s">
        <v>565</v>
      </c>
      <c r="F44" s="190" t="s">
        <v>566</v>
      </c>
      <c r="G44" s="198"/>
      <c r="H44" s="198"/>
      <c r="I44" s="52"/>
    </row>
    <row r="45" spans="1:9" s="44" customFormat="1" ht="15" customHeight="1" x14ac:dyDescent="0.25">
      <c r="A45" s="203" t="s">
        <v>567</v>
      </c>
      <c r="B45" s="186" t="s">
        <v>568</v>
      </c>
      <c r="C45" s="189"/>
      <c r="D45" s="189"/>
      <c r="E45" s="192" t="s">
        <v>569</v>
      </c>
      <c r="F45" s="190" t="s">
        <v>570</v>
      </c>
      <c r="G45" s="207">
        <f>[2]UFPrn20230612115003!$I$224-[2]UFPrn20230612115003!$H$226</f>
        <v>1841237.92</v>
      </c>
      <c r="H45" s="207">
        <f>所有者权益!F17+应付工资!H48</f>
        <v>1902593.28</v>
      </c>
      <c r="I45" s="52"/>
    </row>
    <row r="46" spans="1:9" s="44" customFormat="1" ht="15" customHeight="1" x14ac:dyDescent="0.25">
      <c r="A46" s="192" t="s">
        <v>571</v>
      </c>
      <c r="B46" s="193" t="s">
        <v>572</v>
      </c>
      <c r="C46" s="189">
        <f>[2]UFPrn20230612115003!$H$139</f>
        <v>367383.48</v>
      </c>
      <c r="D46" s="189">
        <f>C46</f>
        <v>367383.48</v>
      </c>
      <c r="E46" s="201" t="s">
        <v>573</v>
      </c>
      <c r="F46" s="190" t="s">
        <v>574</v>
      </c>
      <c r="G46" s="198">
        <f>ROUND(G38+G39-G40+SUM(G41:G45),2)</f>
        <v>77345207.469999999</v>
      </c>
      <c r="H46" s="198">
        <f>ROUND(H38+H39-H40+SUM(H41:H45),2)</f>
        <v>77406562.829999998</v>
      </c>
      <c r="I46" s="52"/>
    </row>
    <row r="47" spans="1:9" s="44" customFormat="1" ht="15" customHeight="1" x14ac:dyDescent="0.25">
      <c r="A47" s="202" t="s">
        <v>575</v>
      </c>
      <c r="B47" s="186" t="s">
        <v>576</v>
      </c>
      <c r="C47" s="208">
        <f>ROUND(SUM(C28:C32)+SUM(C35:C46),2)</f>
        <v>26309448.16</v>
      </c>
      <c r="D47" s="208">
        <f>ROUND(SUM(D28:D32)+SUM(D35:D46),2)</f>
        <v>77193958.299999997</v>
      </c>
      <c r="E47" s="204"/>
      <c r="F47" s="190" t="s">
        <v>577</v>
      </c>
      <c r="G47" s="191"/>
      <c r="H47" s="191"/>
      <c r="I47" s="52"/>
    </row>
    <row r="48" spans="1:9" s="44" customFormat="1" ht="15" customHeight="1" x14ac:dyDescent="0.25">
      <c r="A48" s="202" t="s">
        <v>578</v>
      </c>
      <c r="B48" s="193" t="s">
        <v>579</v>
      </c>
      <c r="C48" s="198">
        <f>ROUND(C47+C25,2)</f>
        <v>40749188.07</v>
      </c>
      <c r="D48" s="196">
        <f>ROUND(D47+D25,2)</f>
        <v>91693423.010000005</v>
      </c>
      <c r="E48" s="202" t="s">
        <v>580</v>
      </c>
      <c r="F48" s="190" t="s">
        <v>581</v>
      </c>
      <c r="G48" s="198">
        <f>ROUND(G35+G46,2)</f>
        <v>91633698.209999993</v>
      </c>
      <c r="H48" s="198">
        <f>ROUND(H35+H46,2)</f>
        <v>91693423.010000005</v>
      </c>
      <c r="I48" s="52"/>
    </row>
    <row r="49" spans="1:9" s="44" customFormat="1" ht="15" customHeight="1" x14ac:dyDescent="0.25">
      <c r="A49" s="209" t="s">
        <v>582</v>
      </c>
      <c r="B49" s="182"/>
      <c r="C49" s="182"/>
      <c r="D49" s="209" t="s">
        <v>583</v>
      </c>
      <c r="E49" s="182"/>
      <c r="F49" s="182"/>
      <c r="G49" s="200"/>
      <c r="H49" s="182"/>
      <c r="I49" s="52"/>
    </row>
    <row r="50" spans="1:9" s="44" customFormat="1" ht="26.25" customHeight="1" x14ac:dyDescent="0.2">
      <c r="A50" s="81"/>
      <c r="B50" s="82"/>
      <c r="C50" s="124"/>
      <c r="D50" s="83"/>
      <c r="E50" s="82"/>
      <c r="F50" s="82"/>
      <c r="G50" s="124"/>
      <c r="H50" s="83">
        <f>G48-C48</f>
        <v>50884510.139999993</v>
      </c>
      <c r="I50" s="52"/>
    </row>
    <row r="51" spans="1:9" ht="26.25" customHeight="1" x14ac:dyDescent="0.25">
      <c r="A51" s="84"/>
      <c r="B51" s="84"/>
      <c r="D51" s="84"/>
      <c r="E51" s="84"/>
      <c r="F51" s="84"/>
      <c r="G51" s="84"/>
      <c r="H51" s="84"/>
    </row>
    <row r="52" spans="1:9" ht="26.25" customHeight="1" x14ac:dyDescent="0.25">
      <c r="A52" s="84"/>
      <c r="B52" s="84"/>
      <c r="E52" s="84"/>
      <c r="F52" s="84"/>
      <c r="G52" s="84"/>
      <c r="H52" s="84">
        <f>H48-D48</f>
        <v>0</v>
      </c>
    </row>
    <row r="53" spans="1:9" ht="24" customHeight="1" x14ac:dyDescent="0.25">
      <c r="A53" s="84"/>
      <c r="B53" s="84"/>
      <c r="C53" s="84"/>
      <c r="D53" s="84"/>
      <c r="E53" s="84"/>
      <c r="F53" s="84"/>
      <c r="G53" s="84"/>
      <c r="H53" s="84"/>
    </row>
    <row r="54" spans="1:9" ht="18" customHeight="1" x14ac:dyDescent="0.25">
      <c r="A54" s="84"/>
      <c r="B54" s="84"/>
      <c r="E54" s="84"/>
      <c r="F54" s="84"/>
      <c r="G54" s="84"/>
      <c r="H54" s="84"/>
    </row>
    <row r="55" spans="1:9" ht="18" customHeight="1" x14ac:dyDescent="0.25">
      <c r="A55" s="84"/>
      <c r="B55" s="84"/>
      <c r="C55" s="84"/>
      <c r="D55" s="84"/>
      <c r="E55" s="84"/>
      <c r="F55" s="84"/>
      <c r="G55" s="84"/>
      <c r="H55" s="84"/>
    </row>
    <row r="56" spans="1:9" ht="18" customHeight="1" x14ac:dyDescent="0.25">
      <c r="A56" s="84"/>
      <c r="B56" s="84"/>
      <c r="C56" s="84"/>
      <c r="D56" s="84"/>
      <c r="E56" s="84"/>
      <c r="F56" s="84"/>
      <c r="G56" s="84"/>
      <c r="H56" s="84"/>
    </row>
    <row r="57" spans="1:9" ht="18" customHeight="1" x14ac:dyDescent="0.25"/>
  </sheetData>
  <mergeCells count="2">
    <mergeCell ref="A1:H1"/>
    <mergeCell ref="B2:G2"/>
  </mergeCells>
  <phoneticPr fontId="59" type="noConversion"/>
  <dataValidations count="1">
    <dataValidation type="decimal" allowBlank="1" showInputMessage="1" showErrorMessage="1" error="请输入数字" sqref="C11 C13 C14:D14 C15 D15 C17 D17 C19 D19 C20:D20 C22 D22 C24 D24">
      <formula1>-10000000000</formula1>
      <formula2>10000000000</formula2>
    </dataValidation>
  </dataValidations>
  <printOptions horizontalCentered="1" verticalCentered="1"/>
  <pageMargins left="0" right="0" top="0" bottom="0" header="0.51" footer="0.51"/>
  <pageSetup paperSize="9" scale="78"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57"/>
  <sheetViews>
    <sheetView view="pageBreakPreview" topLeftCell="A19" zoomScale="85" zoomScaleNormal="65" workbookViewId="0">
      <selection activeCell="G18" sqref="G18"/>
    </sheetView>
  </sheetViews>
  <sheetFormatPr defaultColWidth="8.77734375" defaultRowHeight="13.8" x14ac:dyDescent="0.25"/>
  <cols>
    <col min="1" max="1" width="29.88671875" style="46" customWidth="1"/>
    <col min="2" max="2" width="5.6640625" style="46" customWidth="1"/>
    <col min="3" max="4" width="17.6640625" style="46" customWidth="1"/>
    <col min="5" max="5" width="27.21875" style="46" customWidth="1"/>
    <col min="6" max="6" width="5.6640625" style="46" customWidth="1"/>
    <col min="7" max="8" width="15.77734375" style="46" customWidth="1"/>
    <col min="9" max="9" width="10.33203125" style="46"/>
    <col min="10" max="16384" width="8.77734375" style="46"/>
  </cols>
  <sheetData>
    <row r="1" spans="1:9" ht="57" customHeight="1" x14ac:dyDescent="0.25">
      <c r="A1" s="376" t="s">
        <v>584</v>
      </c>
      <c r="B1" s="376"/>
      <c r="C1" s="376"/>
      <c r="D1" s="376"/>
      <c r="E1" s="376"/>
      <c r="F1" s="376"/>
      <c r="G1" s="376"/>
      <c r="H1" s="376"/>
    </row>
    <row r="2" spans="1:9" ht="16.95" customHeight="1" x14ac:dyDescent="0.25">
      <c r="A2" s="179"/>
      <c r="B2" s="377"/>
      <c r="C2" s="377"/>
      <c r="D2" s="377"/>
      <c r="E2" s="377"/>
      <c r="F2" s="377"/>
      <c r="G2" s="377"/>
      <c r="H2" s="180" t="s">
        <v>43</v>
      </c>
      <c r="I2" s="125"/>
    </row>
    <row r="3" spans="1:9" s="44" customFormat="1" ht="15" customHeight="1" x14ac:dyDescent="0.25">
      <c r="A3" s="181" t="s">
        <v>412</v>
      </c>
      <c r="B3" s="182"/>
      <c r="C3" s="182"/>
      <c r="D3" s="183"/>
      <c r="E3" s="182"/>
      <c r="F3" s="183"/>
      <c r="G3" s="182"/>
      <c r="H3" s="184"/>
      <c r="I3" s="52"/>
    </row>
    <row r="4" spans="1:9" s="44" customFormat="1" ht="15" customHeight="1" x14ac:dyDescent="0.25">
      <c r="A4" s="181" t="str">
        <f>货币资金!A5</f>
        <v>填报单位：林芝市巴宜区八一镇人民政府</v>
      </c>
      <c r="B4" s="182"/>
      <c r="C4" s="182"/>
      <c r="D4" s="183"/>
      <c r="E4" s="182"/>
      <c r="F4" s="183"/>
      <c r="G4" s="182"/>
      <c r="H4" s="184"/>
      <c r="I4" s="52"/>
    </row>
    <row r="5" spans="1:9" s="44" customFormat="1" ht="15" customHeight="1" x14ac:dyDescent="0.25">
      <c r="A5" s="181" t="str">
        <f>货币资金!A6</f>
        <v>项目名称：百巴镇苹果种植项目</v>
      </c>
      <c r="B5" s="182"/>
      <c r="C5" s="182"/>
      <c r="D5" s="183"/>
      <c r="E5" s="182"/>
      <c r="F5" s="183"/>
      <c r="G5" s="182"/>
      <c r="H5" s="185" t="s">
        <v>413</v>
      </c>
      <c r="I5" s="52"/>
    </row>
    <row r="6" spans="1:9" s="45" customFormat="1" ht="15" customHeight="1" x14ac:dyDescent="0.25">
      <c r="A6" s="186" t="s">
        <v>414</v>
      </c>
      <c r="B6" s="187" t="s">
        <v>415</v>
      </c>
      <c r="C6" s="187" t="s">
        <v>81</v>
      </c>
      <c r="D6" s="187" t="s">
        <v>416</v>
      </c>
      <c r="E6" s="187" t="s">
        <v>417</v>
      </c>
      <c r="F6" s="187" t="s">
        <v>415</v>
      </c>
      <c r="G6" s="187" t="s">
        <v>81</v>
      </c>
      <c r="H6" s="187" t="s">
        <v>416</v>
      </c>
      <c r="I6" s="57"/>
    </row>
    <row r="7" spans="1:9" s="44" customFormat="1" ht="15" customHeight="1" x14ac:dyDescent="0.25">
      <c r="A7" s="188" t="s">
        <v>418</v>
      </c>
      <c r="B7" s="186" t="s">
        <v>419</v>
      </c>
      <c r="C7" s="189"/>
      <c r="D7" s="189"/>
      <c r="E7" s="188" t="s">
        <v>420</v>
      </c>
      <c r="F7" s="190" t="s">
        <v>421</v>
      </c>
      <c r="G7" s="191"/>
      <c r="H7" s="191"/>
      <c r="I7" s="52"/>
    </row>
    <row r="8" spans="1:9" s="44" customFormat="1" ht="15" customHeight="1" x14ac:dyDescent="0.25">
      <c r="A8" s="192" t="s">
        <v>422</v>
      </c>
      <c r="B8" s="193" t="s">
        <v>423</v>
      </c>
      <c r="C8" s="191">
        <v>1097545.03</v>
      </c>
      <c r="D8" s="189">
        <v>1097545.03</v>
      </c>
      <c r="E8" s="192" t="s">
        <v>424</v>
      </c>
      <c r="F8" s="190" t="s">
        <v>425</v>
      </c>
      <c r="G8" s="191"/>
      <c r="H8" s="191"/>
      <c r="I8" s="52"/>
    </row>
    <row r="9" spans="1:9" s="44" customFormat="1" ht="25.2" x14ac:dyDescent="0.25">
      <c r="A9" s="194" t="s">
        <v>426</v>
      </c>
      <c r="B9" s="186" t="s">
        <v>427</v>
      </c>
      <c r="C9" s="191"/>
      <c r="D9" s="189"/>
      <c r="E9" s="194" t="s">
        <v>428</v>
      </c>
      <c r="F9" s="190" t="s">
        <v>429</v>
      </c>
      <c r="G9" s="191"/>
      <c r="H9" s="191"/>
      <c r="I9" s="52"/>
    </row>
    <row r="10" spans="1:9" s="44" customFormat="1" ht="15" customHeight="1" x14ac:dyDescent="0.25">
      <c r="A10" s="194" t="s">
        <v>430</v>
      </c>
      <c r="B10" s="193" t="s">
        <v>431</v>
      </c>
      <c r="C10" s="191"/>
      <c r="D10" s="189"/>
      <c r="E10" s="194" t="s">
        <v>432</v>
      </c>
      <c r="F10" s="190" t="s">
        <v>433</v>
      </c>
      <c r="G10" s="191"/>
      <c r="H10" s="191"/>
      <c r="I10" s="52"/>
    </row>
    <row r="11" spans="1:9" s="44" customFormat="1" ht="15" customHeight="1" x14ac:dyDescent="0.25">
      <c r="A11" s="192" t="s">
        <v>434</v>
      </c>
      <c r="B11" s="186" t="s">
        <v>435</v>
      </c>
      <c r="C11" s="191"/>
      <c r="D11" s="189"/>
      <c r="E11" s="192" t="s">
        <v>436</v>
      </c>
      <c r="F11" s="190" t="s">
        <v>437</v>
      </c>
      <c r="G11" s="191"/>
      <c r="H11" s="191"/>
      <c r="I11" s="52"/>
    </row>
    <row r="12" spans="1:9" s="44" customFormat="1" ht="15" customHeight="1" x14ac:dyDescent="0.25">
      <c r="A12" s="195" t="s">
        <v>438</v>
      </c>
      <c r="B12" s="193" t="s">
        <v>439</v>
      </c>
      <c r="C12" s="210">
        <v>5081583</v>
      </c>
      <c r="D12" s="196">
        <v>5141307.8</v>
      </c>
      <c r="E12" s="192" t="s">
        <v>440</v>
      </c>
      <c r="F12" s="190" t="s">
        <v>441</v>
      </c>
      <c r="G12" s="191">
        <v>8677771.4499999993</v>
      </c>
      <c r="H12" s="191">
        <v>8677771.4499999993</v>
      </c>
      <c r="I12" s="52"/>
    </row>
    <row r="13" spans="1:9" s="44" customFormat="1" ht="15" customHeight="1" x14ac:dyDescent="0.25">
      <c r="A13" s="197" t="s">
        <v>442</v>
      </c>
      <c r="B13" s="186" t="s">
        <v>443</v>
      </c>
      <c r="C13" s="191"/>
      <c r="D13" s="189"/>
      <c r="E13" s="192" t="s">
        <v>444</v>
      </c>
      <c r="F13" s="190" t="s">
        <v>445</v>
      </c>
      <c r="G13" s="191"/>
      <c r="H13" s="191"/>
      <c r="I13" s="52"/>
    </row>
    <row r="14" spans="1:9" s="44" customFormat="1" ht="15" customHeight="1" x14ac:dyDescent="0.25">
      <c r="A14" s="196" t="s">
        <v>446</v>
      </c>
      <c r="B14" s="193" t="s">
        <v>447</v>
      </c>
      <c r="C14" s="198">
        <v>5081583</v>
      </c>
      <c r="D14" s="196">
        <v>5141307.8</v>
      </c>
      <c r="E14" s="192" t="s">
        <v>448</v>
      </c>
      <c r="F14" s="190" t="s">
        <v>449</v>
      </c>
      <c r="G14" s="191">
        <v>238137.84</v>
      </c>
      <c r="H14" s="191">
        <v>236507.28</v>
      </c>
      <c r="I14" s="52"/>
    </row>
    <row r="15" spans="1:9" s="44" customFormat="1" ht="15" customHeight="1" x14ac:dyDescent="0.25">
      <c r="A15" s="192" t="s">
        <v>450</v>
      </c>
      <c r="B15" s="186" t="s">
        <v>451</v>
      </c>
      <c r="C15" s="191"/>
      <c r="D15" s="189"/>
      <c r="E15" s="192" t="s">
        <v>452</v>
      </c>
      <c r="F15" s="190" t="s">
        <v>453</v>
      </c>
      <c r="G15" s="191"/>
      <c r="H15" s="191"/>
      <c r="I15" s="52"/>
    </row>
    <row r="16" spans="1:9" s="44" customFormat="1" ht="15" customHeight="1" x14ac:dyDescent="0.25">
      <c r="A16" s="192" t="s">
        <v>454</v>
      </c>
      <c r="B16" s="193" t="s">
        <v>455</v>
      </c>
      <c r="C16" s="191"/>
      <c r="D16" s="189"/>
      <c r="E16" s="192" t="s">
        <v>456</v>
      </c>
      <c r="F16" s="190" t="s">
        <v>457</v>
      </c>
      <c r="G16" s="191"/>
      <c r="H16" s="191"/>
      <c r="I16" s="52"/>
    </row>
    <row r="17" spans="1:9" s="44" customFormat="1" ht="15" customHeight="1" x14ac:dyDescent="0.25">
      <c r="A17" s="192" t="s">
        <v>458</v>
      </c>
      <c r="B17" s="186" t="s">
        <v>459</v>
      </c>
      <c r="C17" s="191"/>
      <c r="D17" s="189"/>
      <c r="E17" s="192" t="s">
        <v>460</v>
      </c>
      <c r="F17" s="190" t="s">
        <v>461</v>
      </c>
      <c r="G17" s="191"/>
      <c r="H17" s="191"/>
      <c r="I17" s="52"/>
    </row>
    <row r="18" spans="1:9" s="44" customFormat="1" ht="15" customHeight="1" x14ac:dyDescent="0.25">
      <c r="A18" s="192" t="s">
        <v>462</v>
      </c>
      <c r="B18" s="193" t="s">
        <v>463</v>
      </c>
      <c r="C18" s="191">
        <v>3212.2</v>
      </c>
      <c r="D18" s="189">
        <v>3212.2</v>
      </c>
      <c r="E18" s="192" t="s">
        <v>464</v>
      </c>
      <c r="F18" s="190" t="s">
        <v>465</v>
      </c>
      <c r="G18" s="191">
        <v>137735.4</v>
      </c>
      <c r="H18" s="199">
        <v>137735.4</v>
      </c>
      <c r="I18" s="52"/>
    </row>
    <row r="19" spans="1:9" s="44" customFormat="1" ht="15" customHeight="1" x14ac:dyDescent="0.25">
      <c r="A19" s="196" t="s">
        <v>466</v>
      </c>
      <c r="B19" s="186" t="s">
        <v>467</v>
      </c>
      <c r="C19" s="191"/>
      <c r="D19" s="189"/>
      <c r="E19" s="195" t="s">
        <v>468</v>
      </c>
      <c r="F19" s="190" t="s">
        <v>469</v>
      </c>
      <c r="G19" s="191"/>
      <c r="H19" s="191"/>
      <c r="I19" s="52"/>
    </row>
    <row r="20" spans="1:9" s="44" customFormat="1" ht="15" customHeight="1" x14ac:dyDescent="0.25">
      <c r="A20" s="197" t="s">
        <v>470</v>
      </c>
      <c r="B20" s="193" t="s">
        <v>471</v>
      </c>
      <c r="C20" s="198">
        <v>3212.2</v>
      </c>
      <c r="D20" s="208">
        <v>3212.2</v>
      </c>
      <c r="E20" s="200" t="s">
        <v>472</v>
      </c>
      <c r="F20" s="190" t="s">
        <v>473</v>
      </c>
      <c r="G20" s="191"/>
      <c r="H20" s="191"/>
      <c r="I20" s="52"/>
    </row>
    <row r="21" spans="1:9" s="44" customFormat="1" ht="15" customHeight="1" x14ac:dyDescent="0.25">
      <c r="A21" s="192" t="s">
        <v>474</v>
      </c>
      <c r="B21" s="186" t="s">
        <v>475</v>
      </c>
      <c r="C21" s="191">
        <v>8257399.6799999997</v>
      </c>
      <c r="D21" s="189">
        <v>8257399.6799999997</v>
      </c>
      <c r="E21" s="192" t="s">
        <v>476</v>
      </c>
      <c r="F21" s="190" t="s">
        <v>477</v>
      </c>
      <c r="G21" s="191"/>
      <c r="H21" s="191"/>
      <c r="I21" s="52"/>
    </row>
    <row r="22" spans="1:9" s="44" customFormat="1" ht="15" customHeight="1" x14ac:dyDescent="0.25">
      <c r="A22" s="192" t="s">
        <v>478</v>
      </c>
      <c r="B22" s="193" t="s">
        <v>479</v>
      </c>
      <c r="C22" s="191"/>
      <c r="D22" s="189"/>
      <c r="E22" s="201" t="s">
        <v>480</v>
      </c>
      <c r="F22" s="190" t="s">
        <v>481</v>
      </c>
      <c r="G22" s="198">
        <f>ROUND(SUM(G8:G21),2)</f>
        <v>9053644.6899999995</v>
      </c>
      <c r="H22" s="198">
        <f>ROUND(SUM(H8:H21),2)</f>
        <v>9052014.1300000008</v>
      </c>
      <c r="I22" s="52"/>
    </row>
    <row r="23" spans="1:9" s="44" customFormat="1" ht="15" customHeight="1" x14ac:dyDescent="0.25">
      <c r="A23" s="192" t="s">
        <v>482</v>
      </c>
      <c r="B23" s="186" t="s">
        <v>483</v>
      </c>
      <c r="C23" s="191"/>
      <c r="D23" s="189"/>
      <c r="E23" s="192"/>
      <c r="F23" s="190" t="s">
        <v>484</v>
      </c>
      <c r="G23" s="191"/>
      <c r="H23" s="191"/>
      <c r="I23" s="52"/>
    </row>
    <row r="24" spans="1:9" s="44" customFormat="1" ht="15" customHeight="1" x14ac:dyDescent="0.25">
      <c r="A24" s="192" t="s">
        <v>485</v>
      </c>
      <c r="B24" s="193" t="s">
        <v>486</v>
      </c>
      <c r="C24" s="191"/>
      <c r="D24" s="189"/>
      <c r="E24" s="188" t="s">
        <v>487</v>
      </c>
      <c r="F24" s="190" t="s">
        <v>488</v>
      </c>
      <c r="G24" s="191"/>
      <c r="H24" s="191"/>
      <c r="I24" s="52"/>
    </row>
    <row r="25" spans="1:9" s="44" customFormat="1" ht="15" customHeight="1" x14ac:dyDescent="0.25">
      <c r="A25" s="202" t="s">
        <v>489</v>
      </c>
      <c r="B25" s="186" t="s">
        <v>490</v>
      </c>
      <c r="C25" s="198">
        <f>ROUND(SUM(C8:C11)+SUM(C14:C17)+SUM(C20:C24),2)</f>
        <v>14439739.91</v>
      </c>
      <c r="D25" s="196">
        <f>ROUND(SUM(D8:D11)+SUM(D14:D17)+SUM(D20:D24),2)</f>
        <v>14499464.710000001</v>
      </c>
      <c r="E25" s="203" t="s">
        <v>491</v>
      </c>
      <c r="F25" s="190" t="s">
        <v>492</v>
      </c>
      <c r="G25" s="191"/>
      <c r="H25" s="191"/>
      <c r="I25" s="52"/>
    </row>
    <row r="26" spans="1:9" s="44" customFormat="1" ht="15" customHeight="1" x14ac:dyDescent="0.25">
      <c r="A26" s="204"/>
      <c r="B26" s="193" t="s">
        <v>493</v>
      </c>
      <c r="C26" s="189"/>
      <c r="D26" s="189"/>
      <c r="E26" s="192" t="s">
        <v>494</v>
      </c>
      <c r="F26" s="190" t="s">
        <v>495</v>
      </c>
      <c r="G26" s="191"/>
      <c r="H26" s="191"/>
      <c r="I26" s="52"/>
    </row>
    <row r="27" spans="1:9" s="44" customFormat="1" ht="15" customHeight="1" x14ac:dyDescent="0.25">
      <c r="A27" s="188" t="s">
        <v>496</v>
      </c>
      <c r="B27" s="186" t="s">
        <v>497</v>
      </c>
      <c r="C27" s="189"/>
      <c r="D27" s="189"/>
      <c r="E27" s="203" t="s">
        <v>498</v>
      </c>
      <c r="F27" s="190" t="s">
        <v>499</v>
      </c>
      <c r="G27" s="191"/>
      <c r="H27" s="191"/>
      <c r="I27" s="52"/>
    </row>
    <row r="28" spans="1:9" s="44" customFormat="1" ht="15" customHeight="1" x14ac:dyDescent="0.25">
      <c r="A28" s="192" t="s">
        <v>500</v>
      </c>
      <c r="B28" s="193" t="s">
        <v>501</v>
      </c>
      <c r="C28" s="189"/>
      <c r="D28" s="189"/>
      <c r="E28" s="192" t="s">
        <v>502</v>
      </c>
      <c r="F28" s="190" t="s">
        <v>503</v>
      </c>
      <c r="G28" s="191"/>
      <c r="H28" s="191"/>
      <c r="I28" s="52"/>
    </row>
    <row r="29" spans="1:9" s="44" customFormat="1" ht="15" customHeight="1" x14ac:dyDescent="0.25">
      <c r="A29" s="203" t="s">
        <v>504</v>
      </c>
      <c r="B29" s="186" t="s">
        <v>505</v>
      </c>
      <c r="C29" s="189"/>
      <c r="D29" s="189"/>
      <c r="E29" s="192" t="s">
        <v>506</v>
      </c>
      <c r="F29" s="190" t="s">
        <v>507</v>
      </c>
      <c r="G29" s="191"/>
      <c r="H29" s="191"/>
      <c r="I29" s="52"/>
    </row>
    <row r="30" spans="1:9" s="44" customFormat="1" ht="15" customHeight="1" x14ac:dyDescent="0.25">
      <c r="A30" s="203" t="s">
        <v>508</v>
      </c>
      <c r="B30" s="193" t="s">
        <v>509</v>
      </c>
      <c r="C30" s="189"/>
      <c r="D30" s="189"/>
      <c r="E30" s="192" t="s">
        <v>510</v>
      </c>
      <c r="F30" s="190" t="s">
        <v>511</v>
      </c>
      <c r="G30" s="191"/>
      <c r="H30" s="191"/>
      <c r="I30" s="52"/>
    </row>
    <row r="31" spans="1:9" s="44" customFormat="1" ht="15" customHeight="1" x14ac:dyDescent="0.25">
      <c r="A31" s="195" t="s">
        <v>512</v>
      </c>
      <c r="B31" s="186" t="s">
        <v>513</v>
      </c>
      <c r="C31" s="189"/>
      <c r="D31" s="189"/>
      <c r="E31" s="192" t="s">
        <v>514</v>
      </c>
      <c r="F31" s="190" t="s">
        <v>515</v>
      </c>
      <c r="G31" s="191">
        <v>5234846.05</v>
      </c>
      <c r="H31" s="191">
        <v>5234846.05</v>
      </c>
      <c r="I31" s="52"/>
    </row>
    <row r="32" spans="1:9" s="44" customFormat="1" ht="15" customHeight="1" x14ac:dyDescent="0.25">
      <c r="A32" s="203" t="s">
        <v>516</v>
      </c>
      <c r="B32" s="193" t="s">
        <v>517</v>
      </c>
      <c r="C32" s="189"/>
      <c r="D32" s="189"/>
      <c r="E32" s="192" t="s">
        <v>518</v>
      </c>
      <c r="F32" s="190" t="s">
        <v>519</v>
      </c>
      <c r="G32" s="191"/>
      <c r="H32" s="191"/>
      <c r="I32" s="52"/>
    </row>
    <row r="33" spans="1:9" s="44" customFormat="1" ht="15" customHeight="1" x14ac:dyDescent="0.25">
      <c r="A33" s="192" t="s">
        <v>520</v>
      </c>
      <c r="B33" s="186" t="s">
        <v>521</v>
      </c>
      <c r="C33" s="189">
        <v>50904510.140000001</v>
      </c>
      <c r="D33" s="189">
        <v>50904510.140000001</v>
      </c>
      <c r="E33" s="192" t="s">
        <v>522</v>
      </c>
      <c r="F33" s="190" t="s">
        <v>523</v>
      </c>
      <c r="G33" s="191"/>
      <c r="H33" s="191"/>
      <c r="I33" s="52"/>
    </row>
    <row r="34" spans="1:9" s="44" customFormat="1" ht="15" customHeight="1" x14ac:dyDescent="0.25">
      <c r="A34" s="192" t="s">
        <v>524</v>
      </c>
      <c r="B34" s="193" t="s">
        <v>525</v>
      </c>
      <c r="C34" s="189">
        <v>3198285.52</v>
      </c>
      <c r="D34" s="189">
        <v>3198285.52</v>
      </c>
      <c r="E34" s="205" t="s">
        <v>526</v>
      </c>
      <c r="F34" s="190" t="s">
        <v>527</v>
      </c>
      <c r="G34" s="198">
        <f>ROUND(SUM(G25:G33),2)</f>
        <v>5234846.05</v>
      </c>
      <c r="H34" s="198">
        <f>ROUND(SUM(H25:H33),2)</f>
        <v>5234846.05</v>
      </c>
      <c r="I34" s="52"/>
    </row>
    <row r="35" spans="1:9" s="44" customFormat="1" ht="15" customHeight="1" x14ac:dyDescent="0.25">
      <c r="A35" s="192" t="s">
        <v>528</v>
      </c>
      <c r="B35" s="186" t="s">
        <v>529</v>
      </c>
      <c r="C35" s="196">
        <v>47706224.619999997</v>
      </c>
      <c r="D35" s="196">
        <v>47706224.619999997</v>
      </c>
      <c r="E35" s="201" t="s">
        <v>530</v>
      </c>
      <c r="F35" s="190" t="s">
        <v>531</v>
      </c>
      <c r="G35" s="198">
        <f>ROUND(G22+G34,2)</f>
        <v>14288490.74</v>
      </c>
      <c r="H35" s="198">
        <f>ROUND(H22+H34,2)</f>
        <v>14286860.18</v>
      </c>
      <c r="I35" s="52"/>
    </row>
    <row r="36" spans="1:9" s="44" customFormat="1" ht="15" customHeight="1" x14ac:dyDescent="0.25">
      <c r="A36" s="192" t="s">
        <v>532</v>
      </c>
      <c r="B36" s="193" t="s">
        <v>533</v>
      </c>
      <c r="C36" s="189"/>
      <c r="D36" s="189"/>
      <c r="E36" s="206"/>
      <c r="F36" s="190" t="s">
        <v>534</v>
      </c>
      <c r="G36" s="191"/>
      <c r="H36" s="191"/>
      <c r="I36" s="52"/>
    </row>
    <row r="37" spans="1:9" s="44" customFormat="1" ht="15" customHeight="1" x14ac:dyDescent="0.25">
      <c r="A37" s="192" t="s">
        <v>535</v>
      </c>
      <c r="B37" s="186" t="s">
        <v>536</v>
      </c>
      <c r="C37" s="189"/>
      <c r="D37" s="189"/>
      <c r="E37" s="188" t="s">
        <v>537</v>
      </c>
      <c r="F37" s="190" t="s">
        <v>538</v>
      </c>
      <c r="G37" s="191"/>
      <c r="H37" s="191"/>
      <c r="I37" s="52"/>
    </row>
    <row r="38" spans="1:9" s="44" customFormat="1" ht="15" customHeight="1" x14ac:dyDescent="0.25">
      <c r="A38" s="192" t="s">
        <v>539</v>
      </c>
      <c r="B38" s="193" t="s">
        <v>540</v>
      </c>
      <c r="C38" s="189"/>
      <c r="D38" s="189"/>
      <c r="E38" s="195" t="s">
        <v>541</v>
      </c>
      <c r="F38" s="190" t="s">
        <v>542</v>
      </c>
      <c r="G38" s="191"/>
      <c r="H38" s="191"/>
      <c r="I38" s="52"/>
    </row>
    <row r="39" spans="1:9" s="44" customFormat="1" ht="15" customHeight="1" x14ac:dyDescent="0.25">
      <c r="A39" s="203" t="s">
        <v>543</v>
      </c>
      <c r="B39" s="186" t="s">
        <v>544</v>
      </c>
      <c r="C39" s="189">
        <v>29120350.199999999</v>
      </c>
      <c r="D39" s="189">
        <v>29120350.199999999</v>
      </c>
      <c r="E39" s="192" t="s">
        <v>545</v>
      </c>
      <c r="F39" s="190" t="s">
        <v>546</v>
      </c>
      <c r="G39" s="191">
        <v>74867606.510000005</v>
      </c>
      <c r="H39" s="191">
        <v>74867606.510000005</v>
      </c>
      <c r="I39" s="78"/>
    </row>
    <row r="40" spans="1:9" s="44" customFormat="1" ht="15" customHeight="1" x14ac:dyDescent="0.25">
      <c r="A40" s="192" t="s">
        <v>547</v>
      </c>
      <c r="B40" s="193" t="s">
        <v>548</v>
      </c>
      <c r="C40" s="189"/>
      <c r="D40" s="189"/>
      <c r="E40" s="192" t="s">
        <v>549</v>
      </c>
      <c r="F40" s="190" t="s">
        <v>550</v>
      </c>
      <c r="G40" s="191"/>
      <c r="H40" s="191"/>
      <c r="I40" s="52"/>
    </row>
    <row r="41" spans="1:9" s="44" customFormat="1" ht="15" customHeight="1" x14ac:dyDescent="0.25">
      <c r="A41" s="192" t="s">
        <v>551</v>
      </c>
      <c r="B41" s="186" t="s">
        <v>552</v>
      </c>
      <c r="C41" s="189"/>
      <c r="D41" s="189"/>
      <c r="E41" s="200" t="s">
        <v>553</v>
      </c>
      <c r="F41" s="190" t="s">
        <v>554</v>
      </c>
      <c r="G41" s="191"/>
      <c r="H41" s="191"/>
      <c r="I41" s="52"/>
    </row>
    <row r="42" spans="1:9" s="44" customFormat="1" ht="15" customHeight="1" x14ac:dyDescent="0.25">
      <c r="A42" s="203" t="s">
        <v>555</v>
      </c>
      <c r="B42" s="193" t="s">
        <v>556</v>
      </c>
      <c r="C42" s="189"/>
      <c r="D42" s="189"/>
      <c r="E42" s="192" t="s">
        <v>557</v>
      </c>
      <c r="F42" s="190" t="s">
        <v>558</v>
      </c>
      <c r="G42" s="191"/>
      <c r="H42" s="191"/>
      <c r="I42" s="52"/>
    </row>
    <row r="43" spans="1:9" s="44" customFormat="1" ht="15" customHeight="1" x14ac:dyDescent="0.25">
      <c r="A43" s="203" t="s">
        <v>559</v>
      </c>
      <c r="B43" s="186" t="s">
        <v>560</v>
      </c>
      <c r="C43" s="189"/>
      <c r="D43" s="189"/>
      <c r="E43" s="192" t="s">
        <v>561</v>
      </c>
      <c r="F43" s="190" t="s">
        <v>562</v>
      </c>
      <c r="G43" s="191">
        <v>636363.04</v>
      </c>
      <c r="H43" s="191">
        <v>636363.04</v>
      </c>
      <c r="I43" s="78"/>
    </row>
    <row r="44" spans="1:9" s="44" customFormat="1" ht="15" customHeight="1" x14ac:dyDescent="0.25">
      <c r="A44" s="192" t="s">
        <v>563</v>
      </c>
      <c r="B44" s="193" t="s">
        <v>564</v>
      </c>
      <c r="C44" s="189"/>
      <c r="D44" s="189"/>
      <c r="E44" s="192" t="s">
        <v>565</v>
      </c>
      <c r="F44" s="190" t="s">
        <v>566</v>
      </c>
      <c r="G44" s="198"/>
      <c r="H44" s="198"/>
      <c r="I44" s="52"/>
    </row>
    <row r="45" spans="1:9" s="44" customFormat="1" ht="15" customHeight="1" x14ac:dyDescent="0.25">
      <c r="A45" s="203" t="s">
        <v>567</v>
      </c>
      <c r="B45" s="186" t="s">
        <v>568</v>
      </c>
      <c r="C45" s="189"/>
      <c r="D45" s="189"/>
      <c r="E45" s="192" t="s">
        <v>569</v>
      </c>
      <c r="F45" s="190" t="s">
        <v>570</v>
      </c>
      <c r="G45" s="207">
        <v>1841237.92</v>
      </c>
      <c r="H45" s="207">
        <v>1902593.28</v>
      </c>
      <c r="I45" s="52"/>
    </row>
    <row r="46" spans="1:9" s="44" customFormat="1" ht="15" customHeight="1" x14ac:dyDescent="0.25">
      <c r="A46" s="192" t="s">
        <v>571</v>
      </c>
      <c r="B46" s="193" t="s">
        <v>572</v>
      </c>
      <c r="C46" s="189">
        <v>367383.48</v>
      </c>
      <c r="D46" s="189">
        <v>367383.48</v>
      </c>
      <c r="E46" s="201" t="s">
        <v>573</v>
      </c>
      <c r="F46" s="190" t="s">
        <v>574</v>
      </c>
      <c r="G46" s="198">
        <f>ROUND(G38+G39-G40+SUM(G41:G45),2)</f>
        <v>77345207.469999999</v>
      </c>
      <c r="H46" s="198">
        <f>ROUND(H38+H39-H40+SUM(H41:H45),2)</f>
        <v>77406562.829999998</v>
      </c>
      <c r="I46" s="52"/>
    </row>
    <row r="47" spans="1:9" s="44" customFormat="1" ht="15" customHeight="1" x14ac:dyDescent="0.25">
      <c r="A47" s="202" t="s">
        <v>575</v>
      </c>
      <c r="B47" s="186" t="s">
        <v>576</v>
      </c>
      <c r="C47" s="208">
        <f>ROUND(SUM(C28:C32)+SUM(C35:C46),2)</f>
        <v>77193958.299999997</v>
      </c>
      <c r="D47" s="208">
        <f>ROUND(SUM(D28:D32)+SUM(D35:D46),2)</f>
        <v>77193958.299999997</v>
      </c>
      <c r="E47" s="204"/>
      <c r="F47" s="190" t="s">
        <v>577</v>
      </c>
      <c r="G47" s="191"/>
      <c r="H47" s="191"/>
      <c r="I47" s="52"/>
    </row>
    <row r="48" spans="1:9" s="44" customFormat="1" ht="15" customHeight="1" x14ac:dyDescent="0.25">
      <c r="A48" s="202" t="s">
        <v>578</v>
      </c>
      <c r="B48" s="193" t="s">
        <v>579</v>
      </c>
      <c r="C48" s="198">
        <f>ROUND(C47+C25,2)</f>
        <v>91633698.209999993</v>
      </c>
      <c r="D48" s="196">
        <f>ROUND(D47+D25,2)</f>
        <v>91693423.010000005</v>
      </c>
      <c r="E48" s="202" t="s">
        <v>580</v>
      </c>
      <c r="F48" s="190" t="s">
        <v>581</v>
      </c>
      <c r="G48" s="198">
        <f>ROUND(G35+G46,2)</f>
        <v>91633698.209999993</v>
      </c>
      <c r="H48" s="198">
        <f>ROUND(H35+H46,2)</f>
        <v>91693423.010000005</v>
      </c>
      <c r="I48" s="52"/>
    </row>
    <row r="49" spans="1:9" s="44" customFormat="1" ht="15" customHeight="1" x14ac:dyDescent="0.25">
      <c r="A49" s="209" t="s">
        <v>582</v>
      </c>
      <c r="B49" s="182"/>
      <c r="C49" s="182"/>
      <c r="D49" s="209" t="s">
        <v>583</v>
      </c>
      <c r="E49" s="182"/>
      <c r="F49" s="182"/>
      <c r="G49" s="200"/>
      <c r="H49" s="182"/>
      <c r="I49" s="52"/>
    </row>
    <row r="50" spans="1:9" s="44" customFormat="1" ht="26.25" customHeight="1" x14ac:dyDescent="0.2">
      <c r="A50" s="81"/>
      <c r="B50" s="82"/>
      <c r="C50" s="124"/>
      <c r="D50" s="83"/>
      <c r="E50" s="82"/>
      <c r="F50" s="82"/>
      <c r="G50" s="124"/>
      <c r="H50" s="83">
        <f>G48-C48</f>
        <v>0</v>
      </c>
      <c r="I50" s="52"/>
    </row>
    <row r="51" spans="1:9" ht="26.25" customHeight="1" x14ac:dyDescent="0.25">
      <c r="A51" s="84"/>
      <c r="B51" s="84"/>
      <c r="D51" s="84"/>
      <c r="E51" s="84"/>
      <c r="F51" s="84"/>
      <c r="G51" s="84"/>
      <c r="H51" s="84"/>
    </row>
    <row r="52" spans="1:9" ht="26.25" customHeight="1" x14ac:dyDescent="0.25">
      <c r="A52" s="84"/>
      <c r="B52" s="84"/>
      <c r="E52" s="84"/>
      <c r="F52" s="84"/>
      <c r="G52" s="84"/>
      <c r="H52" s="84">
        <f>H48-D48</f>
        <v>0</v>
      </c>
    </row>
    <row r="53" spans="1:9" ht="24" customHeight="1" x14ac:dyDescent="0.25">
      <c r="A53" s="84"/>
      <c r="B53" s="84"/>
      <c r="C53" s="84"/>
      <c r="D53" s="84"/>
      <c r="E53" s="84"/>
      <c r="F53" s="84"/>
      <c r="G53" s="84"/>
      <c r="H53" s="84"/>
    </row>
    <row r="54" spans="1:9" ht="18" customHeight="1" x14ac:dyDescent="0.25">
      <c r="A54" s="84"/>
      <c r="B54" s="84"/>
      <c r="E54" s="84"/>
      <c r="F54" s="84"/>
      <c r="G54" s="84"/>
      <c r="H54" s="84"/>
    </row>
    <row r="55" spans="1:9" ht="18" customHeight="1" x14ac:dyDescent="0.25">
      <c r="A55" s="84"/>
      <c r="B55" s="84"/>
      <c r="C55" s="84"/>
      <c r="D55" s="84"/>
      <c r="E55" s="84"/>
      <c r="F55" s="84"/>
      <c r="G55" s="84"/>
      <c r="H55" s="84"/>
    </row>
    <row r="56" spans="1:9" ht="18" customHeight="1" x14ac:dyDescent="0.25">
      <c r="A56" s="84"/>
      <c r="B56" s="84"/>
      <c r="C56" s="84"/>
      <c r="D56" s="84"/>
      <c r="E56" s="84"/>
      <c r="F56" s="84"/>
      <c r="G56" s="84"/>
      <c r="H56" s="84"/>
    </row>
    <row r="57" spans="1:9" ht="18" customHeight="1" x14ac:dyDescent="0.25"/>
  </sheetData>
  <mergeCells count="2">
    <mergeCell ref="A1:H1"/>
    <mergeCell ref="B2:G2"/>
  </mergeCells>
  <phoneticPr fontId="59" type="noConversion"/>
  <dataValidations count="1">
    <dataValidation type="decimal" allowBlank="1" showInputMessage="1" showErrorMessage="1" error="请输入数字" sqref="C11 C13 C14 D14 C15 D15 C17 D17 C19 D19 C20 D20 C22 D22 C24 D24">
      <formula1>-10000000000</formula1>
      <formula2>10000000000</formula2>
    </dataValidation>
  </dataValidations>
  <printOptions horizontalCentered="1" verticalCentered="1"/>
  <pageMargins left="0" right="0" top="0" bottom="0" header="0.51" footer="0.51"/>
  <pageSetup paperSize="9" scale="78"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1"/>
  <sheetViews>
    <sheetView view="pageBreakPreview" zoomScaleNormal="100" workbookViewId="0">
      <selection activeCell="E6" sqref="E6"/>
    </sheetView>
  </sheetViews>
  <sheetFormatPr defaultColWidth="9" defaultRowHeight="13.8" x14ac:dyDescent="0.25"/>
  <cols>
    <col min="1" max="1" width="4.21875" style="105" customWidth="1"/>
    <col min="2" max="2" width="16" style="105" customWidth="1"/>
    <col min="3" max="3" width="9" style="105"/>
    <col min="4" max="4" width="10.77734375" style="105" customWidth="1"/>
    <col min="5" max="5" width="10.88671875" style="105" customWidth="1"/>
    <col min="6" max="8" width="9" style="105"/>
    <col min="9" max="9" width="18.44140625" style="105" customWidth="1"/>
    <col min="10" max="10" width="22.88671875" style="105" customWidth="1"/>
    <col min="11" max="11" width="13.33203125" style="105" customWidth="1"/>
    <col min="12" max="13" width="12.33203125" style="105" customWidth="1"/>
    <col min="14" max="14" width="9" style="105"/>
    <col min="15" max="15" width="15.33203125" style="105" customWidth="1"/>
    <col min="16" max="16" width="40" style="105" customWidth="1"/>
    <col min="17" max="16384" width="9" style="105"/>
  </cols>
  <sheetData>
    <row r="1" spans="1:16" ht="14.4" x14ac:dyDescent="0.25">
      <c r="A1" s="105" t="s">
        <v>585</v>
      </c>
    </row>
    <row r="2" spans="1:16" ht="22.8" x14ac:dyDescent="0.25">
      <c r="A2" s="325" t="s">
        <v>921</v>
      </c>
      <c r="B2" s="302"/>
      <c r="C2" s="302"/>
      <c r="D2" s="302"/>
      <c r="E2" s="302"/>
      <c r="F2" s="302"/>
      <c r="G2" s="302"/>
      <c r="H2" s="302"/>
      <c r="I2" s="302"/>
      <c r="J2" s="302"/>
      <c r="K2" s="302"/>
      <c r="L2" s="302"/>
      <c r="M2" s="302"/>
      <c r="N2" s="302"/>
      <c r="O2" s="302"/>
    </row>
    <row r="3" spans="1:16" x14ac:dyDescent="0.25">
      <c r="A3" s="105" t="str">
        <f>货币资金!A5</f>
        <v>填报单位：林芝市巴宜区八一镇人民政府</v>
      </c>
    </row>
    <row r="4" spans="1:16" x14ac:dyDescent="0.25">
      <c r="A4" s="350" t="s">
        <v>586</v>
      </c>
      <c r="B4" s="350" t="s">
        <v>587</v>
      </c>
      <c r="C4" s="350" t="s">
        <v>588</v>
      </c>
      <c r="D4" s="350" t="s">
        <v>589</v>
      </c>
      <c r="E4" s="350"/>
      <c r="F4" s="350"/>
      <c r="G4" s="350" t="s">
        <v>590</v>
      </c>
      <c r="H4" s="350" t="s">
        <v>591</v>
      </c>
      <c r="I4" s="350" t="s">
        <v>592</v>
      </c>
      <c r="J4" s="350" t="s">
        <v>593</v>
      </c>
      <c r="K4" s="350" t="s">
        <v>594</v>
      </c>
      <c r="L4" s="350" t="s">
        <v>595</v>
      </c>
      <c r="M4" s="350"/>
      <c r="N4" s="350" t="s">
        <v>596</v>
      </c>
      <c r="O4" s="350" t="s">
        <v>597</v>
      </c>
    </row>
    <row r="5" spans="1:16" ht="28.8" x14ac:dyDescent="0.25">
      <c r="A5" s="350"/>
      <c r="B5" s="350"/>
      <c r="C5" s="350"/>
      <c r="D5" s="116" t="s">
        <v>598</v>
      </c>
      <c r="E5" s="116" t="s">
        <v>599</v>
      </c>
      <c r="F5" s="116" t="s">
        <v>600</v>
      </c>
      <c r="G5" s="350"/>
      <c r="H5" s="350"/>
      <c r="I5" s="350"/>
      <c r="J5" s="350"/>
      <c r="K5" s="350"/>
      <c r="L5" s="116" t="s">
        <v>601</v>
      </c>
      <c r="M5" s="116" t="s">
        <v>602</v>
      </c>
      <c r="N5" s="350"/>
      <c r="O5" s="350"/>
    </row>
    <row r="6" spans="1:16" ht="146.4" customHeight="1" x14ac:dyDescent="0.25">
      <c r="A6" s="260">
        <v>1</v>
      </c>
      <c r="B6" s="257" t="s">
        <v>923</v>
      </c>
      <c r="C6" s="261" t="s">
        <v>848</v>
      </c>
      <c r="D6" s="262" t="s">
        <v>900</v>
      </c>
      <c r="E6" s="257" t="s">
        <v>933</v>
      </c>
      <c r="F6" s="263"/>
      <c r="G6" s="261" t="s">
        <v>892</v>
      </c>
      <c r="H6" s="260" t="s">
        <v>893</v>
      </c>
      <c r="I6" s="257" t="s">
        <v>901</v>
      </c>
      <c r="J6" s="264" t="s">
        <v>902</v>
      </c>
      <c r="K6" s="257" t="s">
        <v>934</v>
      </c>
      <c r="L6" s="258">
        <f>M6</f>
        <v>538800</v>
      </c>
      <c r="M6" s="258">
        <v>538800</v>
      </c>
      <c r="N6" s="259" t="s">
        <v>604</v>
      </c>
      <c r="O6" s="286"/>
      <c r="P6" s="123" t="s">
        <v>605</v>
      </c>
    </row>
    <row r="7" spans="1:16" ht="146.4" customHeight="1" x14ac:dyDescent="0.25">
      <c r="A7" s="243"/>
      <c r="B7" s="118"/>
      <c r="C7" s="244"/>
      <c r="D7" s="121"/>
      <c r="E7" s="121"/>
      <c r="F7" s="120"/>
      <c r="G7" s="244"/>
      <c r="H7" s="243"/>
      <c r="I7" s="118"/>
      <c r="J7" s="120"/>
      <c r="K7" s="118"/>
      <c r="L7" s="265"/>
      <c r="M7" s="265"/>
      <c r="N7" s="266"/>
      <c r="O7" s="266"/>
    </row>
    <row r="8" spans="1:16" ht="40.200000000000003" customHeight="1" x14ac:dyDescent="0.25">
      <c r="A8" s="117"/>
      <c r="B8" s="120"/>
      <c r="C8" s="120"/>
      <c r="D8" s="120"/>
      <c r="E8" s="120"/>
      <c r="F8" s="120"/>
      <c r="G8" s="120"/>
      <c r="H8" s="117"/>
      <c r="I8" s="120"/>
      <c r="J8" s="120"/>
      <c r="K8" s="120"/>
      <c r="L8" s="122"/>
      <c r="M8" s="122"/>
      <c r="N8" s="120"/>
      <c r="O8" s="120"/>
    </row>
    <row r="9" spans="1:16" ht="40.200000000000003" customHeight="1" x14ac:dyDescent="0.25">
      <c r="A9" s="117"/>
      <c r="B9" s="120"/>
      <c r="C9" s="120"/>
      <c r="D9" s="120"/>
      <c r="E9" s="120"/>
      <c r="F9" s="120"/>
      <c r="G9" s="120"/>
      <c r="H9" s="117"/>
      <c r="I9" s="120"/>
      <c r="J9" s="120"/>
      <c r="K9" s="120"/>
      <c r="L9" s="122"/>
      <c r="M9" s="122"/>
      <c r="N9" s="120"/>
      <c r="O9" s="120"/>
    </row>
    <row r="10" spans="1:16" ht="40.200000000000003" customHeight="1" x14ac:dyDescent="0.25">
      <c r="A10" s="117"/>
      <c r="B10" s="120"/>
      <c r="C10" s="120"/>
      <c r="D10" s="120"/>
      <c r="E10" s="120"/>
      <c r="F10" s="120"/>
      <c r="G10" s="120"/>
      <c r="H10" s="117"/>
      <c r="I10" s="120"/>
      <c r="J10" s="120"/>
      <c r="K10" s="120"/>
      <c r="L10" s="122"/>
      <c r="M10" s="122"/>
      <c r="N10" s="120"/>
      <c r="O10" s="120"/>
    </row>
    <row r="11" spans="1:16" ht="61.2" customHeight="1" x14ac:dyDescent="0.25">
      <c r="A11" s="378" t="s">
        <v>862</v>
      </c>
      <c r="B11" s="378"/>
      <c r="C11" s="378"/>
      <c r="D11" s="378"/>
      <c r="E11" s="378"/>
      <c r="F11" s="378"/>
      <c r="G11" s="378"/>
      <c r="H11" s="378"/>
      <c r="I11" s="378"/>
      <c r="J11" s="378"/>
      <c r="K11" s="378"/>
      <c r="L11" s="378"/>
      <c r="M11" s="378"/>
      <c r="N11" s="378"/>
      <c r="O11" s="378"/>
    </row>
  </sheetData>
  <mergeCells count="14">
    <mergeCell ref="A2:O2"/>
    <mergeCell ref="D4:F4"/>
    <mergeCell ref="L4:M4"/>
    <mergeCell ref="A11:O11"/>
    <mergeCell ref="A4:A5"/>
    <mergeCell ref="B4:B5"/>
    <mergeCell ref="C4:C5"/>
    <mergeCell ref="G4:G5"/>
    <mergeCell ref="H4:H5"/>
    <mergeCell ref="I4:I5"/>
    <mergeCell ref="J4:J5"/>
    <mergeCell ref="K4:K5"/>
    <mergeCell ref="N4:N5"/>
    <mergeCell ref="O4:O5"/>
  </mergeCells>
  <phoneticPr fontId="59" type="noConversion"/>
  <printOptions horizontalCentered="1"/>
  <pageMargins left="0.39370078740157483" right="0.39370078740157483" top="0.70866141732283472" bottom="0.70866141732283472" header="0.51181102362204722" footer="0.51181102362204722"/>
  <pageSetup paperSize="9" scale="78"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3"/>
  <sheetViews>
    <sheetView view="pageBreakPreview" zoomScaleNormal="100" workbookViewId="0">
      <selection activeCell="V8" sqref="V8"/>
    </sheetView>
  </sheetViews>
  <sheetFormatPr defaultColWidth="9" defaultRowHeight="12" x14ac:dyDescent="0.25"/>
  <cols>
    <col min="1" max="1" width="3" style="98" customWidth="1"/>
    <col min="2" max="2" width="12" style="98" customWidth="1"/>
    <col min="3" max="3" width="9" style="98"/>
    <col min="4" max="4" width="10.109375" style="98" customWidth="1"/>
    <col min="5" max="6" width="11" style="98" customWidth="1"/>
    <col min="7" max="7" width="5.44140625" style="98" customWidth="1"/>
    <col min="8" max="8" width="11.6640625" style="98" bestFit="1" customWidth="1"/>
    <col min="9" max="11" width="9" style="98"/>
    <col min="12" max="12" width="14.5546875" style="98" customWidth="1"/>
    <col min="13" max="14" width="4.21875" style="98" customWidth="1"/>
    <col min="15" max="17" width="9" style="98"/>
    <col min="18" max="18" width="4.6640625" style="98" customWidth="1"/>
    <col min="19" max="19" width="7.21875" style="98" customWidth="1"/>
    <col min="20" max="20" width="9" style="98"/>
    <col min="21" max="21" width="9.6640625" style="98" customWidth="1"/>
    <col min="22" max="22" width="14" style="98" customWidth="1"/>
    <col min="23" max="16384" width="9" style="98"/>
  </cols>
  <sheetData>
    <row r="1" spans="1:22" x14ac:dyDescent="0.25">
      <c r="A1" s="98" t="s">
        <v>606</v>
      </c>
    </row>
    <row r="2" spans="1:22" ht="22.2" x14ac:dyDescent="0.25">
      <c r="A2" s="352" t="s">
        <v>922</v>
      </c>
      <c r="B2" s="352"/>
      <c r="C2" s="352"/>
      <c r="D2" s="352"/>
      <c r="E2" s="352"/>
      <c r="F2" s="352"/>
      <c r="G2" s="352"/>
      <c r="H2" s="352"/>
      <c r="I2" s="352"/>
      <c r="J2" s="352"/>
      <c r="K2" s="352"/>
      <c r="L2" s="352"/>
      <c r="M2" s="352"/>
      <c r="N2" s="352"/>
      <c r="O2" s="352"/>
      <c r="P2" s="352"/>
      <c r="Q2" s="352"/>
      <c r="R2" s="352"/>
      <c r="S2" s="352"/>
      <c r="T2" s="352"/>
      <c r="U2" s="352"/>
      <c r="V2" s="352"/>
    </row>
    <row r="3" spans="1:22" x14ac:dyDescent="0.25">
      <c r="A3" s="98" t="str">
        <f>项目资产确认明细表!A3</f>
        <v>填报单位：林芝市巴宜区八一镇人民政府</v>
      </c>
    </row>
    <row r="4" spans="1:22" x14ac:dyDescent="0.25">
      <c r="A4" s="353" t="s">
        <v>607</v>
      </c>
      <c r="B4" s="353" t="s">
        <v>608</v>
      </c>
      <c r="C4" s="353" t="s">
        <v>609</v>
      </c>
      <c r="D4" s="353" t="s">
        <v>137</v>
      </c>
      <c r="E4" s="353" t="s">
        <v>610</v>
      </c>
      <c r="F4" s="353"/>
      <c r="G4" s="353"/>
      <c r="H4" s="353" t="s">
        <v>611</v>
      </c>
      <c r="I4" s="353" t="s">
        <v>612</v>
      </c>
      <c r="J4" s="353" t="s">
        <v>613</v>
      </c>
      <c r="K4" s="353" t="s">
        <v>614</v>
      </c>
      <c r="L4" s="353" t="s">
        <v>615</v>
      </c>
      <c r="M4" s="353" t="s">
        <v>616</v>
      </c>
      <c r="N4" s="353"/>
      <c r="O4" s="353"/>
      <c r="P4" s="353"/>
      <c r="Q4" s="353"/>
      <c r="R4" s="353"/>
      <c r="S4" s="353"/>
      <c r="T4" s="353"/>
      <c r="U4" s="353" t="s">
        <v>617</v>
      </c>
      <c r="V4" s="353" t="s">
        <v>618</v>
      </c>
    </row>
    <row r="5" spans="1:22" x14ac:dyDescent="0.25">
      <c r="A5" s="353"/>
      <c r="B5" s="353"/>
      <c r="C5" s="353"/>
      <c r="D5" s="353"/>
      <c r="E5" s="353"/>
      <c r="F5" s="353"/>
      <c r="G5" s="353"/>
      <c r="H5" s="353"/>
      <c r="I5" s="353"/>
      <c r="J5" s="353"/>
      <c r="K5" s="353"/>
      <c r="L5" s="353"/>
      <c r="M5" s="353" t="s">
        <v>619</v>
      </c>
      <c r="N5" s="353" t="s">
        <v>620</v>
      </c>
      <c r="O5" s="353" t="s">
        <v>621</v>
      </c>
      <c r="P5" s="353"/>
      <c r="Q5" s="353"/>
      <c r="R5" s="353"/>
      <c r="S5" s="353" t="s">
        <v>622</v>
      </c>
      <c r="T5" s="353" t="s">
        <v>208</v>
      </c>
      <c r="U5" s="353"/>
      <c r="V5" s="353"/>
    </row>
    <row r="6" spans="1:22" x14ac:dyDescent="0.25">
      <c r="A6" s="353"/>
      <c r="B6" s="353"/>
      <c r="C6" s="353"/>
      <c r="D6" s="353"/>
      <c r="E6" s="99" t="s">
        <v>623</v>
      </c>
      <c r="F6" s="99" t="s">
        <v>624</v>
      </c>
      <c r="G6" s="99" t="s">
        <v>625</v>
      </c>
      <c r="H6" s="353"/>
      <c r="I6" s="353"/>
      <c r="J6" s="353"/>
      <c r="K6" s="353"/>
      <c r="L6" s="353"/>
      <c r="M6" s="353"/>
      <c r="N6" s="353"/>
      <c r="O6" s="99" t="s">
        <v>626</v>
      </c>
      <c r="P6" s="99" t="s">
        <v>627</v>
      </c>
      <c r="Q6" s="99" t="s">
        <v>628</v>
      </c>
      <c r="R6" s="99" t="s">
        <v>629</v>
      </c>
      <c r="S6" s="353"/>
      <c r="T6" s="353"/>
      <c r="U6" s="353"/>
      <c r="V6" s="353"/>
    </row>
    <row r="7" spans="1:22" ht="103.8" customHeight="1" x14ac:dyDescent="0.25">
      <c r="A7" s="213">
        <v>1</v>
      </c>
      <c r="B7" s="267" t="s">
        <v>935</v>
      </c>
      <c r="C7" s="212" t="s">
        <v>896</v>
      </c>
      <c r="D7" s="212" t="s">
        <v>938</v>
      </c>
      <c r="E7" s="99" t="s">
        <v>900</v>
      </c>
      <c r="F7" s="423" t="s">
        <v>933</v>
      </c>
      <c r="G7" s="100"/>
      <c r="H7" s="221">
        <v>42686</v>
      </c>
      <c r="I7" s="380" t="str">
        <f>项目资产确认明细表!I6</f>
        <v>林巴宜发改【2016】124号</v>
      </c>
      <c r="J7" s="380" t="str">
        <f>项目资产确认明细表!J6</f>
        <v>林芝市巴宜区八一镇人民政府</v>
      </c>
      <c r="K7" s="380" t="str">
        <f>项目资产确认明细表!K6</f>
        <v>购买42头犏奶牛，新建牛舍630㎡</v>
      </c>
      <c r="L7" s="382">
        <f>项目资产确认明细表!M6</f>
        <v>538800</v>
      </c>
      <c r="M7" s="100" t="s">
        <v>863</v>
      </c>
      <c r="N7" s="100" t="s">
        <v>630</v>
      </c>
      <c r="O7" s="100"/>
      <c r="P7" s="100"/>
      <c r="Q7" s="100"/>
      <c r="R7" s="100"/>
      <c r="S7" s="100"/>
      <c r="T7" s="100"/>
      <c r="U7" s="99" t="s">
        <v>939</v>
      </c>
      <c r="V7" s="115"/>
    </row>
    <row r="8" spans="1:22" ht="103.8" customHeight="1" x14ac:dyDescent="0.25">
      <c r="A8" s="213">
        <v>2</v>
      </c>
      <c r="B8" s="267" t="s">
        <v>936</v>
      </c>
      <c r="C8" s="212" t="s">
        <v>896</v>
      </c>
      <c r="D8" s="212"/>
      <c r="E8" s="255" t="s">
        <v>900</v>
      </c>
      <c r="F8" s="423" t="s">
        <v>933</v>
      </c>
      <c r="G8" s="100"/>
      <c r="H8" s="221">
        <v>42686</v>
      </c>
      <c r="I8" s="381"/>
      <c r="J8" s="381"/>
      <c r="K8" s="381"/>
      <c r="L8" s="383"/>
      <c r="M8" s="100" t="s">
        <v>863</v>
      </c>
      <c r="N8" s="100" t="s">
        <v>630</v>
      </c>
      <c r="O8" s="100"/>
      <c r="P8" s="100"/>
      <c r="Q8" s="100"/>
      <c r="R8" s="100"/>
      <c r="S8" s="100" t="s">
        <v>897</v>
      </c>
      <c r="T8" s="100"/>
      <c r="U8" s="291" t="s">
        <v>939</v>
      </c>
      <c r="V8" s="115"/>
    </row>
    <row r="9" spans="1:22" ht="28.95" customHeight="1" x14ac:dyDescent="0.25">
      <c r="A9" s="213"/>
      <c r="B9" s="267"/>
      <c r="C9" s="212"/>
      <c r="E9" s="255"/>
      <c r="F9" s="255"/>
      <c r="G9" s="100"/>
      <c r="H9" s="221"/>
      <c r="I9" s="115"/>
      <c r="J9" s="270"/>
      <c r="K9" s="115"/>
      <c r="L9" s="293"/>
      <c r="M9" s="100"/>
      <c r="N9" s="100"/>
      <c r="O9" s="100"/>
      <c r="P9" s="100"/>
      <c r="Q9" s="100"/>
      <c r="R9" s="100"/>
      <c r="S9" s="100"/>
      <c r="T9" s="100"/>
      <c r="U9" s="99"/>
      <c r="V9" s="100"/>
    </row>
    <row r="10" spans="1:22" ht="28.95" customHeight="1" x14ac:dyDescent="0.25">
      <c r="A10" s="213"/>
      <c r="B10" s="267"/>
      <c r="C10" s="212"/>
      <c r="D10" s="212"/>
      <c r="E10" s="255"/>
      <c r="F10" s="255"/>
      <c r="G10" s="100"/>
      <c r="H10" s="221"/>
      <c r="I10" s="115"/>
      <c r="J10" s="270"/>
      <c r="K10" s="115"/>
      <c r="L10" s="293"/>
      <c r="M10" s="100"/>
      <c r="N10" s="100"/>
      <c r="O10" s="100"/>
      <c r="P10" s="100"/>
      <c r="Q10" s="100"/>
      <c r="R10" s="100"/>
      <c r="S10" s="100"/>
      <c r="T10" s="100"/>
      <c r="U10" s="99"/>
      <c r="V10" s="100"/>
    </row>
    <row r="11" spans="1:22" ht="28.95" customHeight="1" x14ac:dyDescent="0.25">
      <c r="A11" s="213"/>
      <c r="B11" s="234"/>
      <c r="C11" s="212"/>
      <c r="D11" s="100"/>
      <c r="E11" s="231"/>
      <c r="F11" s="231"/>
      <c r="G11" s="100"/>
      <c r="H11" s="221"/>
      <c r="I11" s="115"/>
      <c r="J11" s="270"/>
      <c r="K11" s="115"/>
      <c r="L11" s="293"/>
      <c r="M11" s="100"/>
      <c r="N11" s="100"/>
      <c r="O11" s="100"/>
      <c r="P11" s="100"/>
      <c r="Q11" s="100"/>
      <c r="R11" s="100"/>
      <c r="S11" s="100"/>
      <c r="T11" s="100"/>
      <c r="U11" s="231"/>
      <c r="V11" s="100"/>
    </row>
    <row r="12" spans="1:22" ht="28.95" customHeight="1" x14ac:dyDescent="0.25">
      <c r="A12" s="213"/>
      <c r="B12" s="234"/>
      <c r="C12" s="212"/>
      <c r="D12" s="100"/>
      <c r="E12" s="231"/>
      <c r="F12" s="231"/>
      <c r="G12" s="100"/>
      <c r="H12" s="221"/>
      <c r="I12" s="115"/>
      <c r="J12" s="270"/>
      <c r="K12" s="115"/>
      <c r="L12" s="293"/>
      <c r="M12" s="100"/>
      <c r="N12" s="100"/>
      <c r="O12" s="100"/>
      <c r="P12" s="100"/>
      <c r="Q12" s="100"/>
      <c r="R12" s="100"/>
      <c r="S12" s="100"/>
      <c r="T12" s="100"/>
      <c r="U12" s="231"/>
      <c r="V12" s="100"/>
    </row>
    <row r="13" spans="1:22" ht="28.95" customHeight="1" x14ac:dyDescent="0.25">
      <c r="A13" s="213"/>
      <c r="B13" s="235"/>
      <c r="C13" s="212"/>
      <c r="D13" s="100"/>
      <c r="E13" s="231"/>
      <c r="F13" s="231"/>
      <c r="G13" s="100"/>
      <c r="H13" s="221"/>
      <c r="I13" s="115"/>
      <c r="J13" s="270"/>
      <c r="K13" s="115"/>
      <c r="L13" s="293"/>
      <c r="M13" s="100"/>
      <c r="N13" s="100"/>
      <c r="O13" s="100"/>
      <c r="P13" s="100"/>
      <c r="Q13" s="100"/>
      <c r="R13" s="100"/>
      <c r="S13" s="100"/>
      <c r="T13" s="100"/>
      <c r="U13" s="231"/>
      <c r="V13" s="100"/>
    </row>
    <row r="14" spans="1:22" ht="28.95" customHeight="1" x14ac:dyDescent="0.25">
      <c r="A14" s="213"/>
      <c r="B14" s="234"/>
      <c r="C14" s="212"/>
      <c r="D14" s="100"/>
      <c r="E14" s="231"/>
      <c r="F14" s="231"/>
      <c r="G14" s="100"/>
      <c r="H14" s="221"/>
      <c r="I14" s="115"/>
      <c r="J14" s="270"/>
      <c r="K14" s="115"/>
      <c r="L14" s="293"/>
      <c r="M14" s="100"/>
      <c r="N14" s="100"/>
      <c r="O14" s="100"/>
      <c r="P14" s="100"/>
      <c r="Q14" s="100"/>
      <c r="R14" s="100"/>
      <c r="S14" s="100"/>
      <c r="T14" s="100"/>
      <c r="U14" s="231"/>
      <c r="V14" s="100"/>
    </row>
    <row r="15" spans="1:22" ht="28.95" customHeight="1" x14ac:dyDescent="0.25">
      <c r="A15" s="213"/>
      <c r="B15" s="234"/>
      <c r="C15" s="212"/>
      <c r="D15" s="100"/>
      <c r="E15" s="231"/>
      <c r="F15" s="231"/>
      <c r="G15" s="100"/>
      <c r="H15" s="221"/>
      <c r="I15" s="115"/>
      <c r="J15" s="270"/>
      <c r="K15" s="115"/>
      <c r="L15" s="293"/>
      <c r="M15" s="100"/>
      <c r="N15" s="100"/>
      <c r="O15" s="100"/>
      <c r="P15" s="100"/>
      <c r="Q15" s="100"/>
      <c r="R15" s="100"/>
      <c r="S15" s="100"/>
      <c r="T15" s="100"/>
      <c r="U15" s="231"/>
      <c r="V15" s="100"/>
    </row>
    <row r="16" spans="1:22" ht="28.95" customHeight="1" x14ac:dyDescent="0.25">
      <c r="A16" s="213"/>
      <c r="B16" s="234"/>
      <c r="C16" s="212"/>
      <c r="D16" s="100"/>
      <c r="E16" s="231"/>
      <c r="F16" s="233"/>
      <c r="G16" s="100"/>
      <c r="H16" s="221"/>
      <c r="I16" s="115"/>
      <c r="J16" s="270"/>
      <c r="K16" s="115"/>
      <c r="L16" s="293"/>
      <c r="M16" s="100"/>
      <c r="N16" s="100"/>
      <c r="O16" s="100"/>
      <c r="P16" s="100"/>
      <c r="Q16" s="100"/>
      <c r="R16" s="100"/>
      <c r="S16" s="100"/>
      <c r="T16" s="100"/>
      <c r="U16" s="231"/>
      <c r="V16" s="100"/>
    </row>
    <row r="17" spans="1:22" ht="28.95" customHeight="1" x14ac:dyDescent="0.25">
      <c r="A17" s="114"/>
      <c r="B17" s="100"/>
      <c r="C17" s="100"/>
      <c r="D17" s="100"/>
      <c r="E17" s="100"/>
      <c r="F17" s="100"/>
      <c r="G17" s="100"/>
      <c r="H17" s="101"/>
      <c r="I17" s="115"/>
      <c r="J17" s="270"/>
      <c r="K17" s="115"/>
      <c r="L17" s="293"/>
      <c r="M17" s="100"/>
      <c r="N17" s="100"/>
      <c r="O17" s="100"/>
      <c r="P17" s="100"/>
      <c r="Q17" s="100"/>
      <c r="R17" s="100"/>
      <c r="S17" s="100"/>
      <c r="T17" s="100"/>
      <c r="U17" s="100"/>
      <c r="V17" s="100"/>
    </row>
    <row r="18" spans="1:22" ht="28.95" customHeight="1" x14ac:dyDescent="0.25">
      <c r="A18" s="114"/>
      <c r="B18" s="100"/>
      <c r="C18" s="100"/>
      <c r="D18" s="100"/>
      <c r="E18" s="100"/>
      <c r="F18" s="100"/>
      <c r="G18" s="100"/>
      <c r="H18" s="101"/>
      <c r="I18" s="115"/>
      <c r="J18" s="270"/>
      <c r="K18" s="115"/>
      <c r="L18" s="293"/>
      <c r="M18" s="100"/>
      <c r="N18" s="100"/>
      <c r="O18" s="100"/>
      <c r="P18" s="100"/>
      <c r="Q18" s="100"/>
      <c r="R18" s="100"/>
      <c r="S18" s="100"/>
      <c r="T18" s="100"/>
      <c r="U18" s="100"/>
      <c r="V18" s="100"/>
    </row>
    <row r="19" spans="1:22" ht="28.95" customHeight="1" x14ac:dyDescent="0.25">
      <c r="A19" s="114"/>
      <c r="B19" s="100"/>
      <c r="C19" s="100"/>
      <c r="D19" s="100"/>
      <c r="E19" s="100"/>
      <c r="F19" s="100"/>
      <c r="G19" s="100"/>
      <c r="H19" s="101"/>
      <c r="I19" s="115"/>
      <c r="J19" s="270"/>
      <c r="K19" s="115"/>
      <c r="L19" s="293"/>
      <c r="M19" s="100"/>
      <c r="N19" s="100"/>
      <c r="O19" s="100"/>
      <c r="P19" s="100"/>
      <c r="Q19" s="100"/>
      <c r="R19" s="100"/>
      <c r="S19" s="100"/>
      <c r="T19" s="100"/>
      <c r="U19" s="100"/>
      <c r="V19" s="100"/>
    </row>
    <row r="20" spans="1:22" ht="28.95" customHeight="1" x14ac:dyDescent="0.25">
      <c r="A20" s="114"/>
      <c r="B20" s="100"/>
      <c r="C20" s="100"/>
      <c r="D20" s="100"/>
      <c r="E20" s="100"/>
      <c r="F20" s="100"/>
      <c r="G20" s="100"/>
      <c r="H20" s="101"/>
      <c r="I20" s="115"/>
      <c r="J20" s="270"/>
      <c r="K20" s="115"/>
      <c r="L20" s="293"/>
      <c r="M20" s="100"/>
      <c r="N20" s="100"/>
      <c r="O20" s="100"/>
      <c r="P20" s="100"/>
      <c r="Q20" s="100"/>
      <c r="R20" s="100"/>
      <c r="S20" s="100"/>
      <c r="T20" s="100"/>
      <c r="U20" s="100"/>
      <c r="V20" s="100"/>
    </row>
    <row r="21" spans="1:22" ht="28.95" customHeight="1" x14ac:dyDescent="0.25">
      <c r="A21" s="114"/>
      <c r="B21" s="100"/>
      <c r="C21" s="100"/>
      <c r="D21" s="100"/>
      <c r="E21" s="100"/>
      <c r="F21" s="100"/>
      <c r="G21" s="100"/>
      <c r="H21" s="101"/>
      <c r="I21" s="115"/>
      <c r="J21" s="270"/>
      <c r="K21" s="115"/>
      <c r="L21" s="293"/>
      <c r="M21" s="100"/>
      <c r="N21" s="100"/>
      <c r="O21" s="100"/>
      <c r="P21" s="100"/>
      <c r="Q21" s="100"/>
      <c r="R21" s="100"/>
      <c r="S21" s="100"/>
      <c r="T21" s="100"/>
      <c r="U21" s="100"/>
      <c r="V21" s="100"/>
    </row>
    <row r="22" spans="1:22" ht="28.95" customHeight="1" x14ac:dyDescent="0.25">
      <c r="A22" s="114"/>
      <c r="B22" s="100"/>
      <c r="C22" s="100"/>
      <c r="D22" s="100"/>
      <c r="E22" s="100"/>
      <c r="F22" s="100"/>
      <c r="G22" s="100"/>
      <c r="H22" s="101"/>
      <c r="I22" s="115"/>
      <c r="J22" s="270"/>
      <c r="K22" s="115"/>
      <c r="L22" s="293"/>
      <c r="M22" s="100"/>
      <c r="N22" s="100"/>
      <c r="O22" s="100"/>
      <c r="P22" s="100"/>
      <c r="Q22" s="100"/>
      <c r="R22" s="100"/>
      <c r="S22" s="100"/>
      <c r="T22" s="100"/>
      <c r="U22" s="100"/>
      <c r="V22" s="100"/>
    </row>
    <row r="23" spans="1:22" ht="39" customHeight="1" x14ac:dyDescent="0.25">
      <c r="A23" s="379" t="s">
        <v>631</v>
      </c>
      <c r="B23" s="379"/>
      <c r="C23" s="379"/>
      <c r="D23" s="379"/>
      <c r="E23" s="379"/>
      <c r="F23" s="379"/>
      <c r="G23" s="379"/>
      <c r="H23" s="379"/>
      <c r="I23" s="379"/>
      <c r="J23" s="379"/>
      <c r="K23" s="379"/>
      <c r="L23" s="379"/>
      <c r="M23" s="379"/>
      <c r="N23" s="379"/>
      <c r="O23" s="379"/>
      <c r="P23" s="379"/>
      <c r="Q23" s="379"/>
      <c r="R23" s="379"/>
      <c r="S23" s="379"/>
      <c r="T23" s="379"/>
      <c r="U23" s="379"/>
      <c r="V23" s="379"/>
    </row>
  </sheetData>
  <mergeCells count="24">
    <mergeCell ref="M5:M6"/>
    <mergeCell ref="N5:N6"/>
    <mergeCell ref="S5:S6"/>
    <mergeCell ref="T5:T6"/>
    <mergeCell ref="I7:I8"/>
    <mergeCell ref="J7:J8"/>
    <mergeCell ref="K7:K8"/>
    <mergeCell ref="L7:L8"/>
    <mergeCell ref="A2:V2"/>
    <mergeCell ref="M4:T4"/>
    <mergeCell ref="O5:R5"/>
    <mergeCell ref="A23:V23"/>
    <mergeCell ref="A4:A6"/>
    <mergeCell ref="B4:B6"/>
    <mergeCell ref="C4:C6"/>
    <mergeCell ref="D4:D6"/>
    <mergeCell ref="H4:H6"/>
    <mergeCell ref="I4:I6"/>
    <mergeCell ref="J4:J6"/>
    <mergeCell ref="K4:K6"/>
    <mergeCell ref="L4:L6"/>
    <mergeCell ref="U4:U6"/>
    <mergeCell ref="V4:V6"/>
    <mergeCell ref="E4:G5"/>
  </mergeCells>
  <phoneticPr fontId="59" type="noConversion"/>
  <dataValidations count="3">
    <dataValidation type="list" allowBlank="1" showInputMessage="1" showErrorMessage="1" sqref="C17:C22">
      <formula1>"到户类资产,经营性资产"</formula1>
    </dataValidation>
    <dataValidation type="list" allowBlank="1" showInputMessage="1" showErrorMessage="1" sqref="M7:N22">
      <formula1>"是,否"</formula1>
    </dataValidation>
    <dataValidation type="list" allowBlank="1" showInputMessage="1" showErrorMessage="1" sqref="S7:S22">
      <formula1>"部分,全部"</formula1>
    </dataValidation>
  </dataValidations>
  <printOptions horizontalCentered="1"/>
  <pageMargins left="0.39370078740157483" right="0.39370078740157483" top="0.62992125984251968" bottom="0.51181102362204722" header="0.35433070866141736" footer="0.23622047244094491"/>
  <pageSetup paperSize="9" scale="72"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view="pageBreakPreview" zoomScaleNormal="100" workbookViewId="0">
      <selection activeCell="I5" sqref="I5"/>
    </sheetView>
  </sheetViews>
  <sheetFormatPr defaultColWidth="9" defaultRowHeight="14.4" x14ac:dyDescent="0.25"/>
  <cols>
    <col min="1" max="1" width="4.6640625" customWidth="1"/>
    <col min="2" max="3" width="15" customWidth="1"/>
    <col min="4" max="4" width="14.109375" customWidth="1"/>
    <col min="5" max="5" width="17.44140625" customWidth="1"/>
    <col min="6" max="6" width="11.44140625" customWidth="1"/>
    <col min="7" max="7" width="8.88671875" customWidth="1"/>
    <col min="8" max="8" width="12.109375" customWidth="1"/>
    <col min="9" max="9" width="13.109375" customWidth="1"/>
    <col min="10" max="10" width="29.33203125" customWidth="1"/>
  </cols>
  <sheetData>
    <row r="1" spans="1:12" x14ac:dyDescent="0.25">
      <c r="A1" t="s">
        <v>632</v>
      </c>
    </row>
    <row r="2" spans="1:12" ht="22.2" customHeight="1" x14ac:dyDescent="0.25">
      <c r="A2" s="384" t="s">
        <v>924</v>
      </c>
      <c r="B2" s="384"/>
      <c r="C2" s="384"/>
      <c r="D2" s="384"/>
      <c r="E2" s="384"/>
      <c r="F2" s="384"/>
      <c r="G2" s="384"/>
      <c r="H2" s="384"/>
      <c r="I2" s="384"/>
      <c r="J2" s="384"/>
    </row>
    <row r="3" spans="1:12" x14ac:dyDescent="0.25">
      <c r="A3" t="str">
        <f>项目资产清单!A3</f>
        <v>填报单位：林芝市巴宜区八一镇人民政府</v>
      </c>
    </row>
    <row r="4" spans="1:12" ht="28.8" x14ac:dyDescent="0.25">
      <c r="A4" s="94" t="s">
        <v>607</v>
      </c>
      <c r="B4" s="94" t="s">
        <v>633</v>
      </c>
      <c r="C4" s="94" t="s">
        <v>634</v>
      </c>
      <c r="D4" s="94" t="s">
        <v>635</v>
      </c>
      <c r="E4" s="94" t="s">
        <v>636</v>
      </c>
      <c r="F4" s="94" t="s">
        <v>637</v>
      </c>
      <c r="G4" s="93" t="s">
        <v>638</v>
      </c>
      <c r="H4" s="94" t="s">
        <v>639</v>
      </c>
      <c r="I4" s="94" t="s">
        <v>640</v>
      </c>
      <c r="J4" s="94" t="s">
        <v>641</v>
      </c>
    </row>
    <row r="5" spans="1:12" ht="231" customHeight="1" x14ac:dyDescent="0.25">
      <c r="A5" s="94">
        <v>1</v>
      </c>
      <c r="B5" s="222" t="str">
        <f>项目资产确认明细表!B6</f>
        <v>巴宜区八一镇犏奶牛养殖项目</v>
      </c>
      <c r="C5" s="214" t="s">
        <v>940</v>
      </c>
      <c r="D5" s="214" t="s">
        <v>864</v>
      </c>
      <c r="E5" s="111"/>
      <c r="F5" s="111"/>
      <c r="G5" s="111"/>
      <c r="H5" s="112"/>
      <c r="I5" s="222" t="s">
        <v>941</v>
      </c>
      <c r="J5" s="111"/>
      <c r="L5" s="211"/>
    </row>
    <row r="6" spans="1:12" x14ac:dyDescent="0.25">
      <c r="H6" s="113"/>
    </row>
    <row r="7" spans="1:12" x14ac:dyDescent="0.25">
      <c r="H7" s="113"/>
    </row>
    <row r="8" spans="1:12" x14ac:dyDescent="0.25">
      <c r="H8" s="113"/>
    </row>
    <row r="9" spans="1:12" x14ac:dyDescent="0.25">
      <c r="H9" s="113"/>
    </row>
    <row r="10" spans="1:12" x14ac:dyDescent="0.25">
      <c r="H10" s="113"/>
    </row>
    <row r="11" spans="1:12" x14ac:dyDescent="0.25">
      <c r="H11" s="113"/>
    </row>
    <row r="12" spans="1:12" x14ac:dyDescent="0.25">
      <c r="H12" s="113"/>
    </row>
    <row r="13" spans="1:12" x14ac:dyDescent="0.25">
      <c r="H13" s="113"/>
    </row>
    <row r="14" spans="1:12" x14ac:dyDescent="0.25">
      <c r="H14" s="113"/>
    </row>
    <row r="15" spans="1:12" x14ac:dyDescent="0.25">
      <c r="H15" s="113"/>
    </row>
    <row r="16" spans="1:12" x14ac:dyDescent="0.25">
      <c r="H16" s="113"/>
    </row>
    <row r="17" spans="8:8" x14ac:dyDescent="0.25">
      <c r="H17" s="113"/>
    </row>
    <row r="18" spans="8:8" x14ac:dyDescent="0.25">
      <c r="H18" s="113"/>
    </row>
  </sheetData>
  <mergeCells count="1">
    <mergeCell ref="A2:J2"/>
  </mergeCells>
  <phoneticPr fontId="59" type="noConversion"/>
  <printOptions horizontalCentered="1"/>
  <pageMargins left="0.39370078740157483" right="0.35433070866141736" top="0.98425196850393704" bottom="0.98425196850393704" header="0.51181102362204722" footer="0.51181102362204722"/>
  <pageSetup paperSize="9" scale="9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
  <sheetViews>
    <sheetView view="pageBreakPreview" zoomScaleNormal="100" workbookViewId="0">
      <selection activeCell="B5" sqref="B5"/>
    </sheetView>
  </sheetViews>
  <sheetFormatPr defaultColWidth="9" defaultRowHeight="14.4" x14ac:dyDescent="0.25"/>
  <cols>
    <col min="1" max="1" width="3.44140625" customWidth="1"/>
    <col min="4" max="4" width="11.109375" customWidth="1"/>
    <col min="6" max="6" width="14.88671875"/>
    <col min="11" max="11" width="7.77734375" customWidth="1"/>
    <col min="12" max="12" width="16.44140625" customWidth="1"/>
    <col min="15" max="15" width="8.5546875" customWidth="1"/>
    <col min="16" max="16" width="15.21875" customWidth="1"/>
  </cols>
  <sheetData>
    <row r="1" spans="1:18" x14ac:dyDescent="0.25">
      <c r="A1" t="s">
        <v>642</v>
      </c>
    </row>
    <row r="2" spans="1:18" ht="22.2" x14ac:dyDescent="0.25">
      <c r="A2" s="352" t="s">
        <v>925</v>
      </c>
      <c r="B2" s="352"/>
      <c r="C2" s="352"/>
      <c r="D2" s="352"/>
      <c r="E2" s="352"/>
      <c r="F2" s="352"/>
      <c r="G2" s="352"/>
      <c r="H2" s="352"/>
      <c r="I2" s="352"/>
      <c r="J2" s="352"/>
      <c r="K2" s="352"/>
      <c r="L2" s="352"/>
      <c r="M2" s="352"/>
      <c r="N2" s="352"/>
      <c r="O2" s="352"/>
      <c r="P2" s="352"/>
      <c r="Q2" s="352"/>
      <c r="R2" s="352"/>
    </row>
    <row r="3" spans="1:18" x14ac:dyDescent="0.25">
      <c r="R3" s="110" t="s">
        <v>76</v>
      </c>
    </row>
    <row r="4" spans="1:18" ht="169.2" customHeight="1" x14ac:dyDescent="0.25">
      <c r="A4" s="108" t="s">
        <v>633</v>
      </c>
      <c r="B4" s="214" t="str">
        <f>项目资产确认明细表!B6</f>
        <v>巴宜区八一镇犏奶牛养殖项目</v>
      </c>
      <c r="C4" s="108" t="s">
        <v>643</v>
      </c>
      <c r="D4" s="93" t="s">
        <v>603</v>
      </c>
      <c r="E4" s="108" t="s">
        <v>644</v>
      </c>
      <c r="F4" s="228">
        <f>项目资产确认明细表!L6</f>
        <v>538800</v>
      </c>
      <c r="G4" s="108" t="s">
        <v>645</v>
      </c>
      <c r="H4" s="214" t="str">
        <f>项目资产确认明细表!I6</f>
        <v>林巴宜发改【2016】124号</v>
      </c>
      <c r="I4" s="108" t="s">
        <v>646</v>
      </c>
      <c r="J4" s="214" t="str">
        <f>项目资产确认明细表!N6</f>
        <v>政策性
资金</v>
      </c>
      <c r="K4" s="108" t="s">
        <v>647</v>
      </c>
      <c r="L4" s="236" t="str">
        <f>项目经营主体基本信息!C5</f>
        <v>益西拉姆、边巴卓玛、边巴、乔卓玛、昂旺次仁、布古、次仁罗布、乔列、德西群宗、边巴次仁、旺扎、拉真、尼玛、次登、达瓦、达娃曲吉、白玛、顿珠罗布、曲珍、央金</v>
      </c>
      <c r="M4" s="108" t="s">
        <v>648</v>
      </c>
      <c r="N4" s="109">
        <v>1</v>
      </c>
      <c r="O4" s="108" t="s">
        <v>649</v>
      </c>
      <c r="P4" s="236" t="str">
        <f>项目经营主体基本信息!C5</f>
        <v>益西拉姆、边巴卓玛、边巴、乔卓玛、昂旺次仁、布古、次仁罗布、乔列、德西群宗、边巴次仁、旺扎、拉真、尼玛、次登、达瓦、达娃曲吉、白玛、顿珠罗布、曲珍、央金</v>
      </c>
      <c r="Q4" s="358"/>
      <c r="R4" s="358"/>
    </row>
    <row r="5" spans="1:18" ht="169.2" customHeight="1" x14ac:dyDescent="0.25">
      <c r="A5" s="108" t="s">
        <v>650</v>
      </c>
      <c r="B5" s="214" t="str">
        <f>项目资产确认明细表!C6</f>
        <v>到户类</v>
      </c>
      <c r="C5" s="108" t="s">
        <v>651</v>
      </c>
      <c r="D5" s="214" t="str">
        <f>项目经营主体基本信息!I5</f>
        <v>林芝市巴宜区八一镇巴果绕村、巴吉村、多布村、拉丁嘎村、永久村、章麦村、唐地村、尼西村、加乃村</v>
      </c>
      <c r="E5" s="108" t="s">
        <v>652</v>
      </c>
      <c r="F5" s="237">
        <f>项目资产确认明细表!M6</f>
        <v>538800</v>
      </c>
      <c r="G5" s="108" t="s">
        <v>653</v>
      </c>
      <c r="H5" s="236"/>
      <c r="I5" s="108" t="s">
        <v>654</v>
      </c>
      <c r="J5" s="93"/>
      <c r="K5" s="108" t="s">
        <v>655</v>
      </c>
      <c r="L5" s="236" t="str">
        <f>L4</f>
        <v>益西拉姆、边巴卓玛、边巴、乔卓玛、昂旺次仁、布古、次仁罗布、乔列、德西群宗、边巴次仁、旺扎、拉真、尼玛、次登、达瓦、达娃曲吉、白玛、顿珠罗布、曲珍、央金</v>
      </c>
      <c r="M5" s="108" t="s">
        <v>656</v>
      </c>
      <c r="N5" s="214" t="s">
        <v>845</v>
      </c>
      <c r="O5" s="108" t="s">
        <v>657</v>
      </c>
      <c r="P5" s="93"/>
      <c r="Q5" s="108" t="s">
        <v>658</v>
      </c>
      <c r="R5" s="214" t="s">
        <v>942</v>
      </c>
    </row>
  </sheetData>
  <mergeCells count="2">
    <mergeCell ref="A2:R2"/>
    <mergeCell ref="Q4:R4"/>
  </mergeCells>
  <phoneticPr fontId="59" type="noConversion"/>
  <printOptions horizontalCentered="1"/>
  <pageMargins left="0.39370078740157483" right="0.39370078740157483" top="0.98425196850393704" bottom="0.98425196850393704" header="0.51181102362204722" footer="0.51181102362204722"/>
  <pageSetup paperSize="9" scale="8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3"/>
  <sheetViews>
    <sheetView view="pageBreakPreview" zoomScaleNormal="100" workbookViewId="0">
      <selection activeCell="N7" sqref="N7"/>
    </sheetView>
  </sheetViews>
  <sheetFormatPr defaultColWidth="9" defaultRowHeight="13.8" x14ac:dyDescent="0.25"/>
  <cols>
    <col min="1" max="1" width="4.109375" style="105" customWidth="1"/>
    <col min="2" max="2" width="13.21875" style="105" customWidth="1"/>
    <col min="3" max="3" width="11" style="105" customWidth="1"/>
    <col min="4" max="4" width="15" style="105" customWidth="1"/>
    <col min="5" max="5" width="3.88671875" style="105" customWidth="1"/>
    <col min="6" max="6" width="9" style="105"/>
    <col min="7" max="8" width="12.33203125" style="105" customWidth="1"/>
    <col min="9" max="9" width="8.77734375" style="105" customWidth="1"/>
    <col min="10" max="12" width="10.6640625" style="105" customWidth="1"/>
    <col min="13" max="17" width="9" style="105"/>
    <col min="18" max="18" width="11.6640625" style="105" bestFit="1" customWidth="1"/>
    <col min="19" max="19" width="12.6640625" style="105" customWidth="1"/>
    <col min="20" max="16384" width="9" style="105"/>
  </cols>
  <sheetData>
    <row r="1" spans="1:19" ht="14.4" x14ac:dyDescent="0.25">
      <c r="A1" s="105" t="s">
        <v>659</v>
      </c>
    </row>
    <row r="2" spans="1:19" ht="22.8" x14ac:dyDescent="0.25">
      <c r="A2" s="325" t="s">
        <v>926</v>
      </c>
      <c r="B2" s="302"/>
      <c r="C2" s="302"/>
      <c r="D2" s="302"/>
      <c r="E2" s="302"/>
      <c r="F2" s="302"/>
      <c r="G2" s="302"/>
      <c r="H2" s="302"/>
      <c r="I2" s="302"/>
      <c r="J2" s="302"/>
      <c r="K2" s="302"/>
      <c r="L2" s="302"/>
      <c r="M2" s="302"/>
      <c r="N2" s="302"/>
      <c r="O2" s="302"/>
      <c r="P2" s="302"/>
      <c r="Q2" s="302"/>
      <c r="R2" s="302"/>
      <c r="S2" s="302"/>
    </row>
    <row r="3" spans="1:19" x14ac:dyDescent="0.25">
      <c r="A3" s="85"/>
      <c r="B3" s="85"/>
      <c r="C3" s="85"/>
      <c r="D3" s="85"/>
      <c r="E3" s="85"/>
      <c r="F3" s="85"/>
      <c r="G3" s="85"/>
      <c r="H3" s="85"/>
      <c r="I3" s="85"/>
      <c r="J3" s="85"/>
      <c r="K3" s="85"/>
      <c r="L3" s="85"/>
      <c r="M3" s="85"/>
      <c r="N3" s="85"/>
      <c r="O3" s="85"/>
      <c r="P3" s="85"/>
      <c r="Q3" s="85"/>
      <c r="R3" s="85"/>
      <c r="S3" s="92" t="s">
        <v>660</v>
      </c>
    </row>
    <row r="4" spans="1:19" x14ac:dyDescent="0.25">
      <c r="A4" s="338" t="s">
        <v>661</v>
      </c>
      <c r="B4" s="338" t="s">
        <v>662</v>
      </c>
      <c r="C4" s="338" t="s">
        <v>663</v>
      </c>
      <c r="D4" s="338" t="s">
        <v>664</v>
      </c>
      <c r="E4" s="338" t="s">
        <v>665</v>
      </c>
      <c r="F4" s="338" t="s">
        <v>201</v>
      </c>
      <c r="G4" s="338" t="s">
        <v>666</v>
      </c>
      <c r="H4" s="338"/>
      <c r="I4" s="338" t="s">
        <v>667</v>
      </c>
      <c r="J4" s="338" t="s">
        <v>668</v>
      </c>
      <c r="K4" s="338" t="s">
        <v>669</v>
      </c>
      <c r="L4" s="338"/>
      <c r="M4" s="338" t="s">
        <v>670</v>
      </c>
      <c r="N4" s="338" t="s">
        <v>671</v>
      </c>
      <c r="O4" s="338" t="s">
        <v>672</v>
      </c>
      <c r="P4" s="338" t="s">
        <v>673</v>
      </c>
      <c r="Q4" s="338" t="s">
        <v>674</v>
      </c>
      <c r="R4" s="338" t="s">
        <v>675</v>
      </c>
      <c r="S4" s="338" t="s">
        <v>676</v>
      </c>
    </row>
    <row r="5" spans="1:19" ht="36" x14ac:dyDescent="0.25">
      <c r="A5" s="338"/>
      <c r="B5" s="338"/>
      <c r="C5" s="338"/>
      <c r="D5" s="338"/>
      <c r="E5" s="338"/>
      <c r="F5" s="338"/>
      <c r="G5" s="86" t="s">
        <v>677</v>
      </c>
      <c r="H5" s="86" t="s">
        <v>678</v>
      </c>
      <c r="I5" s="338"/>
      <c r="J5" s="338"/>
      <c r="K5" s="86" t="s">
        <v>677</v>
      </c>
      <c r="L5" s="86" t="s">
        <v>678</v>
      </c>
      <c r="M5" s="338"/>
      <c r="N5" s="338"/>
      <c r="O5" s="338"/>
      <c r="P5" s="338"/>
      <c r="Q5" s="338"/>
      <c r="R5" s="338"/>
      <c r="S5" s="338"/>
    </row>
    <row r="6" spans="1:19" ht="94.8" customHeight="1" x14ac:dyDescent="0.25">
      <c r="A6" s="89">
        <v>1</v>
      </c>
      <c r="B6" s="99" t="str">
        <f>项目资产清单!B7</f>
        <v>牛舍</v>
      </c>
      <c r="C6" s="221"/>
      <c r="D6" s="135" t="s">
        <v>943</v>
      </c>
      <c r="E6" s="229" t="s">
        <v>904</v>
      </c>
      <c r="F6" s="223">
        <v>21</v>
      </c>
      <c r="G6" s="269">
        <f>H6</f>
        <v>202800</v>
      </c>
      <c r="H6" s="283">
        <v>202800</v>
      </c>
      <c r="I6" s="87"/>
      <c r="J6" s="268"/>
      <c r="K6" s="268"/>
      <c r="L6" s="268"/>
      <c r="M6" s="295" t="s">
        <v>944</v>
      </c>
      <c r="N6" s="229" t="s">
        <v>865</v>
      </c>
      <c r="O6" s="229" t="str">
        <f>项目资产清单!C7</f>
        <v>到户类</v>
      </c>
      <c r="P6" s="212" t="s">
        <v>894</v>
      </c>
      <c r="Q6" s="212" t="s">
        <v>846</v>
      </c>
      <c r="R6" s="221"/>
      <c r="S6" s="387"/>
    </row>
    <row r="7" spans="1:19" ht="94.8" customHeight="1" x14ac:dyDescent="0.25">
      <c r="A7" s="89">
        <v>2</v>
      </c>
      <c r="B7" s="231" t="str">
        <f>项目资产清单!B8</f>
        <v>犏奶牛</v>
      </c>
      <c r="C7" s="221"/>
      <c r="D7" s="135" t="s">
        <v>943</v>
      </c>
      <c r="E7" s="294" t="s">
        <v>903</v>
      </c>
      <c r="F7" s="223">
        <v>42</v>
      </c>
      <c r="G7" s="269">
        <f>H7</f>
        <v>336000</v>
      </c>
      <c r="H7" s="283">
        <v>336000</v>
      </c>
      <c r="I7" s="87"/>
      <c r="J7" s="268"/>
      <c r="K7" s="268"/>
      <c r="L7" s="268"/>
      <c r="M7" s="295" t="s">
        <v>945</v>
      </c>
      <c r="N7" s="229" t="s">
        <v>865</v>
      </c>
      <c r="O7" s="229" t="str">
        <f>项目资产清单!C8</f>
        <v>到户类</v>
      </c>
      <c r="P7" s="212" t="s">
        <v>905</v>
      </c>
      <c r="Q7" s="212" t="s">
        <v>906</v>
      </c>
      <c r="R7" s="221"/>
      <c r="S7" s="388"/>
    </row>
    <row r="8" spans="1:19" ht="31.8" customHeight="1" x14ac:dyDescent="0.25">
      <c r="A8" s="89"/>
      <c r="B8" s="231"/>
      <c r="C8" s="221"/>
      <c r="D8" s="135"/>
      <c r="E8" s="245"/>
      <c r="F8" s="223"/>
      <c r="G8" s="269"/>
      <c r="H8" s="273"/>
      <c r="I8" s="87"/>
      <c r="J8" s="268"/>
      <c r="K8" s="268"/>
      <c r="L8" s="268"/>
      <c r="M8" s="240"/>
      <c r="N8" s="229"/>
      <c r="O8" s="229"/>
      <c r="P8" s="212"/>
      <c r="Q8" s="212"/>
      <c r="R8" s="221"/>
      <c r="S8" s="388"/>
    </row>
    <row r="9" spans="1:19" ht="31.8" customHeight="1" x14ac:dyDescent="0.25">
      <c r="A9" s="230"/>
      <c r="B9" s="231"/>
      <c r="C9" s="221"/>
      <c r="D9" s="135"/>
      <c r="E9" s="229"/>
      <c r="F9" s="223"/>
      <c r="G9" s="269"/>
      <c r="H9" s="269"/>
      <c r="I9" s="87"/>
      <c r="J9" s="268"/>
      <c r="K9" s="268"/>
      <c r="L9" s="268"/>
      <c r="M9" s="240"/>
      <c r="N9" s="229"/>
      <c r="O9" s="229"/>
      <c r="P9" s="212"/>
      <c r="Q9" s="212"/>
      <c r="R9" s="221"/>
      <c r="S9" s="388"/>
    </row>
    <row r="10" spans="1:19" ht="31.8" customHeight="1" x14ac:dyDescent="0.25">
      <c r="A10" s="230"/>
      <c r="B10" s="231"/>
      <c r="C10" s="221"/>
      <c r="D10" s="135"/>
      <c r="E10" s="229"/>
      <c r="F10" s="223"/>
      <c r="G10" s="238"/>
      <c r="H10" s="238"/>
      <c r="I10" s="87"/>
      <c r="J10" s="268"/>
      <c r="K10" s="268"/>
      <c r="L10" s="268"/>
      <c r="M10" s="240"/>
      <c r="N10" s="229"/>
      <c r="O10" s="229"/>
      <c r="P10" s="212"/>
      <c r="Q10" s="212"/>
      <c r="R10" s="221"/>
      <c r="S10" s="388"/>
    </row>
    <row r="11" spans="1:19" ht="31.8" customHeight="1" x14ac:dyDescent="0.25">
      <c r="A11" s="230"/>
      <c r="B11" s="231"/>
      <c r="C11" s="221"/>
      <c r="D11" s="135"/>
      <c r="E11" s="229"/>
      <c r="F11" s="223"/>
      <c r="G11" s="238"/>
      <c r="H11" s="238"/>
      <c r="I11" s="87"/>
      <c r="J11" s="268"/>
      <c r="K11" s="268"/>
      <c r="L11" s="268"/>
      <c r="M11" s="240"/>
      <c r="N11" s="229"/>
      <c r="O11" s="229"/>
      <c r="P11" s="212"/>
      <c r="Q11" s="212"/>
      <c r="R11" s="221"/>
      <c r="S11" s="388"/>
    </row>
    <row r="12" spans="1:19" ht="31.8" customHeight="1" x14ac:dyDescent="0.25">
      <c r="A12" s="230"/>
      <c r="B12" s="231"/>
      <c r="C12" s="221"/>
      <c r="D12" s="135"/>
      <c r="E12" s="229"/>
      <c r="F12" s="223"/>
      <c r="G12" s="238"/>
      <c r="H12" s="238"/>
      <c r="I12" s="87"/>
      <c r="J12" s="268"/>
      <c r="K12" s="268"/>
      <c r="L12" s="268"/>
      <c r="M12" s="240"/>
      <c r="N12" s="229"/>
      <c r="O12" s="229"/>
      <c r="P12" s="212"/>
      <c r="Q12" s="212"/>
      <c r="R12" s="221"/>
      <c r="S12" s="388"/>
    </row>
    <row r="13" spans="1:19" ht="31.8" customHeight="1" x14ac:dyDescent="0.25">
      <c r="A13" s="230"/>
      <c r="B13" s="231"/>
      <c r="C13" s="221"/>
      <c r="D13" s="135"/>
      <c r="E13" s="229"/>
      <c r="F13" s="223"/>
      <c r="G13" s="238"/>
      <c r="H13" s="238"/>
      <c r="I13" s="87"/>
      <c r="J13" s="268"/>
      <c r="K13" s="268"/>
      <c r="L13" s="268"/>
      <c r="M13" s="240"/>
      <c r="N13" s="229"/>
      <c r="O13" s="229"/>
      <c r="P13" s="212"/>
      <c r="Q13" s="212"/>
      <c r="R13" s="221"/>
      <c r="S13" s="388"/>
    </row>
    <row r="14" spans="1:19" ht="31.8" customHeight="1" x14ac:dyDescent="0.25">
      <c r="A14" s="230"/>
      <c r="B14" s="231"/>
      <c r="C14" s="221"/>
      <c r="D14" s="135"/>
      <c r="E14" s="229"/>
      <c r="F14" s="215"/>
      <c r="G14" s="385"/>
      <c r="H14" s="385"/>
      <c r="I14" s="87"/>
      <c r="J14" s="268"/>
      <c r="K14" s="268"/>
      <c r="L14" s="268"/>
      <c r="M14" s="229"/>
      <c r="N14" s="229"/>
      <c r="O14" s="229"/>
      <c r="P14" s="230"/>
      <c r="Q14" s="212"/>
      <c r="R14" s="221"/>
      <c r="S14" s="388"/>
    </row>
    <row r="15" spans="1:19" ht="31.8" customHeight="1" x14ac:dyDescent="0.25">
      <c r="A15" s="230"/>
      <c r="B15" s="231"/>
      <c r="C15" s="221"/>
      <c r="D15" s="135"/>
      <c r="E15" s="229"/>
      <c r="F15" s="215"/>
      <c r="G15" s="386"/>
      <c r="H15" s="386"/>
      <c r="I15" s="87"/>
      <c r="J15" s="268"/>
      <c r="K15" s="268"/>
      <c r="L15" s="268"/>
      <c r="M15" s="229"/>
      <c r="N15" s="229"/>
      <c r="O15" s="229"/>
      <c r="P15" s="230"/>
      <c r="Q15" s="212"/>
      <c r="R15" s="221"/>
      <c r="S15" s="388"/>
    </row>
    <row r="16" spans="1:19" ht="31.8" customHeight="1" x14ac:dyDescent="0.25">
      <c r="A16" s="230"/>
      <c r="B16" s="231"/>
      <c r="C16" s="221"/>
      <c r="D16" s="135"/>
      <c r="E16" s="90"/>
      <c r="F16" s="215"/>
      <c r="G16" s="238"/>
      <c r="H16" s="238"/>
      <c r="I16" s="87"/>
      <c r="J16" s="268"/>
      <c r="K16" s="268"/>
      <c r="L16" s="268"/>
      <c r="M16" s="229"/>
      <c r="N16" s="229"/>
      <c r="O16" s="229"/>
      <c r="P16" s="230"/>
      <c r="Q16" s="212"/>
      <c r="R16" s="221"/>
      <c r="S16" s="389"/>
    </row>
    <row r="17" spans="1:19" x14ac:dyDescent="0.25">
      <c r="A17" s="85"/>
      <c r="B17" s="85"/>
      <c r="C17" s="85"/>
      <c r="D17" s="85"/>
      <c r="E17" s="85"/>
      <c r="F17" s="85"/>
      <c r="G17" s="239"/>
      <c r="H17" s="85"/>
      <c r="I17" s="85"/>
      <c r="J17" s="85"/>
      <c r="K17" s="85"/>
      <c r="L17" s="85"/>
      <c r="M17" s="85"/>
      <c r="N17" s="85"/>
      <c r="O17" s="85"/>
      <c r="P17" s="85"/>
      <c r="Q17" s="85"/>
      <c r="R17" s="85"/>
      <c r="S17" s="85"/>
    </row>
    <row r="18" spans="1:19" x14ac:dyDescent="0.25">
      <c r="A18" s="85"/>
      <c r="B18" s="85"/>
      <c r="C18" s="85"/>
      <c r="D18" s="85"/>
      <c r="E18" s="85"/>
      <c r="F18" s="85"/>
      <c r="G18" s="85"/>
      <c r="H18" s="85"/>
      <c r="I18" s="85"/>
      <c r="J18" s="239"/>
      <c r="K18" s="85"/>
      <c r="L18" s="85"/>
      <c r="M18" s="85"/>
      <c r="N18" s="85"/>
      <c r="O18" s="85"/>
      <c r="P18" s="85"/>
      <c r="Q18" s="85"/>
      <c r="R18" s="85"/>
      <c r="S18" s="85"/>
    </row>
    <row r="19" spans="1:19" ht="22.8" x14ac:dyDescent="0.25">
      <c r="A19" s="325" t="s">
        <v>866</v>
      </c>
      <c r="B19" s="302"/>
      <c r="C19" s="302"/>
      <c r="D19" s="302"/>
      <c r="E19" s="302"/>
      <c r="F19" s="302"/>
      <c r="G19" s="302"/>
      <c r="H19" s="302"/>
      <c r="I19" s="302"/>
      <c r="J19" s="302"/>
      <c r="K19" s="302"/>
      <c r="L19" s="302"/>
      <c r="M19" s="302"/>
      <c r="N19" s="302"/>
      <c r="O19" s="302"/>
      <c r="P19" s="302"/>
      <c r="Q19" s="302"/>
      <c r="R19" s="302"/>
      <c r="S19" s="302"/>
    </row>
    <row r="20" spans="1:19" x14ac:dyDescent="0.25">
      <c r="A20" s="85"/>
      <c r="B20" s="85"/>
      <c r="C20" s="85"/>
      <c r="D20" s="85"/>
      <c r="E20" s="85"/>
      <c r="F20" s="85"/>
      <c r="G20" s="85"/>
      <c r="H20" s="85"/>
      <c r="I20" s="85"/>
      <c r="J20" s="85"/>
      <c r="K20" s="85"/>
      <c r="L20" s="85"/>
      <c r="M20" s="85"/>
      <c r="N20" s="85"/>
      <c r="O20" s="85"/>
      <c r="P20" s="85"/>
      <c r="Q20" s="85"/>
      <c r="R20" s="85"/>
      <c r="S20" s="92" t="s">
        <v>660</v>
      </c>
    </row>
    <row r="21" spans="1:19" x14ac:dyDescent="0.25">
      <c r="A21" s="338" t="s">
        <v>661</v>
      </c>
      <c r="B21" s="338" t="s">
        <v>662</v>
      </c>
      <c r="C21" s="338" t="s">
        <v>663</v>
      </c>
      <c r="D21" s="338" t="s">
        <v>664</v>
      </c>
      <c r="E21" s="338" t="s">
        <v>665</v>
      </c>
      <c r="F21" s="338" t="s">
        <v>201</v>
      </c>
      <c r="G21" s="338" t="s">
        <v>666</v>
      </c>
      <c r="H21" s="338"/>
      <c r="I21" s="338" t="s">
        <v>667</v>
      </c>
      <c r="J21" s="338" t="s">
        <v>668</v>
      </c>
      <c r="K21" s="338" t="s">
        <v>669</v>
      </c>
      <c r="L21" s="338"/>
      <c r="M21" s="338" t="s">
        <v>670</v>
      </c>
      <c r="N21" s="338" t="s">
        <v>671</v>
      </c>
      <c r="O21" s="338" t="s">
        <v>672</v>
      </c>
      <c r="P21" s="338" t="s">
        <v>673</v>
      </c>
      <c r="Q21" s="338" t="s">
        <v>674</v>
      </c>
      <c r="R21" s="362" t="s">
        <v>198</v>
      </c>
      <c r="S21" s="390"/>
    </row>
    <row r="22" spans="1:19" ht="36" x14ac:dyDescent="0.25">
      <c r="A22" s="338"/>
      <c r="B22" s="338"/>
      <c r="C22" s="338"/>
      <c r="D22" s="338"/>
      <c r="E22" s="338"/>
      <c r="F22" s="338"/>
      <c r="G22" s="86" t="s">
        <v>677</v>
      </c>
      <c r="H22" s="86" t="s">
        <v>678</v>
      </c>
      <c r="I22" s="338"/>
      <c r="J22" s="338"/>
      <c r="K22" s="86" t="s">
        <v>677</v>
      </c>
      <c r="L22" s="86" t="s">
        <v>678</v>
      </c>
      <c r="M22" s="338"/>
      <c r="N22" s="338"/>
      <c r="O22" s="338"/>
      <c r="P22" s="338"/>
      <c r="Q22" s="338"/>
      <c r="R22" s="363"/>
      <c r="S22" s="391"/>
    </row>
    <row r="23" spans="1:19" ht="24" customHeight="1" x14ac:dyDescent="0.25">
      <c r="A23" s="331" t="s">
        <v>680</v>
      </c>
      <c r="B23" s="332"/>
      <c r="C23" s="332"/>
      <c r="D23" s="332"/>
      <c r="E23" s="332"/>
      <c r="F23" s="332"/>
      <c r="G23" s="332"/>
      <c r="H23" s="332"/>
      <c r="I23" s="332"/>
      <c r="J23" s="332"/>
      <c r="K23" s="332"/>
      <c r="L23" s="332"/>
      <c r="M23" s="332"/>
      <c r="N23" s="332"/>
      <c r="O23" s="332"/>
      <c r="P23" s="332"/>
      <c r="Q23" s="332"/>
      <c r="R23" s="332"/>
      <c r="S23" s="332"/>
    </row>
  </sheetData>
  <autoFilter ref="A22:S23"/>
  <mergeCells count="39">
    <mergeCell ref="F21:F22"/>
    <mergeCell ref="I4:I5"/>
    <mergeCell ref="R4:R5"/>
    <mergeCell ref="S4:S5"/>
    <mergeCell ref="O21:O22"/>
    <mergeCell ref="P4:P5"/>
    <mergeCell ref="P21:P22"/>
    <mergeCell ref="Q4:Q5"/>
    <mergeCell ref="Q21:Q22"/>
    <mergeCell ref="A19:S19"/>
    <mergeCell ref="G21:H21"/>
    <mergeCell ref="K21:L21"/>
    <mergeCell ref="I21:I22"/>
    <mergeCell ref="J4:J5"/>
    <mergeCell ref="J21:J22"/>
    <mergeCell ref="H14:H15"/>
    <mergeCell ref="G14:G15"/>
    <mergeCell ref="M4:M5"/>
    <mergeCell ref="N21:N22"/>
    <mergeCell ref="S6:S16"/>
    <mergeCell ref="R21:S22"/>
    <mergeCell ref="O4:O5"/>
    <mergeCell ref="M21:M22"/>
    <mergeCell ref="A2:S2"/>
    <mergeCell ref="G4:H4"/>
    <mergeCell ref="K4:L4"/>
    <mergeCell ref="N4:N5"/>
    <mergeCell ref="A23:S23"/>
    <mergeCell ref="A4:A5"/>
    <mergeCell ref="A21:A22"/>
    <mergeCell ref="B4:B5"/>
    <mergeCell ref="B21:B22"/>
    <mergeCell ref="C4:C5"/>
    <mergeCell ref="C21:C22"/>
    <mergeCell ref="D4:D5"/>
    <mergeCell ref="D21:D22"/>
    <mergeCell ref="E4:E5"/>
    <mergeCell ref="E21:E22"/>
    <mergeCell ref="F4:F5"/>
  </mergeCells>
  <phoneticPr fontId="59" type="noConversion"/>
  <printOptions horizontalCentered="1"/>
  <pageMargins left="0.39370078740157483" right="0.39370078740157483" top="0.55118110236220474" bottom="0.62992125984251968" header="0.31496062992125984" footer="0.19685039370078741"/>
  <pageSetup paperSize="9" scale="74"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8"/>
  <sheetViews>
    <sheetView view="pageBreakPreview" zoomScaleNormal="100" workbookViewId="0">
      <selection activeCell="J6" sqref="J6"/>
    </sheetView>
  </sheetViews>
  <sheetFormatPr defaultColWidth="9" defaultRowHeight="14.4" x14ac:dyDescent="0.25"/>
  <cols>
    <col min="1" max="6" width="21.21875" customWidth="1"/>
  </cols>
  <sheetData>
    <row r="1" spans="1:6" x14ac:dyDescent="0.25">
      <c r="A1" t="s">
        <v>681</v>
      </c>
    </row>
    <row r="2" spans="1:6" ht="22.2" x14ac:dyDescent="0.25">
      <c r="A2" s="352" t="s">
        <v>682</v>
      </c>
      <c r="B2" s="352"/>
      <c r="C2" s="352"/>
      <c r="D2" s="352"/>
      <c r="E2" s="352"/>
      <c r="F2" s="352"/>
    </row>
    <row r="3" spans="1:6" ht="20.399999999999999" x14ac:dyDescent="0.25">
      <c r="A3" s="392" t="s">
        <v>683</v>
      </c>
      <c r="B3" s="392"/>
      <c r="C3" s="392"/>
      <c r="D3" s="392"/>
      <c r="E3" s="392"/>
      <c r="F3" s="392"/>
    </row>
    <row r="4" spans="1:6" ht="28.95" customHeight="1" x14ac:dyDescent="0.25">
      <c r="A4" s="94" t="s">
        <v>684</v>
      </c>
      <c r="B4" s="94" t="s">
        <v>685</v>
      </c>
      <c r="C4" s="94" t="s">
        <v>686</v>
      </c>
      <c r="D4" s="94" t="s">
        <v>687</v>
      </c>
      <c r="E4" s="94" t="s">
        <v>688</v>
      </c>
      <c r="F4" s="94" t="s">
        <v>689</v>
      </c>
    </row>
    <row r="5" spans="1:6" ht="60" customHeight="1" x14ac:dyDescent="0.25">
      <c r="A5" s="95"/>
      <c r="B5" s="95"/>
      <c r="C5" s="95"/>
      <c r="D5" s="95"/>
      <c r="E5" s="95"/>
      <c r="F5" s="95"/>
    </row>
    <row r="6" spans="1:6" ht="60" customHeight="1" x14ac:dyDescent="0.25">
      <c r="A6" s="95"/>
      <c r="B6" s="95"/>
      <c r="C6" s="95"/>
      <c r="D6" s="95"/>
      <c r="E6" s="95"/>
      <c r="F6" s="95"/>
    </row>
    <row r="7" spans="1:6" ht="60" customHeight="1" x14ac:dyDescent="0.25">
      <c r="A7" s="95"/>
      <c r="B7" s="95"/>
      <c r="C7" s="95"/>
      <c r="D7" s="95"/>
      <c r="E7" s="95"/>
      <c r="F7" s="95"/>
    </row>
    <row r="8" spans="1:6" ht="60" customHeight="1" x14ac:dyDescent="0.25">
      <c r="A8" s="95"/>
      <c r="B8" s="95"/>
      <c r="C8" s="95"/>
      <c r="D8" s="95"/>
      <c r="E8" s="95"/>
      <c r="F8" s="95"/>
    </row>
  </sheetData>
  <mergeCells count="2">
    <mergeCell ref="A2:F2"/>
    <mergeCell ref="A3:F3"/>
  </mergeCells>
  <phoneticPr fontId="59" type="noConversion"/>
  <printOptions horizontalCentered="1"/>
  <pageMargins left="0.74803149606299213" right="0.74803149606299213" top="0.98425196850393704" bottom="0.98425196850393704" header="0.51181102362204722" footer="0.51181102362204722"/>
  <pageSetup paperSize="9"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H23"/>
  <sheetViews>
    <sheetView view="pageBreakPreview" zoomScaleNormal="100" workbookViewId="0">
      <selection activeCell="A6" sqref="A6"/>
    </sheetView>
  </sheetViews>
  <sheetFormatPr defaultColWidth="9" defaultRowHeight="13.8" x14ac:dyDescent="0.25"/>
  <cols>
    <col min="1" max="1" width="7.33203125" style="105" customWidth="1"/>
    <col min="2" max="3" width="23.77734375" style="105" customWidth="1"/>
    <col min="4" max="4" width="14.88671875" style="105" customWidth="1"/>
    <col min="5" max="7" width="13" style="105" customWidth="1"/>
    <col min="8" max="8" width="23.44140625" style="105" customWidth="1"/>
    <col min="9" max="16384" width="9" style="105"/>
  </cols>
  <sheetData>
    <row r="2" spans="1:8" ht="22.8" x14ac:dyDescent="0.25">
      <c r="A2" s="302" t="s">
        <v>45</v>
      </c>
      <c r="B2" s="302"/>
      <c r="C2" s="302"/>
      <c r="D2" s="302"/>
      <c r="E2" s="302"/>
      <c r="F2" s="302"/>
      <c r="G2" s="302"/>
      <c r="H2" s="302"/>
    </row>
    <row r="3" spans="1:8" ht="14.4" x14ac:dyDescent="0.25">
      <c r="H3" s="131" t="s">
        <v>46</v>
      </c>
    </row>
    <row r="4" spans="1:8" ht="14.4" x14ac:dyDescent="0.25">
      <c r="A4" s="130" t="s">
        <v>849</v>
      </c>
      <c r="H4" s="131"/>
    </row>
    <row r="5" spans="1:8" ht="14.4" x14ac:dyDescent="0.25">
      <c r="A5" s="128" t="s">
        <v>899</v>
      </c>
      <c r="H5" s="131"/>
    </row>
    <row r="6" spans="1:8" ht="14.4" x14ac:dyDescent="0.25">
      <c r="A6" s="128" t="s">
        <v>850</v>
      </c>
      <c r="D6" s="130" t="s">
        <v>48</v>
      </c>
      <c r="H6" s="131" t="s">
        <v>49</v>
      </c>
    </row>
    <row r="7" spans="1:8" ht="14.4" x14ac:dyDescent="0.25">
      <c r="A7" s="303" t="s">
        <v>50</v>
      </c>
      <c r="B7" s="303" t="s">
        <v>51</v>
      </c>
      <c r="C7" s="303" t="s">
        <v>52</v>
      </c>
      <c r="D7" s="303" t="s">
        <v>53</v>
      </c>
      <c r="E7" s="303" t="s">
        <v>54</v>
      </c>
      <c r="F7" s="303"/>
      <c r="G7" s="303" t="s">
        <v>55</v>
      </c>
      <c r="H7" s="303" t="s">
        <v>56</v>
      </c>
    </row>
    <row r="8" spans="1:8" ht="14.4" x14ac:dyDescent="0.25">
      <c r="A8" s="303"/>
      <c r="B8" s="303"/>
      <c r="C8" s="303"/>
      <c r="D8" s="303"/>
      <c r="E8" s="117" t="s">
        <v>57</v>
      </c>
      <c r="F8" s="117" t="s">
        <v>58</v>
      </c>
      <c r="G8" s="303"/>
      <c r="H8" s="303"/>
    </row>
    <row r="9" spans="1:8" ht="14.4" x14ac:dyDescent="0.25">
      <c r="A9" s="117">
        <v>1</v>
      </c>
      <c r="B9" s="120" t="s">
        <v>59</v>
      </c>
      <c r="C9" s="120" t="s">
        <v>60</v>
      </c>
      <c r="D9" s="122">
        <v>3251.8</v>
      </c>
      <c r="E9" s="122">
        <v>0</v>
      </c>
      <c r="F9" s="122">
        <v>0</v>
      </c>
      <c r="G9" s="122">
        <f>D9+E9-F9</f>
        <v>3251.8</v>
      </c>
      <c r="H9" s="120"/>
    </row>
    <row r="10" spans="1:8" x14ac:dyDescent="0.25">
      <c r="A10" s="117"/>
      <c r="B10" s="120"/>
      <c r="C10" s="120"/>
      <c r="D10" s="122"/>
      <c r="E10" s="122"/>
      <c r="F10" s="122"/>
      <c r="G10" s="122"/>
      <c r="H10" s="120"/>
    </row>
    <row r="11" spans="1:8" ht="66" customHeight="1" x14ac:dyDescent="0.25">
      <c r="A11" s="304" t="s">
        <v>61</v>
      </c>
      <c r="B11" s="305"/>
      <c r="C11" s="305"/>
      <c r="D11" s="305"/>
      <c r="E11" s="305"/>
      <c r="F11" s="306"/>
      <c r="G11" s="312" t="s">
        <v>62</v>
      </c>
      <c r="H11" s="313"/>
    </row>
    <row r="12" spans="1:8" ht="14.4" x14ac:dyDescent="0.25">
      <c r="A12" s="307" t="s">
        <v>63</v>
      </c>
      <c r="B12" s="308"/>
      <c r="C12" s="308"/>
      <c r="D12" s="308"/>
      <c r="E12" s="308"/>
      <c r="F12" s="309"/>
      <c r="G12" s="314"/>
      <c r="H12" s="315"/>
    </row>
    <row r="15" spans="1:8" ht="14.4" x14ac:dyDescent="0.25">
      <c r="A15" s="130" t="s">
        <v>47</v>
      </c>
    </row>
    <row r="16" spans="1:8" x14ac:dyDescent="0.25">
      <c r="A16" s="130" t="str">
        <f>A5</f>
        <v>填报单位：林芝市巴宜区八一镇人民政府</v>
      </c>
    </row>
    <row r="17" spans="1:8" ht="14.4" x14ac:dyDescent="0.25">
      <c r="A17" s="130" t="str">
        <f>A6</f>
        <v>项目名称：百巴镇苹果种植项目</v>
      </c>
      <c r="D17" s="130" t="s">
        <v>64</v>
      </c>
      <c r="H17" s="131" t="s">
        <v>49</v>
      </c>
    </row>
    <row r="18" spans="1:8" ht="14.4" x14ac:dyDescent="0.25">
      <c r="A18" s="303" t="s">
        <v>50</v>
      </c>
      <c r="B18" s="303" t="s">
        <v>65</v>
      </c>
      <c r="C18" s="303" t="s">
        <v>66</v>
      </c>
      <c r="D18" s="303" t="s">
        <v>53</v>
      </c>
      <c r="E18" s="310" t="s">
        <v>54</v>
      </c>
      <c r="F18" s="311"/>
      <c r="G18" s="303" t="s">
        <v>55</v>
      </c>
      <c r="H18" s="303" t="s">
        <v>56</v>
      </c>
    </row>
    <row r="19" spans="1:8" ht="14.4" x14ac:dyDescent="0.25">
      <c r="A19" s="303"/>
      <c r="B19" s="303"/>
      <c r="C19" s="303"/>
      <c r="D19" s="303"/>
      <c r="E19" s="117" t="s">
        <v>67</v>
      </c>
      <c r="F19" s="117" t="s">
        <v>68</v>
      </c>
      <c r="G19" s="303"/>
      <c r="H19" s="303"/>
    </row>
    <row r="20" spans="1:8" ht="14.4" x14ac:dyDescent="0.25">
      <c r="A20" s="117">
        <v>1</v>
      </c>
      <c r="B20" s="120" t="s">
        <v>69</v>
      </c>
      <c r="C20" s="147" t="s">
        <v>70</v>
      </c>
      <c r="D20" s="122">
        <v>1094293.23</v>
      </c>
      <c r="E20" s="122">
        <v>0</v>
      </c>
      <c r="F20" s="122">
        <v>0</v>
      </c>
      <c r="G20" s="122">
        <f>D20+E20-F20</f>
        <v>1094293.23</v>
      </c>
      <c r="H20" s="120"/>
    </row>
    <row r="21" spans="1:8" x14ac:dyDescent="0.25">
      <c r="A21" s="117"/>
      <c r="B21" s="120"/>
      <c r="C21" s="120"/>
      <c r="D21" s="122"/>
      <c r="E21" s="122"/>
      <c r="F21" s="122"/>
      <c r="G21" s="122"/>
      <c r="H21" s="120"/>
    </row>
    <row r="22" spans="1:8" ht="61.95" customHeight="1" x14ac:dyDescent="0.25">
      <c r="A22" s="317" t="s">
        <v>71</v>
      </c>
      <c r="B22" s="308"/>
      <c r="C22" s="308"/>
      <c r="D22" s="308"/>
      <c r="E22" s="308"/>
      <c r="F22" s="309"/>
      <c r="G22" s="316" t="s">
        <v>72</v>
      </c>
      <c r="H22" s="313"/>
    </row>
    <row r="23" spans="1:8" ht="14.4" x14ac:dyDescent="0.25">
      <c r="A23" s="318" t="s">
        <v>73</v>
      </c>
      <c r="B23" s="308"/>
      <c r="C23" s="308"/>
      <c r="D23" s="308"/>
      <c r="E23" s="308"/>
      <c r="F23" s="309"/>
      <c r="G23" s="314"/>
      <c r="H23" s="315"/>
    </row>
  </sheetData>
  <mergeCells count="21">
    <mergeCell ref="G22:H23"/>
    <mergeCell ref="A22:F22"/>
    <mergeCell ref="A23:F23"/>
    <mergeCell ref="A7:A8"/>
    <mergeCell ref="A18:A19"/>
    <mergeCell ref="B7:B8"/>
    <mergeCell ref="B18:B19"/>
    <mergeCell ref="C7:C8"/>
    <mergeCell ref="C18:C19"/>
    <mergeCell ref="D7:D8"/>
    <mergeCell ref="D18:D19"/>
    <mergeCell ref="A2:H2"/>
    <mergeCell ref="E7:F7"/>
    <mergeCell ref="A11:F11"/>
    <mergeCell ref="A12:F12"/>
    <mergeCell ref="E18:F18"/>
    <mergeCell ref="G7:G8"/>
    <mergeCell ref="G18:G19"/>
    <mergeCell ref="H7:H8"/>
    <mergeCell ref="H18:H19"/>
    <mergeCell ref="G11:H12"/>
  </mergeCells>
  <phoneticPr fontId="59" type="noConversion"/>
  <pageMargins left="0.75" right="0.75" top="1" bottom="1" header="0.5" footer="0.5"/>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18"/>
  <sheetViews>
    <sheetView view="pageBreakPreview" zoomScaleNormal="100" workbookViewId="0">
      <selection activeCell="A5" sqref="A5"/>
    </sheetView>
  </sheetViews>
  <sheetFormatPr defaultColWidth="9" defaultRowHeight="14.4" x14ac:dyDescent="0.25"/>
  <cols>
    <col min="1" max="1" width="4.88671875" customWidth="1"/>
    <col min="2" max="2" width="14.33203125" customWidth="1"/>
    <col min="3" max="3" width="18.88671875" customWidth="1"/>
    <col min="5" max="5" width="27.21875" customWidth="1"/>
    <col min="6" max="8" width="21.109375" customWidth="1"/>
  </cols>
  <sheetData>
    <row r="1" spans="1:8" x14ac:dyDescent="0.25">
      <c r="A1" t="s">
        <v>690</v>
      </c>
    </row>
    <row r="2" spans="1:8" ht="22.2" x14ac:dyDescent="0.25">
      <c r="A2" s="352" t="s">
        <v>691</v>
      </c>
      <c r="B2" s="352"/>
      <c r="C2" s="352"/>
      <c r="D2" s="352"/>
      <c r="E2" s="352"/>
      <c r="F2" s="352"/>
      <c r="G2" s="352"/>
      <c r="H2" s="352"/>
    </row>
    <row r="3" spans="1:8" ht="20.399999999999999" x14ac:dyDescent="0.25">
      <c r="A3" s="392" t="s">
        <v>692</v>
      </c>
      <c r="B3" s="392"/>
      <c r="C3" s="392"/>
      <c r="D3" s="392"/>
      <c r="E3" s="392"/>
      <c r="F3" s="392"/>
      <c r="G3" s="392"/>
      <c r="H3" s="392"/>
    </row>
    <row r="4" spans="1:8" x14ac:dyDescent="0.25">
      <c r="A4" s="94" t="s">
        <v>607</v>
      </c>
      <c r="B4" s="94" t="s">
        <v>693</v>
      </c>
      <c r="C4" s="94" t="s">
        <v>694</v>
      </c>
      <c r="D4" s="94" t="s">
        <v>625</v>
      </c>
      <c r="E4" s="94" t="s">
        <v>695</v>
      </c>
      <c r="F4" s="94" t="s">
        <v>696</v>
      </c>
      <c r="G4" s="94" t="s">
        <v>697</v>
      </c>
      <c r="H4" s="94" t="s">
        <v>698</v>
      </c>
    </row>
    <row r="5" spans="1:8" ht="19.95" customHeight="1" x14ac:dyDescent="0.25">
      <c r="A5" s="95"/>
      <c r="B5" s="95"/>
      <c r="C5" s="95"/>
      <c r="D5" s="95"/>
      <c r="E5" s="104"/>
      <c r="F5" s="96"/>
      <c r="G5" s="96"/>
      <c r="H5" s="95"/>
    </row>
    <row r="6" spans="1:8" ht="19.95" customHeight="1" x14ac:dyDescent="0.25">
      <c r="A6" s="95"/>
      <c r="B6" s="95"/>
      <c r="C6" s="95"/>
      <c r="D6" s="95"/>
      <c r="E6" s="104"/>
      <c r="F6" s="96"/>
      <c r="G6" s="96"/>
      <c r="H6" s="95"/>
    </row>
    <row r="7" spans="1:8" ht="19.95" customHeight="1" x14ac:dyDescent="0.25">
      <c r="A7" s="95"/>
      <c r="B7" s="95"/>
      <c r="C7" s="95"/>
      <c r="D7" s="95"/>
      <c r="E7" s="104"/>
      <c r="F7" s="96"/>
      <c r="G7" s="96"/>
      <c r="H7" s="95"/>
    </row>
    <row r="8" spans="1:8" ht="19.95" customHeight="1" x14ac:dyDescent="0.25">
      <c r="A8" s="95"/>
      <c r="B8" s="95"/>
      <c r="C8" s="95"/>
      <c r="D8" s="95"/>
      <c r="E8" s="104"/>
      <c r="F8" s="96"/>
      <c r="G8" s="96"/>
      <c r="H8" s="95"/>
    </row>
    <row r="9" spans="1:8" ht="19.95" customHeight="1" x14ac:dyDescent="0.25">
      <c r="A9" s="95"/>
      <c r="B9" s="95"/>
      <c r="C9" s="95"/>
      <c r="D9" s="95"/>
      <c r="E9" s="104"/>
      <c r="F9" s="96"/>
      <c r="G9" s="96"/>
      <c r="H9" s="95"/>
    </row>
    <row r="10" spans="1:8" ht="19.95" customHeight="1" x14ac:dyDescent="0.25">
      <c r="A10" s="95"/>
      <c r="B10" s="95"/>
      <c r="C10" s="95"/>
      <c r="D10" s="95"/>
      <c r="E10" s="104"/>
      <c r="F10" s="96"/>
      <c r="G10" s="96"/>
      <c r="H10" s="95"/>
    </row>
    <row r="11" spans="1:8" ht="19.95" customHeight="1" x14ac:dyDescent="0.25">
      <c r="A11" s="95"/>
      <c r="B11" s="95"/>
      <c r="C11" s="95"/>
      <c r="D11" s="95"/>
      <c r="E11" s="104"/>
      <c r="F11" s="96"/>
      <c r="G11" s="96"/>
      <c r="H11" s="95"/>
    </row>
    <row r="12" spans="1:8" ht="19.95" customHeight="1" x14ac:dyDescent="0.25">
      <c r="A12" s="95"/>
      <c r="B12" s="95"/>
      <c r="C12" s="95"/>
      <c r="D12" s="95"/>
      <c r="E12" s="104"/>
      <c r="F12" s="96"/>
      <c r="G12" s="96"/>
      <c r="H12" s="95"/>
    </row>
    <row r="13" spans="1:8" ht="19.95" customHeight="1" x14ac:dyDescent="0.25">
      <c r="A13" s="95"/>
      <c r="B13" s="95"/>
      <c r="C13" s="95"/>
      <c r="D13" s="95"/>
      <c r="E13" s="104"/>
      <c r="F13" s="96"/>
      <c r="G13" s="96"/>
      <c r="H13" s="95"/>
    </row>
    <row r="14" spans="1:8" ht="19.95" customHeight="1" x14ac:dyDescent="0.25">
      <c r="A14" s="95"/>
      <c r="B14" s="95"/>
      <c r="C14" s="95"/>
      <c r="D14" s="95"/>
      <c r="E14" s="104"/>
      <c r="F14" s="96"/>
      <c r="G14" s="96"/>
      <c r="H14" s="95"/>
    </row>
    <row r="15" spans="1:8" ht="19.95" customHeight="1" x14ac:dyDescent="0.25">
      <c r="A15" s="95"/>
      <c r="B15" s="95"/>
      <c r="C15" s="95"/>
      <c r="D15" s="95"/>
      <c r="E15" s="104"/>
      <c r="F15" s="96"/>
      <c r="G15" s="96"/>
      <c r="H15" s="95"/>
    </row>
    <row r="16" spans="1:8" ht="19.95" customHeight="1" x14ac:dyDescent="0.25">
      <c r="A16" s="95"/>
      <c r="B16" s="95"/>
      <c r="C16" s="95"/>
      <c r="D16" s="95"/>
      <c r="E16" s="104"/>
      <c r="F16" s="96"/>
      <c r="G16" s="96"/>
      <c r="H16" s="95"/>
    </row>
    <row r="17" spans="1:8" ht="19.95" customHeight="1" x14ac:dyDescent="0.25">
      <c r="A17" s="95"/>
      <c r="B17" s="95"/>
      <c r="C17" s="95"/>
      <c r="D17" s="95"/>
      <c r="E17" s="104"/>
      <c r="F17" s="96"/>
      <c r="G17" s="96"/>
      <c r="H17" s="95"/>
    </row>
    <row r="18" spans="1:8" ht="19.95" customHeight="1" x14ac:dyDescent="0.25">
      <c r="A18" s="95"/>
      <c r="B18" s="95"/>
      <c r="C18" s="95"/>
      <c r="D18" s="95"/>
      <c r="E18" s="104"/>
      <c r="F18" s="96"/>
      <c r="G18" s="96"/>
      <c r="H18" s="95"/>
    </row>
  </sheetData>
  <mergeCells count="2">
    <mergeCell ref="A2:H2"/>
    <mergeCell ref="A3:H3"/>
  </mergeCells>
  <phoneticPr fontId="59" type="noConversion"/>
  <printOptions horizontalCentered="1"/>
  <pageMargins left="0.74803149606299213" right="0.74803149606299213" top="0.98425196850393704" bottom="0.98425196850393704" header="0.51181102362204722" footer="0.51181102362204722"/>
  <pageSetup paperSize="9" scale="96"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6"/>
  <sheetViews>
    <sheetView view="pageBreakPreview" topLeftCell="A19" zoomScaleNormal="100" workbookViewId="0">
      <selection activeCell="K6" sqref="K6:K26"/>
    </sheetView>
  </sheetViews>
  <sheetFormatPr defaultColWidth="9" defaultRowHeight="12" x14ac:dyDescent="0.25"/>
  <cols>
    <col min="1" max="1" width="4.6640625" style="98" customWidth="1"/>
    <col min="2" max="3" width="9" style="98"/>
    <col min="4" max="4" width="11.109375" style="98" customWidth="1"/>
    <col min="5" max="6" width="9" style="98"/>
    <col min="7" max="7" width="11.6640625" style="98" customWidth="1"/>
    <col min="8" max="8" width="5.5546875" style="98" customWidth="1"/>
    <col min="9" max="9" width="5.88671875" style="241" customWidth="1"/>
    <col min="10" max="10" width="8.33203125" style="98" customWidth="1"/>
    <col min="11" max="11" width="11.77734375" style="98" customWidth="1"/>
    <col min="12" max="12" width="9" style="98"/>
    <col min="13" max="13" width="13.21875" style="98" customWidth="1"/>
    <col min="14" max="14" width="10" style="98" customWidth="1"/>
    <col min="15" max="20" width="9" style="98"/>
    <col min="21" max="23" width="7.21875" style="98" customWidth="1"/>
    <col min="24" max="24" width="5.33203125" style="98" customWidth="1"/>
    <col min="25" max="25" width="6.6640625" style="98" customWidth="1"/>
    <col min="26" max="26" width="7.33203125" style="98" customWidth="1"/>
    <col min="27" max="28" width="0" style="98" hidden="1" customWidth="1"/>
    <col min="29" max="16384" width="9" style="98"/>
  </cols>
  <sheetData>
    <row r="1" spans="1:26" x14ac:dyDescent="0.25">
      <c r="A1" s="98" t="s">
        <v>699</v>
      </c>
    </row>
    <row r="2" spans="1:26" ht="22.2" x14ac:dyDescent="0.25">
      <c r="A2" s="352" t="s">
        <v>927</v>
      </c>
      <c r="B2" s="352"/>
      <c r="C2" s="352"/>
      <c r="D2" s="352"/>
      <c r="E2" s="352"/>
      <c r="F2" s="352"/>
      <c r="G2" s="352"/>
      <c r="H2" s="352"/>
      <c r="I2" s="352"/>
      <c r="J2" s="352"/>
      <c r="K2" s="352"/>
      <c r="L2" s="352"/>
      <c r="M2" s="352"/>
      <c r="N2" s="352"/>
      <c r="O2" s="352"/>
      <c r="P2" s="352"/>
      <c r="Q2" s="352"/>
      <c r="R2" s="352"/>
      <c r="S2" s="352"/>
      <c r="T2" s="352"/>
      <c r="U2" s="352"/>
      <c r="V2" s="352"/>
      <c r="W2" s="352"/>
      <c r="X2" s="352"/>
      <c r="Y2" s="352"/>
      <c r="Z2" s="352"/>
    </row>
    <row r="3" spans="1:26" x14ac:dyDescent="0.25">
      <c r="A3" s="98" t="str">
        <f>货币资金!A5</f>
        <v>填报单位：林芝市巴宜区八一镇人民政府</v>
      </c>
      <c r="G3" s="98" t="str">
        <f>清产核资汇总表!D9</f>
        <v>填表时间：      2023 年    11  月   30   日</v>
      </c>
      <c r="N3" s="98" t="s">
        <v>907</v>
      </c>
      <c r="U3" s="98" t="str">
        <f>清产核资汇总表!D7</f>
        <v xml:space="preserve">联系电话：                        </v>
      </c>
      <c r="Z3" s="98" t="s">
        <v>888</v>
      </c>
    </row>
    <row r="4" spans="1:26" x14ac:dyDescent="0.25">
      <c r="A4" s="353" t="s">
        <v>607</v>
      </c>
      <c r="B4" s="353" t="s">
        <v>703</v>
      </c>
      <c r="C4" s="353" t="s">
        <v>704</v>
      </c>
      <c r="D4" s="353" t="s">
        <v>137</v>
      </c>
      <c r="E4" s="353" t="s">
        <v>705</v>
      </c>
      <c r="F4" s="353"/>
      <c r="G4" s="353" t="s">
        <v>706</v>
      </c>
      <c r="H4" s="353" t="s">
        <v>707</v>
      </c>
      <c r="I4" s="353" t="s">
        <v>708</v>
      </c>
      <c r="J4" s="353" t="s">
        <v>143</v>
      </c>
      <c r="K4" s="353" t="s">
        <v>709</v>
      </c>
      <c r="L4" s="353" t="s">
        <v>710</v>
      </c>
      <c r="M4" s="353" t="s">
        <v>711</v>
      </c>
      <c r="N4" s="353" t="s">
        <v>646</v>
      </c>
      <c r="O4" s="353" t="s">
        <v>712</v>
      </c>
      <c r="P4" s="353" t="s">
        <v>713</v>
      </c>
      <c r="Q4" s="353" t="s">
        <v>714</v>
      </c>
      <c r="R4" s="353" t="s">
        <v>715</v>
      </c>
      <c r="S4" s="353" t="s">
        <v>716</v>
      </c>
      <c r="T4" s="353"/>
      <c r="U4" s="353" t="s">
        <v>717</v>
      </c>
      <c r="V4" s="353"/>
      <c r="W4" s="353"/>
      <c r="X4" s="353" t="s">
        <v>718</v>
      </c>
      <c r="Y4" s="353" t="s">
        <v>719</v>
      </c>
      <c r="Z4" s="353" t="s">
        <v>84</v>
      </c>
    </row>
    <row r="5" spans="1:26" x14ac:dyDescent="0.25">
      <c r="A5" s="353"/>
      <c r="B5" s="353"/>
      <c r="C5" s="353"/>
      <c r="D5" s="353"/>
      <c r="E5" s="99" t="s">
        <v>694</v>
      </c>
      <c r="F5" s="99" t="s">
        <v>720</v>
      </c>
      <c r="G5" s="353"/>
      <c r="H5" s="353"/>
      <c r="I5" s="353"/>
      <c r="J5" s="353"/>
      <c r="K5" s="353"/>
      <c r="L5" s="353"/>
      <c r="M5" s="353"/>
      <c r="N5" s="353"/>
      <c r="O5" s="353"/>
      <c r="P5" s="353"/>
      <c r="Q5" s="353"/>
      <c r="R5" s="353"/>
      <c r="S5" s="99" t="s">
        <v>721</v>
      </c>
      <c r="T5" s="99" t="s">
        <v>722</v>
      </c>
      <c r="U5" s="99" t="s">
        <v>723</v>
      </c>
      <c r="V5" s="99" t="s">
        <v>724</v>
      </c>
      <c r="W5" s="99" t="s">
        <v>725</v>
      </c>
      <c r="X5" s="353"/>
      <c r="Y5" s="353"/>
      <c r="Z5" s="353"/>
    </row>
    <row r="6" spans="1:26" ht="23.4" customHeight="1" x14ac:dyDescent="0.15">
      <c r="A6" s="114">
        <v>1</v>
      </c>
      <c r="B6" s="231" t="str">
        <f>项目资产清单!B7</f>
        <v>牛舍</v>
      </c>
      <c r="C6" s="114" t="str">
        <f>项目资产清单!C7</f>
        <v>到户类</v>
      </c>
      <c r="D6" s="280" t="s">
        <v>938</v>
      </c>
      <c r="E6" s="114" t="str">
        <f>项目资产清单!E7</f>
        <v>八一镇</v>
      </c>
      <c r="F6" s="282" t="s">
        <v>968</v>
      </c>
      <c r="G6" s="101">
        <v>42686</v>
      </c>
      <c r="H6" s="100"/>
      <c r="I6" s="256" t="str">
        <f>资产基本情况公示表!E6</f>
        <v>座</v>
      </c>
      <c r="J6" s="223">
        <v>1</v>
      </c>
      <c r="K6" s="393">
        <f>资产基本情况公示表!G6</f>
        <v>202800</v>
      </c>
      <c r="L6" s="102">
        <v>0</v>
      </c>
      <c r="M6" s="393">
        <f t="shared" ref="M6" si="0">K6</f>
        <v>202800</v>
      </c>
      <c r="N6" s="100" t="s">
        <v>887</v>
      </c>
      <c r="O6" s="296" t="s">
        <v>911</v>
      </c>
      <c r="P6" s="424" t="s">
        <v>947</v>
      </c>
      <c r="Q6" s="424" t="s">
        <v>947</v>
      </c>
      <c r="R6" s="424" t="s">
        <v>947</v>
      </c>
      <c r="S6" s="396">
        <v>83</v>
      </c>
      <c r="T6" s="396">
        <v>21</v>
      </c>
      <c r="U6" s="100"/>
      <c r="V6" s="100"/>
      <c r="W6" s="100"/>
      <c r="X6" s="100"/>
      <c r="Y6" s="100"/>
      <c r="Z6" s="100"/>
    </row>
    <row r="7" spans="1:26" ht="23.4" customHeight="1" x14ac:dyDescent="0.15">
      <c r="A7" s="233">
        <v>2</v>
      </c>
      <c r="B7" s="280" t="s">
        <v>946</v>
      </c>
      <c r="C7" s="282" t="str">
        <f>项目资产清单!C8</f>
        <v>到户类</v>
      </c>
      <c r="D7" s="291" t="s">
        <v>938</v>
      </c>
      <c r="E7" s="282" t="str">
        <f>项目资产清单!E8</f>
        <v>八一镇</v>
      </c>
      <c r="F7" s="282" t="s">
        <v>969</v>
      </c>
      <c r="G7" s="101">
        <v>42686</v>
      </c>
      <c r="H7" s="100"/>
      <c r="I7" s="282" t="s">
        <v>910</v>
      </c>
      <c r="J7" s="223">
        <v>1</v>
      </c>
      <c r="K7" s="394"/>
      <c r="L7" s="102">
        <v>0</v>
      </c>
      <c r="M7" s="394"/>
      <c r="N7" s="100" t="s">
        <v>887</v>
      </c>
      <c r="O7" s="296" t="s">
        <v>911</v>
      </c>
      <c r="P7" s="424" t="s">
        <v>948</v>
      </c>
      <c r="Q7" s="424" t="s">
        <v>948</v>
      </c>
      <c r="R7" s="424" t="s">
        <v>948</v>
      </c>
      <c r="S7" s="397"/>
      <c r="T7" s="397"/>
      <c r="U7" s="100"/>
      <c r="V7" s="100"/>
      <c r="W7" s="100"/>
      <c r="X7" s="100"/>
      <c r="Y7" s="100"/>
      <c r="Z7" s="100"/>
    </row>
    <row r="8" spans="1:26" ht="23.4" customHeight="1" x14ac:dyDescent="0.15">
      <c r="A8" s="282">
        <v>3</v>
      </c>
      <c r="B8" s="291" t="s">
        <v>946</v>
      </c>
      <c r="C8" s="282" t="s">
        <v>908</v>
      </c>
      <c r="D8" s="291" t="s">
        <v>937</v>
      </c>
      <c r="E8" s="282" t="s">
        <v>909</v>
      </c>
      <c r="F8" s="426" t="s">
        <v>970</v>
      </c>
      <c r="G8" s="101">
        <v>42686</v>
      </c>
      <c r="H8" s="100"/>
      <c r="I8" s="282" t="s">
        <v>910</v>
      </c>
      <c r="J8" s="223">
        <v>1</v>
      </c>
      <c r="K8" s="394"/>
      <c r="L8" s="102">
        <v>0</v>
      </c>
      <c r="M8" s="394"/>
      <c r="N8" s="100" t="s">
        <v>887</v>
      </c>
      <c r="O8" s="296" t="s">
        <v>911</v>
      </c>
      <c r="P8" s="425" t="s">
        <v>949</v>
      </c>
      <c r="Q8" s="425" t="s">
        <v>949</v>
      </c>
      <c r="R8" s="425" t="s">
        <v>949</v>
      </c>
      <c r="S8" s="397"/>
      <c r="T8" s="397"/>
      <c r="U8" s="100"/>
      <c r="V8" s="100"/>
      <c r="W8" s="100"/>
      <c r="X8" s="100"/>
      <c r="Y8" s="100"/>
      <c r="Z8" s="100"/>
    </row>
    <row r="9" spans="1:26" ht="23.4" customHeight="1" x14ac:dyDescent="0.15">
      <c r="A9" s="282">
        <v>4</v>
      </c>
      <c r="B9" s="291" t="s">
        <v>946</v>
      </c>
      <c r="C9" s="282" t="s">
        <v>908</v>
      </c>
      <c r="D9" s="291" t="s">
        <v>937</v>
      </c>
      <c r="E9" s="282" t="s">
        <v>909</v>
      </c>
      <c r="F9" s="426"/>
      <c r="G9" s="101">
        <v>42686</v>
      </c>
      <c r="H9" s="100"/>
      <c r="I9" s="282" t="s">
        <v>910</v>
      </c>
      <c r="J9" s="223">
        <v>1</v>
      </c>
      <c r="K9" s="394"/>
      <c r="L9" s="102">
        <v>0</v>
      </c>
      <c r="M9" s="394"/>
      <c r="N9" s="100" t="s">
        <v>887</v>
      </c>
      <c r="O9" s="296" t="s">
        <v>911</v>
      </c>
      <c r="P9" s="425" t="s">
        <v>950</v>
      </c>
      <c r="Q9" s="425" t="s">
        <v>950</v>
      </c>
      <c r="R9" s="425" t="s">
        <v>950</v>
      </c>
      <c r="S9" s="397"/>
      <c r="T9" s="397"/>
      <c r="U9" s="100"/>
      <c r="V9" s="100"/>
      <c r="W9" s="100"/>
      <c r="X9" s="100"/>
      <c r="Y9" s="100"/>
      <c r="Z9" s="100"/>
    </row>
    <row r="10" spans="1:26" ht="23.4" customHeight="1" x14ac:dyDescent="0.15">
      <c r="A10" s="282">
        <v>5</v>
      </c>
      <c r="B10" s="291" t="s">
        <v>946</v>
      </c>
      <c r="C10" s="282" t="s">
        <v>908</v>
      </c>
      <c r="D10" s="291" t="s">
        <v>937</v>
      </c>
      <c r="E10" s="282" t="s">
        <v>909</v>
      </c>
      <c r="F10" s="426"/>
      <c r="G10" s="101">
        <v>42686</v>
      </c>
      <c r="H10" s="100"/>
      <c r="I10" s="282" t="s">
        <v>910</v>
      </c>
      <c r="J10" s="223">
        <v>1</v>
      </c>
      <c r="K10" s="394"/>
      <c r="L10" s="102">
        <v>0</v>
      </c>
      <c r="M10" s="394"/>
      <c r="N10" s="100" t="s">
        <v>887</v>
      </c>
      <c r="O10" s="296" t="s">
        <v>911</v>
      </c>
      <c r="P10" s="425" t="s">
        <v>951</v>
      </c>
      <c r="Q10" s="425" t="s">
        <v>951</v>
      </c>
      <c r="R10" s="425" t="s">
        <v>951</v>
      </c>
      <c r="S10" s="397"/>
      <c r="T10" s="397"/>
      <c r="U10" s="100"/>
      <c r="V10" s="100"/>
      <c r="W10" s="100"/>
      <c r="X10" s="100"/>
      <c r="Y10" s="100"/>
      <c r="Z10" s="100"/>
    </row>
    <row r="11" spans="1:26" ht="23.4" customHeight="1" x14ac:dyDescent="0.15">
      <c r="A11" s="282">
        <v>6</v>
      </c>
      <c r="B11" s="291" t="s">
        <v>946</v>
      </c>
      <c r="C11" s="282" t="s">
        <v>908</v>
      </c>
      <c r="D11" s="291" t="s">
        <v>937</v>
      </c>
      <c r="E11" s="282" t="s">
        <v>909</v>
      </c>
      <c r="F11" s="426"/>
      <c r="G11" s="101">
        <v>42686</v>
      </c>
      <c r="H11" s="100"/>
      <c r="I11" s="282" t="s">
        <v>910</v>
      </c>
      <c r="J11" s="223">
        <v>1</v>
      </c>
      <c r="K11" s="394"/>
      <c r="L11" s="102">
        <v>0</v>
      </c>
      <c r="M11" s="394"/>
      <c r="N11" s="100" t="s">
        <v>887</v>
      </c>
      <c r="O11" s="296" t="s">
        <v>911</v>
      </c>
      <c r="P11" s="425" t="s">
        <v>952</v>
      </c>
      <c r="Q11" s="425" t="s">
        <v>952</v>
      </c>
      <c r="R11" s="425" t="s">
        <v>952</v>
      </c>
      <c r="S11" s="397"/>
      <c r="T11" s="397"/>
      <c r="U11" s="100"/>
      <c r="V11" s="100"/>
      <c r="W11" s="100"/>
      <c r="X11" s="100"/>
      <c r="Y11" s="100"/>
      <c r="Z11" s="100"/>
    </row>
    <row r="12" spans="1:26" ht="23.4" customHeight="1" x14ac:dyDescent="0.15">
      <c r="A12" s="282">
        <v>7</v>
      </c>
      <c r="B12" s="291" t="s">
        <v>946</v>
      </c>
      <c r="C12" s="282" t="s">
        <v>908</v>
      </c>
      <c r="D12" s="291" t="s">
        <v>937</v>
      </c>
      <c r="E12" s="282" t="s">
        <v>909</v>
      </c>
      <c r="F12" s="426"/>
      <c r="G12" s="101">
        <v>42686</v>
      </c>
      <c r="H12" s="100"/>
      <c r="I12" s="282" t="s">
        <v>910</v>
      </c>
      <c r="J12" s="223">
        <v>1</v>
      </c>
      <c r="K12" s="394"/>
      <c r="L12" s="102">
        <v>0</v>
      </c>
      <c r="M12" s="394"/>
      <c r="N12" s="100" t="s">
        <v>887</v>
      </c>
      <c r="O12" s="296" t="s">
        <v>911</v>
      </c>
      <c r="P12" s="425" t="s">
        <v>953</v>
      </c>
      <c r="Q12" s="425" t="s">
        <v>953</v>
      </c>
      <c r="R12" s="425" t="s">
        <v>953</v>
      </c>
      <c r="S12" s="397"/>
      <c r="T12" s="397"/>
      <c r="U12" s="100"/>
      <c r="V12" s="100"/>
      <c r="W12" s="100"/>
      <c r="X12" s="100"/>
      <c r="Y12" s="100"/>
      <c r="Z12" s="100"/>
    </row>
    <row r="13" spans="1:26" ht="23.4" customHeight="1" x14ac:dyDescent="0.15">
      <c r="A13" s="282">
        <v>8</v>
      </c>
      <c r="B13" s="291" t="s">
        <v>946</v>
      </c>
      <c r="C13" s="282" t="s">
        <v>908</v>
      </c>
      <c r="D13" s="291" t="s">
        <v>937</v>
      </c>
      <c r="E13" s="282" t="s">
        <v>909</v>
      </c>
      <c r="F13" s="426"/>
      <c r="G13" s="101">
        <v>42686</v>
      </c>
      <c r="H13" s="100"/>
      <c r="I13" s="282" t="s">
        <v>910</v>
      </c>
      <c r="J13" s="223">
        <v>1</v>
      </c>
      <c r="K13" s="394"/>
      <c r="L13" s="102">
        <v>0</v>
      </c>
      <c r="M13" s="394"/>
      <c r="N13" s="100" t="s">
        <v>887</v>
      </c>
      <c r="O13" s="296" t="s">
        <v>911</v>
      </c>
      <c r="P13" s="424" t="s">
        <v>954</v>
      </c>
      <c r="Q13" s="424" t="s">
        <v>954</v>
      </c>
      <c r="R13" s="424" t="s">
        <v>954</v>
      </c>
      <c r="S13" s="397"/>
      <c r="T13" s="397"/>
      <c r="U13" s="100"/>
      <c r="V13" s="100"/>
      <c r="W13" s="100"/>
      <c r="X13" s="100"/>
      <c r="Y13" s="100"/>
      <c r="Z13" s="100"/>
    </row>
    <row r="14" spans="1:26" ht="23.4" customHeight="1" x14ac:dyDescent="0.15">
      <c r="A14" s="282">
        <v>9</v>
      </c>
      <c r="B14" s="291" t="s">
        <v>946</v>
      </c>
      <c r="C14" s="282" t="s">
        <v>908</v>
      </c>
      <c r="D14" s="291" t="s">
        <v>937</v>
      </c>
      <c r="E14" s="282" t="s">
        <v>909</v>
      </c>
      <c r="F14" s="282" t="s">
        <v>971</v>
      </c>
      <c r="G14" s="101">
        <v>42686</v>
      </c>
      <c r="H14" s="100"/>
      <c r="I14" s="282" t="s">
        <v>910</v>
      </c>
      <c r="J14" s="223">
        <v>1</v>
      </c>
      <c r="K14" s="394"/>
      <c r="L14" s="102">
        <v>0</v>
      </c>
      <c r="M14" s="394"/>
      <c r="N14" s="100" t="s">
        <v>887</v>
      </c>
      <c r="O14" s="296" t="s">
        <v>911</v>
      </c>
      <c r="P14" s="424" t="s">
        <v>955</v>
      </c>
      <c r="Q14" s="424" t="s">
        <v>955</v>
      </c>
      <c r="R14" s="424" t="s">
        <v>955</v>
      </c>
      <c r="S14" s="397"/>
      <c r="T14" s="397"/>
      <c r="U14" s="100"/>
      <c r="V14" s="100"/>
      <c r="W14" s="100"/>
      <c r="X14" s="100"/>
      <c r="Y14" s="100"/>
      <c r="Z14" s="100"/>
    </row>
    <row r="15" spans="1:26" ht="23.4" customHeight="1" x14ac:dyDescent="0.15">
      <c r="A15" s="282">
        <v>10</v>
      </c>
      <c r="B15" s="291" t="s">
        <v>946</v>
      </c>
      <c r="C15" s="282" t="s">
        <v>908</v>
      </c>
      <c r="D15" s="291" t="s">
        <v>937</v>
      </c>
      <c r="E15" s="282" t="s">
        <v>909</v>
      </c>
      <c r="F15" s="426" t="s">
        <v>972</v>
      </c>
      <c r="G15" s="101">
        <v>42686</v>
      </c>
      <c r="H15" s="100"/>
      <c r="I15" s="282" t="s">
        <v>910</v>
      </c>
      <c r="J15" s="223">
        <v>1</v>
      </c>
      <c r="K15" s="394"/>
      <c r="L15" s="102">
        <v>0</v>
      </c>
      <c r="M15" s="394"/>
      <c r="N15" s="100" t="s">
        <v>887</v>
      </c>
      <c r="O15" s="296" t="s">
        <v>911</v>
      </c>
      <c r="P15" s="424" t="s">
        <v>956</v>
      </c>
      <c r="Q15" s="424" t="s">
        <v>956</v>
      </c>
      <c r="R15" s="424" t="s">
        <v>956</v>
      </c>
      <c r="S15" s="397"/>
      <c r="T15" s="397"/>
      <c r="U15" s="100"/>
      <c r="V15" s="100"/>
      <c r="W15" s="100"/>
      <c r="X15" s="100"/>
      <c r="Y15" s="100"/>
      <c r="Z15" s="100"/>
    </row>
    <row r="16" spans="1:26" ht="23.4" customHeight="1" x14ac:dyDescent="0.15">
      <c r="A16" s="282">
        <v>11</v>
      </c>
      <c r="B16" s="291" t="s">
        <v>946</v>
      </c>
      <c r="C16" s="282" t="s">
        <v>908</v>
      </c>
      <c r="D16" s="291" t="s">
        <v>937</v>
      </c>
      <c r="E16" s="282" t="s">
        <v>909</v>
      </c>
      <c r="F16" s="426"/>
      <c r="G16" s="101">
        <v>42686</v>
      </c>
      <c r="H16" s="100"/>
      <c r="I16" s="282" t="s">
        <v>910</v>
      </c>
      <c r="J16" s="223">
        <v>1</v>
      </c>
      <c r="K16" s="394"/>
      <c r="L16" s="102">
        <v>0</v>
      </c>
      <c r="M16" s="394"/>
      <c r="N16" s="100" t="s">
        <v>887</v>
      </c>
      <c r="O16" s="296" t="s">
        <v>911</v>
      </c>
      <c r="P16" s="424" t="s">
        <v>957</v>
      </c>
      <c r="Q16" s="424" t="s">
        <v>957</v>
      </c>
      <c r="R16" s="424" t="s">
        <v>957</v>
      </c>
      <c r="S16" s="397"/>
      <c r="T16" s="397"/>
      <c r="U16" s="100"/>
      <c r="V16" s="100"/>
      <c r="W16" s="100"/>
      <c r="X16" s="100"/>
      <c r="Y16" s="100"/>
      <c r="Z16" s="100"/>
    </row>
    <row r="17" spans="1:26" ht="23.4" customHeight="1" x14ac:dyDescent="0.15">
      <c r="A17" s="282">
        <v>12</v>
      </c>
      <c r="B17" s="291" t="s">
        <v>946</v>
      </c>
      <c r="C17" s="282" t="s">
        <v>908</v>
      </c>
      <c r="D17" s="291" t="s">
        <v>937</v>
      </c>
      <c r="E17" s="282" t="s">
        <v>909</v>
      </c>
      <c r="F17" s="426" t="s">
        <v>973</v>
      </c>
      <c r="G17" s="101">
        <v>42686</v>
      </c>
      <c r="H17" s="100"/>
      <c r="I17" s="282" t="s">
        <v>910</v>
      </c>
      <c r="J17" s="223">
        <v>1</v>
      </c>
      <c r="K17" s="394"/>
      <c r="L17" s="102">
        <v>0</v>
      </c>
      <c r="M17" s="394"/>
      <c r="N17" s="100" t="s">
        <v>887</v>
      </c>
      <c r="O17" s="296" t="s">
        <v>911</v>
      </c>
      <c r="P17" s="424" t="s">
        <v>958</v>
      </c>
      <c r="Q17" s="424" t="s">
        <v>958</v>
      </c>
      <c r="R17" s="424" t="s">
        <v>958</v>
      </c>
      <c r="S17" s="397"/>
      <c r="T17" s="397"/>
      <c r="U17" s="100"/>
      <c r="V17" s="100"/>
      <c r="W17" s="100"/>
      <c r="X17" s="100"/>
      <c r="Y17" s="100"/>
      <c r="Z17" s="100"/>
    </row>
    <row r="18" spans="1:26" ht="23.4" customHeight="1" x14ac:dyDescent="0.15">
      <c r="A18" s="282">
        <v>13</v>
      </c>
      <c r="B18" s="291" t="s">
        <v>946</v>
      </c>
      <c r="C18" s="282" t="s">
        <v>908</v>
      </c>
      <c r="D18" s="291" t="s">
        <v>937</v>
      </c>
      <c r="E18" s="282" t="s">
        <v>909</v>
      </c>
      <c r="F18" s="426"/>
      <c r="G18" s="101">
        <v>42686</v>
      </c>
      <c r="H18" s="100"/>
      <c r="I18" s="282" t="s">
        <v>910</v>
      </c>
      <c r="J18" s="223">
        <v>1</v>
      </c>
      <c r="K18" s="394"/>
      <c r="L18" s="102">
        <v>0</v>
      </c>
      <c r="M18" s="394"/>
      <c r="N18" s="100" t="s">
        <v>887</v>
      </c>
      <c r="O18" s="296" t="s">
        <v>911</v>
      </c>
      <c r="P18" s="424" t="s">
        <v>959</v>
      </c>
      <c r="Q18" s="424" t="s">
        <v>959</v>
      </c>
      <c r="R18" s="424" t="s">
        <v>959</v>
      </c>
      <c r="S18" s="397"/>
      <c r="T18" s="397"/>
      <c r="U18" s="100"/>
      <c r="V18" s="100"/>
      <c r="W18" s="100"/>
      <c r="X18" s="100"/>
      <c r="Y18" s="100"/>
      <c r="Z18" s="100"/>
    </row>
    <row r="19" spans="1:26" ht="23.4" customHeight="1" x14ac:dyDescent="0.15">
      <c r="A19" s="282">
        <v>14</v>
      </c>
      <c r="B19" s="291" t="s">
        <v>946</v>
      </c>
      <c r="C19" s="282" t="s">
        <v>908</v>
      </c>
      <c r="D19" s="291" t="s">
        <v>937</v>
      </c>
      <c r="E19" s="282" t="s">
        <v>909</v>
      </c>
      <c r="F19" s="426"/>
      <c r="G19" s="101">
        <v>42686</v>
      </c>
      <c r="H19" s="100"/>
      <c r="I19" s="282" t="s">
        <v>910</v>
      </c>
      <c r="J19" s="223">
        <v>1</v>
      </c>
      <c r="K19" s="394"/>
      <c r="L19" s="102">
        <v>0</v>
      </c>
      <c r="M19" s="394"/>
      <c r="N19" s="100" t="s">
        <v>887</v>
      </c>
      <c r="O19" s="296" t="s">
        <v>911</v>
      </c>
      <c r="P19" s="424" t="s">
        <v>960</v>
      </c>
      <c r="Q19" s="424" t="s">
        <v>960</v>
      </c>
      <c r="R19" s="424" t="s">
        <v>960</v>
      </c>
      <c r="S19" s="397"/>
      <c r="T19" s="397"/>
      <c r="U19" s="100"/>
      <c r="V19" s="100"/>
      <c r="W19" s="100"/>
      <c r="X19" s="100"/>
      <c r="Y19" s="100"/>
      <c r="Z19" s="100"/>
    </row>
    <row r="20" spans="1:26" ht="23.4" customHeight="1" x14ac:dyDescent="0.15">
      <c r="A20" s="282">
        <v>15</v>
      </c>
      <c r="B20" s="291" t="s">
        <v>946</v>
      </c>
      <c r="C20" s="282" t="s">
        <v>908</v>
      </c>
      <c r="D20" s="291" t="s">
        <v>937</v>
      </c>
      <c r="E20" s="282" t="s">
        <v>909</v>
      </c>
      <c r="F20" s="426"/>
      <c r="G20" s="101">
        <v>42686</v>
      </c>
      <c r="H20" s="100"/>
      <c r="I20" s="282" t="s">
        <v>910</v>
      </c>
      <c r="J20" s="223">
        <v>1</v>
      </c>
      <c r="K20" s="394"/>
      <c r="L20" s="102">
        <v>0</v>
      </c>
      <c r="M20" s="394"/>
      <c r="N20" s="100" t="s">
        <v>887</v>
      </c>
      <c r="O20" s="296" t="s">
        <v>911</v>
      </c>
      <c r="P20" s="424" t="s">
        <v>961</v>
      </c>
      <c r="Q20" s="424" t="s">
        <v>961</v>
      </c>
      <c r="R20" s="424" t="s">
        <v>961</v>
      </c>
      <c r="S20" s="397"/>
      <c r="T20" s="397"/>
      <c r="U20" s="100"/>
      <c r="V20" s="100"/>
      <c r="W20" s="100"/>
      <c r="X20" s="100"/>
      <c r="Y20" s="100"/>
      <c r="Z20" s="100"/>
    </row>
    <row r="21" spans="1:26" ht="23.4" customHeight="1" x14ac:dyDescent="0.15">
      <c r="A21" s="282">
        <v>16</v>
      </c>
      <c r="B21" s="291" t="s">
        <v>946</v>
      </c>
      <c r="C21" s="282" t="s">
        <v>908</v>
      </c>
      <c r="D21" s="291" t="s">
        <v>937</v>
      </c>
      <c r="E21" s="282" t="s">
        <v>909</v>
      </c>
      <c r="F21" s="426"/>
      <c r="G21" s="101">
        <v>42686</v>
      </c>
      <c r="H21" s="100"/>
      <c r="I21" s="282" t="s">
        <v>910</v>
      </c>
      <c r="J21" s="223">
        <v>1</v>
      </c>
      <c r="K21" s="394"/>
      <c r="L21" s="102">
        <v>0</v>
      </c>
      <c r="M21" s="394"/>
      <c r="N21" s="100" t="s">
        <v>887</v>
      </c>
      <c r="O21" s="296" t="s">
        <v>911</v>
      </c>
      <c r="P21" s="424" t="s">
        <v>962</v>
      </c>
      <c r="Q21" s="424" t="s">
        <v>962</v>
      </c>
      <c r="R21" s="424" t="s">
        <v>962</v>
      </c>
      <c r="S21" s="397"/>
      <c r="T21" s="397"/>
      <c r="U21" s="100"/>
      <c r="V21" s="100"/>
      <c r="W21" s="100"/>
      <c r="X21" s="100"/>
      <c r="Y21" s="100"/>
      <c r="Z21" s="100"/>
    </row>
    <row r="22" spans="1:26" ht="23.4" customHeight="1" x14ac:dyDescent="0.15">
      <c r="A22" s="282">
        <v>17</v>
      </c>
      <c r="B22" s="291" t="s">
        <v>946</v>
      </c>
      <c r="C22" s="282" t="s">
        <v>908</v>
      </c>
      <c r="D22" s="291" t="s">
        <v>937</v>
      </c>
      <c r="E22" s="282" t="s">
        <v>909</v>
      </c>
      <c r="F22" s="426" t="s">
        <v>974</v>
      </c>
      <c r="G22" s="101">
        <v>42686</v>
      </c>
      <c r="H22" s="100"/>
      <c r="I22" s="282" t="s">
        <v>910</v>
      </c>
      <c r="J22" s="223">
        <v>1</v>
      </c>
      <c r="K22" s="394"/>
      <c r="L22" s="102">
        <v>0</v>
      </c>
      <c r="M22" s="394"/>
      <c r="N22" s="100" t="s">
        <v>887</v>
      </c>
      <c r="O22" s="296" t="s">
        <v>911</v>
      </c>
      <c r="P22" s="424" t="s">
        <v>963</v>
      </c>
      <c r="Q22" s="424" t="s">
        <v>963</v>
      </c>
      <c r="R22" s="424" t="s">
        <v>963</v>
      </c>
      <c r="S22" s="397"/>
      <c r="T22" s="397"/>
      <c r="U22" s="100"/>
      <c r="V22" s="100"/>
      <c r="W22" s="100"/>
      <c r="X22" s="100"/>
      <c r="Y22" s="100"/>
      <c r="Z22" s="100"/>
    </row>
    <row r="23" spans="1:26" ht="23.4" customHeight="1" x14ac:dyDescent="0.15">
      <c r="A23" s="282">
        <v>18</v>
      </c>
      <c r="B23" s="291" t="s">
        <v>946</v>
      </c>
      <c r="C23" s="282" t="s">
        <v>908</v>
      </c>
      <c r="D23" s="291" t="s">
        <v>937</v>
      </c>
      <c r="E23" s="282" t="s">
        <v>909</v>
      </c>
      <c r="F23" s="426"/>
      <c r="G23" s="101">
        <v>42686</v>
      </c>
      <c r="H23" s="100"/>
      <c r="I23" s="282" t="s">
        <v>910</v>
      </c>
      <c r="J23" s="223">
        <v>1</v>
      </c>
      <c r="K23" s="394"/>
      <c r="L23" s="102">
        <v>0</v>
      </c>
      <c r="M23" s="394"/>
      <c r="N23" s="100" t="s">
        <v>887</v>
      </c>
      <c r="O23" s="296" t="s">
        <v>967</v>
      </c>
      <c r="P23" s="424"/>
      <c r="Q23" s="424"/>
      <c r="R23" s="424"/>
      <c r="S23" s="397"/>
      <c r="T23" s="397"/>
      <c r="U23" s="100"/>
      <c r="V23" s="100"/>
      <c r="W23" s="100"/>
      <c r="X23" s="100"/>
      <c r="Y23" s="100"/>
      <c r="Z23" s="100"/>
    </row>
    <row r="24" spans="1:26" ht="23.4" customHeight="1" x14ac:dyDescent="0.15">
      <c r="A24" s="282">
        <v>19</v>
      </c>
      <c r="B24" s="291" t="s">
        <v>946</v>
      </c>
      <c r="C24" s="282" t="s">
        <v>908</v>
      </c>
      <c r="D24" s="291" t="s">
        <v>937</v>
      </c>
      <c r="E24" s="282" t="s">
        <v>909</v>
      </c>
      <c r="F24" s="426" t="s">
        <v>975</v>
      </c>
      <c r="G24" s="101">
        <v>42686</v>
      </c>
      <c r="H24" s="100"/>
      <c r="I24" s="282" t="s">
        <v>910</v>
      </c>
      <c r="J24" s="223">
        <v>1</v>
      </c>
      <c r="K24" s="394"/>
      <c r="L24" s="102">
        <v>0</v>
      </c>
      <c r="M24" s="394"/>
      <c r="N24" s="100" t="s">
        <v>887</v>
      </c>
      <c r="O24" s="296" t="s">
        <v>911</v>
      </c>
      <c r="P24" s="424" t="s">
        <v>964</v>
      </c>
      <c r="Q24" s="424" t="s">
        <v>964</v>
      </c>
      <c r="R24" s="424" t="s">
        <v>964</v>
      </c>
      <c r="S24" s="397"/>
      <c r="T24" s="397"/>
      <c r="U24" s="100"/>
      <c r="V24" s="100"/>
      <c r="W24" s="100"/>
      <c r="X24" s="100"/>
      <c r="Y24" s="100"/>
      <c r="Z24" s="100"/>
    </row>
    <row r="25" spans="1:26" ht="23.4" customHeight="1" x14ac:dyDescent="0.15">
      <c r="A25" s="282">
        <v>20</v>
      </c>
      <c r="B25" s="291" t="s">
        <v>946</v>
      </c>
      <c r="C25" s="282" t="s">
        <v>908</v>
      </c>
      <c r="D25" s="291" t="s">
        <v>937</v>
      </c>
      <c r="E25" s="282" t="s">
        <v>909</v>
      </c>
      <c r="F25" s="426"/>
      <c r="G25" s="101">
        <v>42686</v>
      </c>
      <c r="H25" s="100"/>
      <c r="I25" s="282" t="s">
        <v>910</v>
      </c>
      <c r="J25" s="223">
        <v>1</v>
      </c>
      <c r="K25" s="394"/>
      <c r="L25" s="102">
        <v>0</v>
      </c>
      <c r="M25" s="394"/>
      <c r="N25" s="100" t="s">
        <v>887</v>
      </c>
      <c r="O25" s="296" t="s">
        <v>911</v>
      </c>
      <c r="P25" s="424" t="s">
        <v>965</v>
      </c>
      <c r="Q25" s="424" t="s">
        <v>965</v>
      </c>
      <c r="R25" s="424" t="s">
        <v>965</v>
      </c>
      <c r="S25" s="397"/>
      <c r="T25" s="397"/>
      <c r="U25" s="100"/>
      <c r="V25" s="100"/>
      <c r="W25" s="100"/>
      <c r="X25" s="100"/>
      <c r="Y25" s="100"/>
      <c r="Z25" s="100"/>
    </row>
    <row r="26" spans="1:26" ht="23.4" customHeight="1" x14ac:dyDescent="0.15">
      <c r="A26" s="282">
        <v>21</v>
      </c>
      <c r="B26" s="291" t="s">
        <v>946</v>
      </c>
      <c r="C26" s="282" t="s">
        <v>908</v>
      </c>
      <c r="D26" s="291" t="s">
        <v>937</v>
      </c>
      <c r="E26" s="282" t="s">
        <v>909</v>
      </c>
      <c r="F26" s="282" t="s">
        <v>976</v>
      </c>
      <c r="G26" s="101">
        <v>42686</v>
      </c>
      <c r="H26" s="100"/>
      <c r="I26" s="282" t="s">
        <v>910</v>
      </c>
      <c r="J26" s="223">
        <v>1</v>
      </c>
      <c r="K26" s="395"/>
      <c r="L26" s="102">
        <v>0</v>
      </c>
      <c r="M26" s="395"/>
      <c r="N26" s="100" t="s">
        <v>887</v>
      </c>
      <c r="O26" s="296" t="s">
        <v>911</v>
      </c>
      <c r="P26" s="424" t="s">
        <v>966</v>
      </c>
      <c r="Q26" s="424" t="s">
        <v>966</v>
      </c>
      <c r="R26" s="424" t="s">
        <v>966</v>
      </c>
      <c r="S26" s="398"/>
      <c r="T26" s="398"/>
      <c r="U26" s="100"/>
      <c r="V26" s="100"/>
      <c r="W26" s="100"/>
      <c r="X26" s="100"/>
      <c r="Y26" s="100"/>
      <c r="Z26" s="100"/>
    </row>
    <row r="27" spans="1:26" x14ac:dyDescent="0.25">
      <c r="A27" s="100"/>
      <c r="B27" s="100"/>
      <c r="C27" s="100"/>
      <c r="D27" s="100"/>
      <c r="E27" s="100"/>
      <c r="F27" s="100"/>
      <c r="G27" s="101"/>
      <c r="H27" s="100"/>
      <c r="I27" s="233"/>
      <c r="J27" s="100"/>
      <c r="K27" s="102"/>
      <c r="L27" s="102"/>
      <c r="M27" s="102"/>
      <c r="N27" s="100"/>
      <c r="O27" s="100"/>
      <c r="P27" s="100"/>
      <c r="Q27" s="100"/>
      <c r="R27" s="100"/>
      <c r="S27" s="100"/>
      <c r="T27" s="100"/>
      <c r="U27" s="100"/>
      <c r="V27" s="100"/>
      <c r="W27" s="100"/>
      <c r="X27" s="100"/>
      <c r="Y27" s="100"/>
      <c r="Z27" s="100"/>
    </row>
    <row r="28" spans="1:26" x14ac:dyDescent="0.25">
      <c r="A28" s="100"/>
      <c r="B28" s="100"/>
      <c r="C28" s="100"/>
      <c r="D28" s="100"/>
      <c r="E28" s="100"/>
      <c r="F28" s="100"/>
      <c r="G28" s="101"/>
      <c r="H28" s="100"/>
      <c r="I28" s="233"/>
      <c r="J28" s="100"/>
      <c r="K28" s="102"/>
      <c r="L28" s="102"/>
      <c r="M28" s="102"/>
      <c r="N28" s="100"/>
      <c r="O28" s="100"/>
      <c r="P28" s="100"/>
      <c r="Q28" s="100"/>
      <c r="R28" s="100"/>
      <c r="S28" s="100"/>
      <c r="T28" s="100"/>
      <c r="U28" s="100"/>
      <c r="V28" s="100"/>
      <c r="W28" s="100"/>
      <c r="X28" s="100"/>
      <c r="Y28" s="100"/>
      <c r="Z28" s="100"/>
    </row>
    <row r="29" spans="1:26" x14ac:dyDescent="0.25">
      <c r="A29" s="100"/>
      <c r="B29" s="100"/>
      <c r="C29" s="100"/>
      <c r="D29" s="100"/>
      <c r="E29" s="100"/>
      <c r="F29" s="100"/>
      <c r="G29" s="101"/>
      <c r="H29" s="100"/>
      <c r="I29" s="233"/>
      <c r="J29" s="100"/>
      <c r="K29" s="102"/>
      <c r="L29" s="102"/>
      <c r="M29" s="102"/>
      <c r="N29" s="100"/>
      <c r="O29" s="100"/>
      <c r="P29" s="100"/>
      <c r="Q29" s="100"/>
      <c r="R29" s="100"/>
      <c r="S29" s="100"/>
      <c r="T29" s="100"/>
      <c r="U29" s="100"/>
      <c r="V29" s="100"/>
      <c r="W29" s="100"/>
      <c r="X29" s="100"/>
      <c r="Y29" s="100"/>
      <c r="Z29" s="100"/>
    </row>
    <row r="30" spans="1:26" x14ac:dyDescent="0.25">
      <c r="A30" s="100"/>
      <c r="B30" s="100"/>
      <c r="C30" s="100"/>
      <c r="D30" s="100"/>
      <c r="E30" s="100"/>
      <c r="F30" s="100"/>
      <c r="G30" s="101"/>
      <c r="H30" s="100"/>
      <c r="I30" s="233"/>
      <c r="J30" s="100"/>
      <c r="K30" s="102"/>
      <c r="L30" s="102"/>
      <c r="M30" s="102"/>
      <c r="N30" s="100"/>
      <c r="O30" s="100"/>
      <c r="P30" s="100"/>
      <c r="Q30" s="100"/>
      <c r="R30" s="100"/>
      <c r="S30" s="100"/>
      <c r="T30" s="100"/>
      <c r="U30" s="100"/>
      <c r="V30" s="100"/>
      <c r="W30" s="100"/>
      <c r="X30" s="100"/>
      <c r="Y30" s="100"/>
      <c r="Z30" s="100"/>
    </row>
    <row r="31" spans="1:26" x14ac:dyDescent="0.25">
      <c r="A31" s="100"/>
      <c r="B31" s="100"/>
      <c r="C31" s="100"/>
      <c r="D31" s="100"/>
      <c r="E31" s="100"/>
      <c r="F31" s="100"/>
      <c r="G31" s="101"/>
      <c r="H31" s="100"/>
      <c r="I31" s="233"/>
      <c r="J31" s="100"/>
      <c r="K31" s="102"/>
      <c r="L31" s="102"/>
      <c r="M31" s="102"/>
      <c r="N31" s="100"/>
      <c r="O31" s="100"/>
      <c r="P31" s="100"/>
      <c r="Q31" s="100"/>
      <c r="R31" s="100"/>
      <c r="S31" s="100"/>
      <c r="T31" s="100"/>
      <c r="U31" s="100"/>
      <c r="V31" s="100"/>
      <c r="W31" s="100"/>
      <c r="X31" s="100"/>
      <c r="Y31" s="100"/>
      <c r="Z31" s="100"/>
    </row>
    <row r="32" spans="1:26" x14ac:dyDescent="0.25">
      <c r="A32" s="100"/>
      <c r="B32" s="100"/>
      <c r="C32" s="100"/>
      <c r="D32" s="100"/>
      <c r="E32" s="100"/>
      <c r="F32" s="100"/>
      <c r="G32" s="101"/>
      <c r="H32" s="100"/>
      <c r="I32" s="233"/>
      <c r="J32" s="100"/>
      <c r="K32" s="102"/>
      <c r="L32" s="102"/>
      <c r="M32" s="102"/>
      <c r="N32" s="100"/>
      <c r="O32" s="100"/>
      <c r="P32" s="100"/>
      <c r="Q32" s="100"/>
      <c r="R32" s="100"/>
      <c r="S32" s="100"/>
      <c r="T32" s="100"/>
      <c r="U32" s="100"/>
      <c r="V32" s="100"/>
      <c r="W32" s="100"/>
      <c r="X32" s="100"/>
      <c r="Y32" s="100"/>
      <c r="Z32" s="100"/>
    </row>
    <row r="33" spans="1:26" x14ac:dyDescent="0.25">
      <c r="A33" s="100"/>
      <c r="B33" s="100"/>
      <c r="C33" s="100"/>
      <c r="D33" s="100"/>
      <c r="E33" s="100"/>
      <c r="F33" s="100"/>
      <c r="G33" s="101"/>
      <c r="H33" s="100"/>
      <c r="I33" s="233"/>
      <c r="J33" s="100"/>
      <c r="K33" s="102"/>
      <c r="L33" s="102"/>
      <c r="M33" s="102"/>
      <c r="N33" s="100"/>
      <c r="O33" s="100"/>
      <c r="P33" s="100"/>
      <c r="Q33" s="100"/>
      <c r="R33" s="100"/>
      <c r="S33" s="100"/>
      <c r="T33" s="100"/>
      <c r="U33" s="100"/>
      <c r="V33" s="100"/>
      <c r="W33" s="100"/>
      <c r="X33" s="100"/>
      <c r="Y33" s="100"/>
      <c r="Z33" s="100"/>
    </row>
    <row r="34" spans="1:26" x14ac:dyDescent="0.25">
      <c r="A34" s="100"/>
      <c r="B34" s="100"/>
      <c r="C34" s="100"/>
      <c r="D34" s="100"/>
      <c r="E34" s="100"/>
      <c r="F34" s="100"/>
      <c r="G34" s="101"/>
      <c r="H34" s="100"/>
      <c r="I34" s="233"/>
      <c r="J34" s="100"/>
      <c r="K34" s="102"/>
      <c r="L34" s="102"/>
      <c r="M34" s="102"/>
      <c r="N34" s="100"/>
      <c r="O34" s="100"/>
      <c r="P34" s="100"/>
      <c r="Q34" s="100"/>
      <c r="R34" s="100"/>
      <c r="S34" s="100"/>
      <c r="T34" s="100"/>
      <c r="U34" s="100"/>
      <c r="V34" s="100"/>
      <c r="W34" s="100"/>
      <c r="X34" s="100"/>
      <c r="Y34" s="100"/>
      <c r="Z34" s="100"/>
    </row>
    <row r="35" spans="1:26" ht="11.4" customHeight="1" x14ac:dyDescent="0.25">
      <c r="A35" s="354" t="s">
        <v>300</v>
      </c>
      <c r="B35" s="355"/>
      <c r="C35" s="100"/>
      <c r="D35" s="100"/>
      <c r="E35" s="100"/>
      <c r="F35" s="100"/>
      <c r="G35" s="100"/>
      <c r="H35" s="100"/>
      <c r="I35" s="233"/>
      <c r="J35" s="100"/>
      <c r="K35" s="102">
        <f>SUM(K6:K34)</f>
        <v>202800</v>
      </c>
      <c r="L35" s="102"/>
      <c r="M35" s="102">
        <f>SUM(M6:M34)</f>
        <v>202800</v>
      </c>
      <c r="N35" s="100"/>
      <c r="O35" s="100"/>
      <c r="P35" s="100"/>
      <c r="Q35" s="100"/>
      <c r="R35" s="100"/>
      <c r="S35" s="233">
        <f>SUM(S6:S12)</f>
        <v>83</v>
      </c>
      <c r="T35" s="233">
        <f>SUM(T6:T12)</f>
        <v>21</v>
      </c>
      <c r="U35" s="100"/>
      <c r="V35" s="100"/>
      <c r="W35" s="100"/>
      <c r="X35" s="100"/>
      <c r="Y35" s="100"/>
      <c r="Z35" s="100"/>
    </row>
    <row r="36" spans="1:26" x14ac:dyDescent="0.25">
      <c r="K36" s="103"/>
      <c r="L36" s="103"/>
      <c r="M36" s="103"/>
    </row>
  </sheetData>
  <mergeCells count="33">
    <mergeCell ref="P4:P5"/>
    <mergeCell ref="Q4:Q5"/>
    <mergeCell ref="R4:R5"/>
    <mergeCell ref="T6:T26"/>
    <mergeCell ref="S6:S26"/>
    <mergeCell ref="A35:B35"/>
    <mergeCell ref="A4:A5"/>
    <mergeCell ref="B4:B5"/>
    <mergeCell ref="C4:C5"/>
    <mergeCell ref="D4:D5"/>
    <mergeCell ref="A2:Z2"/>
    <mergeCell ref="E4:F4"/>
    <mergeCell ref="S4:T4"/>
    <mergeCell ref="U4:W4"/>
    <mergeCell ref="G4:G5"/>
    <mergeCell ref="H4:H5"/>
    <mergeCell ref="I4:I5"/>
    <mergeCell ref="J4:J5"/>
    <mergeCell ref="K4:K5"/>
    <mergeCell ref="L4:L5"/>
    <mergeCell ref="M4:M5"/>
    <mergeCell ref="X4:X5"/>
    <mergeCell ref="Y4:Y5"/>
    <mergeCell ref="Z4:Z5"/>
    <mergeCell ref="N4:N5"/>
    <mergeCell ref="O4:O5"/>
    <mergeCell ref="K6:K26"/>
    <mergeCell ref="M6:M26"/>
    <mergeCell ref="F8:F13"/>
    <mergeCell ref="F15:F16"/>
    <mergeCell ref="F17:F21"/>
    <mergeCell ref="F22:F23"/>
    <mergeCell ref="F24:F25"/>
  </mergeCells>
  <phoneticPr fontId="59" type="noConversion"/>
  <printOptions horizontalCentered="1"/>
  <pageMargins left="0.39370078740157483" right="0.39370078740157483" top="0.62992125984251968" bottom="0.59055118110236227" header="0.27559055118110237" footer="0.15748031496062992"/>
  <pageSetup paperSize="9" scale="63"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P31"/>
  <sheetViews>
    <sheetView view="pageBreakPreview" zoomScaleNormal="100" workbookViewId="0">
      <selection activeCell="N14" sqref="N14"/>
    </sheetView>
  </sheetViews>
  <sheetFormatPr defaultColWidth="9" defaultRowHeight="14.4" x14ac:dyDescent="0.25"/>
  <cols>
    <col min="1" max="1" width="4.21875" customWidth="1"/>
    <col min="4" max="5" width="11.109375" customWidth="1"/>
    <col min="7" max="7" width="4.33203125" customWidth="1"/>
    <col min="8" max="8" width="13.44140625" customWidth="1"/>
    <col min="9" max="9" width="4.33203125" customWidth="1"/>
    <col min="10" max="10" width="8.6640625" customWidth="1"/>
    <col min="11" max="11" width="13.88671875" customWidth="1"/>
    <col min="12" max="12" width="5.44140625" customWidth="1"/>
    <col min="13" max="15" width="16.109375" customWidth="1"/>
  </cols>
  <sheetData>
    <row r="1" spans="1:16" x14ac:dyDescent="0.25">
      <c r="A1" t="s">
        <v>726</v>
      </c>
    </row>
    <row r="2" spans="1:16" ht="22.2" x14ac:dyDescent="0.25">
      <c r="A2" s="352" t="s">
        <v>727</v>
      </c>
      <c r="B2" s="352"/>
      <c r="C2" s="352"/>
      <c r="D2" s="352"/>
      <c r="E2" s="352"/>
      <c r="F2" s="352"/>
      <c r="G2" s="352"/>
      <c r="H2" s="352"/>
      <c r="I2" s="352"/>
      <c r="J2" s="352"/>
      <c r="K2" s="352"/>
      <c r="L2" s="352"/>
      <c r="M2" s="352"/>
      <c r="N2" s="352"/>
      <c r="O2" s="352"/>
      <c r="P2" s="352"/>
    </row>
    <row r="3" spans="1:16" x14ac:dyDescent="0.25">
      <c r="A3" t="s">
        <v>226</v>
      </c>
      <c r="F3" t="s">
        <v>700</v>
      </c>
      <c r="J3" t="s">
        <v>701</v>
      </c>
      <c r="N3" t="s">
        <v>702</v>
      </c>
      <c r="P3" t="s">
        <v>76</v>
      </c>
    </row>
    <row r="4" spans="1:16" x14ac:dyDescent="0.25">
      <c r="A4" s="358" t="s">
        <v>607</v>
      </c>
      <c r="B4" s="358" t="s">
        <v>703</v>
      </c>
      <c r="C4" s="358" t="s">
        <v>704</v>
      </c>
      <c r="D4" s="358" t="s">
        <v>705</v>
      </c>
      <c r="E4" s="358"/>
      <c r="F4" s="358" t="s">
        <v>728</v>
      </c>
      <c r="G4" s="358" t="s">
        <v>708</v>
      </c>
      <c r="H4" s="358" t="s">
        <v>729</v>
      </c>
      <c r="I4" s="358" t="s">
        <v>143</v>
      </c>
      <c r="J4" s="358" t="s">
        <v>730</v>
      </c>
      <c r="K4" s="358" t="s">
        <v>144</v>
      </c>
      <c r="L4" s="358" t="s">
        <v>712</v>
      </c>
      <c r="M4" s="358" t="s">
        <v>713</v>
      </c>
      <c r="N4" s="358" t="s">
        <v>714</v>
      </c>
      <c r="O4" s="358" t="s">
        <v>715</v>
      </c>
      <c r="P4" s="358" t="s">
        <v>731</v>
      </c>
    </row>
    <row r="5" spans="1:16" x14ac:dyDescent="0.25">
      <c r="A5" s="358"/>
      <c r="B5" s="358"/>
      <c r="C5" s="358"/>
      <c r="D5" s="93" t="s">
        <v>694</v>
      </c>
      <c r="E5" s="93" t="s">
        <v>720</v>
      </c>
      <c r="F5" s="358"/>
      <c r="G5" s="358"/>
      <c r="H5" s="358"/>
      <c r="I5" s="358"/>
      <c r="J5" s="358"/>
      <c r="K5" s="358"/>
      <c r="L5" s="358"/>
      <c r="M5" s="358"/>
      <c r="N5" s="358"/>
      <c r="O5" s="358"/>
      <c r="P5" s="358"/>
    </row>
    <row r="6" spans="1:16" x14ac:dyDescent="0.25">
      <c r="A6" s="95"/>
      <c r="B6" s="95"/>
      <c r="C6" s="95"/>
      <c r="D6" s="95"/>
      <c r="E6" s="95"/>
      <c r="F6" s="97"/>
      <c r="G6" s="95"/>
      <c r="H6" s="95"/>
      <c r="I6" s="95"/>
      <c r="J6" s="96"/>
      <c r="K6" s="96"/>
      <c r="L6" s="95"/>
      <c r="M6" s="95"/>
      <c r="N6" s="95"/>
      <c r="O6" s="95"/>
      <c r="P6" s="95"/>
    </row>
    <row r="7" spans="1:16" x14ac:dyDescent="0.25">
      <c r="A7" s="95"/>
      <c r="B7" s="95"/>
      <c r="C7" s="95"/>
      <c r="D7" s="95"/>
      <c r="E7" s="95"/>
      <c r="F7" s="97"/>
      <c r="G7" s="95"/>
      <c r="H7" s="95"/>
      <c r="I7" s="95"/>
      <c r="J7" s="96"/>
      <c r="K7" s="96"/>
      <c r="L7" s="95"/>
      <c r="M7" s="95"/>
      <c r="N7" s="95"/>
      <c r="O7" s="95"/>
      <c r="P7" s="95"/>
    </row>
    <row r="8" spans="1:16" x14ac:dyDescent="0.25">
      <c r="A8" s="95"/>
      <c r="B8" s="95"/>
      <c r="C8" s="95"/>
      <c r="D8" s="95"/>
      <c r="E8" s="95"/>
      <c r="F8" s="97"/>
      <c r="G8" s="95"/>
      <c r="H8" s="95"/>
      <c r="I8" s="95"/>
      <c r="J8" s="96"/>
      <c r="K8" s="96"/>
      <c r="L8" s="95"/>
      <c r="M8" s="95"/>
      <c r="N8" s="95"/>
      <c r="O8" s="95"/>
      <c r="P8" s="95"/>
    </row>
    <row r="9" spans="1:16" x14ac:dyDescent="0.25">
      <c r="A9" s="95"/>
      <c r="B9" s="95"/>
      <c r="C9" s="95"/>
      <c r="D9" s="95"/>
      <c r="E9" s="95"/>
      <c r="F9" s="97"/>
      <c r="G9" s="95"/>
      <c r="H9" s="95"/>
      <c r="I9" s="95"/>
      <c r="J9" s="96"/>
      <c r="K9" s="96"/>
      <c r="L9" s="95"/>
      <c r="M9" s="95"/>
      <c r="N9" s="95"/>
      <c r="O9" s="95"/>
      <c r="P9" s="95"/>
    </row>
    <row r="10" spans="1:16" x14ac:dyDescent="0.25">
      <c r="A10" s="95"/>
      <c r="B10" s="95"/>
      <c r="C10" s="95"/>
      <c r="D10" s="95"/>
      <c r="E10" s="95"/>
      <c r="F10" s="97"/>
      <c r="G10" s="95"/>
      <c r="H10" s="95"/>
      <c r="I10" s="95"/>
      <c r="J10" s="96"/>
      <c r="K10" s="96"/>
      <c r="L10" s="95"/>
      <c r="M10" s="95"/>
      <c r="N10" s="95"/>
      <c r="O10" s="95"/>
      <c r="P10" s="95"/>
    </row>
    <row r="11" spans="1:16" x14ac:dyDescent="0.25">
      <c r="A11" s="95"/>
      <c r="B11" s="95"/>
      <c r="C11" s="95"/>
      <c r="D11" s="95"/>
      <c r="E11" s="95"/>
      <c r="F11" s="97"/>
      <c r="G11" s="95"/>
      <c r="H11" s="95"/>
      <c r="I11" s="95"/>
      <c r="J11" s="96"/>
      <c r="K11" s="96"/>
      <c r="L11" s="95"/>
      <c r="M11" s="95"/>
      <c r="N11" s="95"/>
      <c r="O11" s="95"/>
      <c r="P11" s="95"/>
    </row>
    <row r="12" spans="1:16" x14ac:dyDescent="0.25">
      <c r="A12" s="95"/>
      <c r="B12" s="95"/>
      <c r="C12" s="95"/>
      <c r="D12" s="95"/>
      <c r="E12" s="95"/>
      <c r="F12" s="97"/>
      <c r="G12" s="95"/>
      <c r="H12" s="95"/>
      <c r="I12" s="95"/>
      <c r="J12" s="96"/>
      <c r="K12" s="96"/>
      <c r="L12" s="95"/>
      <c r="M12" s="95"/>
      <c r="N12" s="95"/>
      <c r="O12" s="95"/>
      <c r="P12" s="95"/>
    </row>
    <row r="13" spans="1:16" x14ac:dyDescent="0.25">
      <c r="A13" s="95"/>
      <c r="B13" s="95"/>
      <c r="C13" s="95"/>
      <c r="D13" s="95"/>
      <c r="E13" s="95"/>
      <c r="F13" s="97"/>
      <c r="G13" s="95"/>
      <c r="H13" s="95"/>
      <c r="I13" s="95"/>
      <c r="J13" s="96"/>
      <c r="K13" s="96"/>
      <c r="L13" s="95"/>
      <c r="M13" s="95"/>
      <c r="N13" s="95"/>
      <c r="O13" s="95"/>
      <c r="P13" s="95"/>
    </row>
    <row r="14" spans="1:16" x14ac:dyDescent="0.25">
      <c r="A14" s="95"/>
      <c r="B14" s="95"/>
      <c r="C14" s="95"/>
      <c r="D14" s="95"/>
      <c r="E14" s="95"/>
      <c r="F14" s="97"/>
      <c r="G14" s="95"/>
      <c r="H14" s="95"/>
      <c r="I14" s="95"/>
      <c r="J14" s="96"/>
      <c r="K14" s="96"/>
      <c r="L14" s="95"/>
      <c r="M14" s="95"/>
      <c r="N14" s="95"/>
      <c r="O14" s="95"/>
      <c r="P14" s="95"/>
    </row>
    <row r="15" spans="1:16" x14ac:dyDescent="0.25">
      <c r="A15" s="95"/>
      <c r="B15" s="95"/>
      <c r="C15" s="95"/>
      <c r="D15" s="95"/>
      <c r="E15" s="95"/>
      <c r="F15" s="97"/>
      <c r="G15" s="95"/>
      <c r="H15" s="95"/>
      <c r="I15" s="95"/>
      <c r="J15" s="96"/>
      <c r="K15" s="96"/>
      <c r="L15" s="95"/>
      <c r="M15" s="95"/>
      <c r="N15" s="95"/>
      <c r="O15" s="95"/>
      <c r="P15" s="95"/>
    </row>
    <row r="16" spans="1:16" x14ac:dyDescent="0.25">
      <c r="A16" s="95"/>
      <c r="B16" s="95"/>
      <c r="C16" s="95"/>
      <c r="D16" s="95"/>
      <c r="E16" s="95"/>
      <c r="F16" s="97"/>
      <c r="G16" s="95"/>
      <c r="H16" s="95"/>
      <c r="I16" s="95"/>
      <c r="J16" s="96"/>
      <c r="K16" s="96"/>
      <c r="L16" s="95"/>
      <c r="M16" s="95"/>
      <c r="N16" s="95"/>
      <c r="O16" s="95"/>
      <c r="P16" s="95"/>
    </row>
    <row r="17" spans="1:16" x14ac:dyDescent="0.25">
      <c r="A17" s="95"/>
      <c r="B17" s="95"/>
      <c r="C17" s="95"/>
      <c r="D17" s="95"/>
      <c r="E17" s="95"/>
      <c r="F17" s="97"/>
      <c r="G17" s="95"/>
      <c r="H17" s="95"/>
      <c r="I17" s="95"/>
      <c r="J17" s="96"/>
      <c r="K17" s="96"/>
      <c r="L17" s="95"/>
      <c r="M17" s="95"/>
      <c r="N17" s="95"/>
      <c r="O17" s="95"/>
      <c r="P17" s="95"/>
    </row>
    <row r="18" spans="1:16" x14ac:dyDescent="0.25">
      <c r="A18" s="95"/>
      <c r="B18" s="95"/>
      <c r="C18" s="95"/>
      <c r="D18" s="95"/>
      <c r="E18" s="95"/>
      <c r="F18" s="97"/>
      <c r="G18" s="95"/>
      <c r="H18" s="95"/>
      <c r="I18" s="95"/>
      <c r="J18" s="96"/>
      <c r="K18" s="96"/>
      <c r="L18" s="95"/>
      <c r="M18" s="95"/>
      <c r="N18" s="95"/>
      <c r="O18" s="95"/>
      <c r="P18" s="95"/>
    </row>
    <row r="19" spans="1:16" x14ac:dyDescent="0.25">
      <c r="A19" s="95"/>
      <c r="B19" s="95"/>
      <c r="C19" s="95"/>
      <c r="D19" s="95"/>
      <c r="E19" s="95"/>
      <c r="F19" s="97"/>
      <c r="G19" s="95"/>
      <c r="H19" s="95"/>
      <c r="I19" s="95"/>
      <c r="J19" s="96"/>
      <c r="K19" s="96"/>
      <c r="L19" s="95"/>
      <c r="M19" s="95"/>
      <c r="N19" s="95"/>
      <c r="O19" s="95"/>
      <c r="P19" s="95"/>
    </row>
    <row r="20" spans="1:16" x14ac:dyDescent="0.25">
      <c r="A20" s="95"/>
      <c r="B20" s="95"/>
      <c r="C20" s="95"/>
      <c r="D20" s="95"/>
      <c r="E20" s="95"/>
      <c r="F20" s="97"/>
      <c r="G20" s="95"/>
      <c r="H20" s="95"/>
      <c r="I20" s="95"/>
      <c r="J20" s="96"/>
      <c r="K20" s="96"/>
      <c r="L20" s="95"/>
      <c r="M20" s="95"/>
      <c r="N20" s="95"/>
      <c r="O20" s="95"/>
      <c r="P20" s="95"/>
    </row>
    <row r="21" spans="1:16" x14ac:dyDescent="0.25">
      <c r="A21" s="95"/>
      <c r="B21" s="95"/>
      <c r="C21" s="95"/>
      <c r="D21" s="95"/>
      <c r="E21" s="95"/>
      <c r="F21" s="97"/>
      <c r="G21" s="95"/>
      <c r="H21" s="95"/>
      <c r="I21" s="95"/>
      <c r="J21" s="96"/>
      <c r="K21" s="96"/>
      <c r="L21" s="95"/>
      <c r="M21" s="95"/>
      <c r="N21" s="95"/>
      <c r="O21" s="95"/>
      <c r="P21" s="95"/>
    </row>
    <row r="22" spans="1:16" x14ac:dyDescent="0.25">
      <c r="A22" s="95"/>
      <c r="B22" s="95"/>
      <c r="C22" s="95"/>
      <c r="D22" s="95"/>
      <c r="E22" s="95"/>
      <c r="F22" s="97"/>
      <c r="G22" s="95"/>
      <c r="H22" s="95"/>
      <c r="I22" s="95"/>
      <c r="J22" s="96"/>
      <c r="K22" s="96"/>
      <c r="L22" s="95"/>
      <c r="M22" s="95"/>
      <c r="N22" s="95"/>
      <c r="O22" s="95"/>
      <c r="P22" s="95"/>
    </row>
    <row r="23" spans="1:16" x14ac:dyDescent="0.25">
      <c r="A23" s="95"/>
      <c r="B23" s="95"/>
      <c r="C23" s="95"/>
      <c r="D23" s="95"/>
      <c r="E23" s="95"/>
      <c r="F23" s="97"/>
      <c r="G23" s="95"/>
      <c r="H23" s="95"/>
      <c r="I23" s="95"/>
      <c r="J23" s="96"/>
      <c r="K23" s="96"/>
      <c r="L23" s="95"/>
      <c r="M23" s="95"/>
      <c r="N23" s="95"/>
      <c r="O23" s="95"/>
      <c r="P23" s="95"/>
    </row>
    <row r="24" spans="1:16" x14ac:dyDescent="0.25">
      <c r="A24" s="95"/>
      <c r="B24" s="95"/>
      <c r="C24" s="95"/>
      <c r="D24" s="95"/>
      <c r="E24" s="95"/>
      <c r="F24" s="97"/>
      <c r="G24" s="95"/>
      <c r="H24" s="95"/>
      <c r="I24" s="95"/>
      <c r="J24" s="96"/>
      <c r="K24" s="96"/>
      <c r="L24" s="95"/>
      <c r="M24" s="95"/>
      <c r="N24" s="95"/>
      <c r="O24" s="95"/>
      <c r="P24" s="95"/>
    </row>
    <row r="25" spans="1:16" x14ac:dyDescent="0.25">
      <c r="A25" s="95"/>
      <c r="B25" s="95"/>
      <c r="C25" s="95"/>
      <c r="D25" s="95"/>
      <c r="E25" s="95"/>
      <c r="F25" s="97"/>
      <c r="G25" s="95"/>
      <c r="H25" s="95"/>
      <c r="I25" s="95"/>
      <c r="J25" s="96"/>
      <c r="K25" s="96"/>
      <c r="L25" s="95"/>
      <c r="M25" s="95"/>
      <c r="N25" s="95"/>
      <c r="O25" s="95"/>
      <c r="P25" s="95"/>
    </row>
    <row r="26" spans="1:16" x14ac:dyDescent="0.25">
      <c r="A26" s="95"/>
      <c r="B26" s="95"/>
      <c r="C26" s="95"/>
      <c r="D26" s="95"/>
      <c r="E26" s="95"/>
      <c r="F26" s="97"/>
      <c r="G26" s="95"/>
      <c r="H26" s="95"/>
      <c r="I26" s="95"/>
      <c r="J26" s="96"/>
      <c r="K26" s="96"/>
      <c r="L26" s="95"/>
      <c r="M26" s="95"/>
      <c r="N26" s="95"/>
      <c r="O26" s="95"/>
      <c r="P26" s="95"/>
    </row>
    <row r="27" spans="1:16" x14ac:dyDescent="0.25">
      <c r="A27" s="95"/>
      <c r="B27" s="95"/>
      <c r="C27" s="95"/>
      <c r="D27" s="95"/>
      <c r="E27" s="95"/>
      <c r="F27" s="97"/>
      <c r="G27" s="95"/>
      <c r="H27" s="95"/>
      <c r="I27" s="95"/>
      <c r="J27" s="96"/>
      <c r="K27" s="96"/>
      <c r="L27" s="95"/>
      <c r="M27" s="95"/>
      <c r="N27" s="95"/>
      <c r="O27" s="95"/>
      <c r="P27" s="95"/>
    </row>
    <row r="28" spans="1:16" x14ac:dyDescent="0.25">
      <c r="A28" s="95"/>
      <c r="B28" s="95"/>
      <c r="C28" s="95"/>
      <c r="D28" s="95"/>
      <c r="E28" s="95"/>
      <c r="F28" s="97"/>
      <c r="G28" s="95"/>
      <c r="H28" s="95"/>
      <c r="I28" s="95"/>
      <c r="J28" s="96"/>
      <c r="K28" s="96"/>
      <c r="L28" s="95"/>
      <c r="M28" s="95"/>
      <c r="N28" s="95"/>
      <c r="O28" s="95"/>
      <c r="P28" s="95"/>
    </row>
    <row r="29" spans="1:16" x14ac:dyDescent="0.25">
      <c r="A29" s="95"/>
      <c r="B29" s="95"/>
      <c r="C29" s="95"/>
      <c r="D29" s="95"/>
      <c r="E29" s="95"/>
      <c r="F29" s="97"/>
      <c r="G29" s="95"/>
      <c r="H29" s="95"/>
      <c r="I29" s="95"/>
      <c r="J29" s="96"/>
      <c r="K29" s="96"/>
      <c r="L29" s="95"/>
      <c r="M29" s="95"/>
      <c r="N29" s="95"/>
      <c r="O29" s="95"/>
      <c r="P29" s="95"/>
    </row>
    <row r="30" spans="1:16" x14ac:dyDescent="0.25">
      <c r="A30" s="95"/>
      <c r="B30" s="95"/>
      <c r="C30" s="95"/>
      <c r="D30" s="95"/>
      <c r="E30" s="95"/>
      <c r="F30" s="97"/>
      <c r="G30" s="95"/>
      <c r="H30" s="95"/>
      <c r="I30" s="95"/>
      <c r="J30" s="96"/>
      <c r="K30" s="96"/>
      <c r="L30" s="95"/>
      <c r="M30" s="95"/>
      <c r="N30" s="95"/>
      <c r="O30" s="95"/>
      <c r="P30" s="95"/>
    </row>
    <row r="31" spans="1:16" x14ac:dyDescent="0.25">
      <c r="A31" s="95"/>
      <c r="B31" s="95"/>
      <c r="C31" s="95"/>
      <c r="D31" s="95"/>
      <c r="E31" s="95"/>
      <c r="F31" s="97"/>
      <c r="G31" s="95"/>
      <c r="H31" s="95"/>
      <c r="I31" s="95"/>
      <c r="J31" s="96"/>
      <c r="K31" s="96"/>
      <c r="L31" s="95"/>
      <c r="M31" s="95"/>
      <c r="N31" s="95"/>
      <c r="O31" s="95"/>
      <c r="P31" s="95"/>
    </row>
  </sheetData>
  <mergeCells count="16">
    <mergeCell ref="A2:P2"/>
    <mergeCell ref="D4:E4"/>
    <mergeCell ref="A4:A5"/>
    <mergeCell ref="B4:B5"/>
    <mergeCell ref="C4:C5"/>
    <mergeCell ref="F4:F5"/>
    <mergeCell ref="G4:G5"/>
    <mergeCell ref="H4:H5"/>
    <mergeCell ref="I4:I5"/>
    <mergeCell ref="J4:J5"/>
    <mergeCell ref="K4:K5"/>
    <mergeCell ref="L4:L5"/>
    <mergeCell ref="M4:M5"/>
    <mergeCell ref="N4:N5"/>
    <mergeCell ref="O4:O5"/>
    <mergeCell ref="P4:P5"/>
  </mergeCells>
  <phoneticPr fontId="59" type="noConversion"/>
  <printOptions horizontalCentered="1"/>
  <pageMargins left="0.39370078740157483" right="0.39370078740157483" top="0.98425196850393704" bottom="0.98425196850393704" header="0.51181102362204722" footer="0.51181102362204722"/>
  <pageSetup paperSize="9" scale="87"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3"/>
  <sheetViews>
    <sheetView view="pageBreakPreview" topLeftCell="A4" zoomScaleNormal="100" workbookViewId="0">
      <selection activeCell="S20" sqref="S20"/>
    </sheetView>
  </sheetViews>
  <sheetFormatPr defaultColWidth="9" defaultRowHeight="14.4" x14ac:dyDescent="0.25"/>
  <cols>
    <col min="1" max="1" width="4.109375" customWidth="1"/>
    <col min="4" max="4" width="5.44140625" customWidth="1"/>
    <col min="5" max="6" width="10.6640625" customWidth="1"/>
    <col min="7" max="7" width="4.33203125" customWidth="1"/>
    <col min="8" max="8" width="7.88671875" customWidth="1"/>
    <col min="9" max="9" width="10.5546875" bestFit="1" customWidth="1"/>
    <col min="10" max="10" width="14.88671875"/>
    <col min="11" max="11" width="5.88671875" customWidth="1"/>
    <col min="12" max="12" width="10.33203125"/>
    <col min="13" max="13" width="14.88671875"/>
    <col min="14" max="14" width="6" customWidth="1"/>
    <col min="15" max="15" width="12.21875" customWidth="1"/>
    <col min="18" max="18" width="13.6640625" customWidth="1"/>
    <col min="19" max="19" width="12.88671875" customWidth="1"/>
    <col min="20" max="20" width="12.5546875" customWidth="1"/>
    <col min="23" max="23" width="17.88671875" customWidth="1"/>
  </cols>
  <sheetData>
    <row r="1" spans="1:23" x14ac:dyDescent="0.25">
      <c r="A1" t="s">
        <v>732</v>
      </c>
    </row>
    <row r="2" spans="1:23" ht="22.2" x14ac:dyDescent="0.25">
      <c r="A2" s="352" t="s">
        <v>928</v>
      </c>
      <c r="B2" s="352"/>
      <c r="C2" s="352"/>
      <c r="D2" s="352"/>
      <c r="E2" s="352"/>
      <c r="F2" s="352"/>
      <c r="G2" s="352"/>
      <c r="H2" s="352"/>
      <c r="I2" s="352"/>
      <c r="J2" s="352"/>
      <c r="K2" s="352"/>
      <c r="L2" s="352"/>
      <c r="M2" s="352"/>
      <c r="N2" s="352"/>
      <c r="O2" s="352"/>
      <c r="P2" s="352"/>
      <c r="Q2" s="352"/>
      <c r="R2" s="352"/>
      <c r="S2" s="352"/>
      <c r="T2" s="352"/>
      <c r="U2" s="352"/>
      <c r="V2" s="352"/>
      <c r="W2" s="352"/>
    </row>
    <row r="3" spans="1:23" x14ac:dyDescent="0.25">
      <c r="A3" t="str">
        <f>货币资金!A5</f>
        <v>填报单位：林芝市巴宜区八一镇人民政府</v>
      </c>
      <c r="G3" t="str">
        <f>清产核资汇总表!D9</f>
        <v>填表时间：      2023 年    11  月   30   日</v>
      </c>
      <c r="M3" s="227" t="s">
        <v>907</v>
      </c>
      <c r="S3" t="str">
        <f>清产核资汇总表!D7</f>
        <v xml:space="preserve">联系电话：                        </v>
      </c>
      <c r="W3" s="110" t="s">
        <v>891</v>
      </c>
    </row>
    <row r="4" spans="1:23" x14ac:dyDescent="0.25">
      <c r="A4" s="358" t="s">
        <v>607</v>
      </c>
      <c r="B4" s="358" t="s">
        <v>703</v>
      </c>
      <c r="C4" s="358" t="s">
        <v>704</v>
      </c>
      <c r="D4" s="358" t="s">
        <v>733</v>
      </c>
      <c r="E4" s="358" t="s">
        <v>734</v>
      </c>
      <c r="F4" s="358"/>
      <c r="G4" s="358"/>
      <c r="H4" s="358" t="s">
        <v>735</v>
      </c>
      <c r="I4" s="358"/>
      <c r="J4" s="358"/>
      <c r="K4" s="358" t="s">
        <v>736</v>
      </c>
      <c r="L4" s="358"/>
      <c r="M4" s="358"/>
      <c r="N4" s="358" t="s">
        <v>737</v>
      </c>
      <c r="O4" s="358" t="s">
        <v>144</v>
      </c>
      <c r="P4" s="358" t="s">
        <v>646</v>
      </c>
      <c r="Q4" s="358" t="s">
        <v>738</v>
      </c>
      <c r="R4" s="358" t="s">
        <v>713</v>
      </c>
      <c r="S4" s="358" t="s">
        <v>714</v>
      </c>
      <c r="T4" s="358" t="s">
        <v>715</v>
      </c>
      <c r="U4" s="358" t="s">
        <v>716</v>
      </c>
      <c r="V4" s="358"/>
      <c r="W4" s="358" t="s">
        <v>84</v>
      </c>
    </row>
    <row r="5" spans="1:23" ht="28.8" x14ac:dyDescent="0.25">
      <c r="A5" s="358"/>
      <c r="B5" s="358"/>
      <c r="C5" s="358"/>
      <c r="D5" s="358"/>
      <c r="E5" s="93" t="s">
        <v>694</v>
      </c>
      <c r="F5" s="93" t="s">
        <v>720</v>
      </c>
      <c r="G5" s="93" t="s">
        <v>739</v>
      </c>
      <c r="H5" s="93" t="s">
        <v>143</v>
      </c>
      <c r="I5" s="93" t="s">
        <v>730</v>
      </c>
      <c r="J5" s="93" t="s">
        <v>144</v>
      </c>
      <c r="K5" s="93" t="s">
        <v>143</v>
      </c>
      <c r="L5" s="93" t="s">
        <v>730</v>
      </c>
      <c r="M5" s="93" t="s">
        <v>144</v>
      </c>
      <c r="N5" s="358"/>
      <c r="O5" s="358"/>
      <c r="P5" s="358"/>
      <c r="Q5" s="358"/>
      <c r="R5" s="358"/>
      <c r="S5" s="358"/>
      <c r="T5" s="358"/>
      <c r="U5" s="93" t="s">
        <v>722</v>
      </c>
      <c r="V5" s="93" t="s">
        <v>721</v>
      </c>
      <c r="W5" s="358"/>
    </row>
    <row r="6" spans="1:23" ht="19.8" customHeight="1" x14ac:dyDescent="0.15">
      <c r="A6" s="94">
        <v>1</v>
      </c>
      <c r="B6" s="280" t="s">
        <v>936</v>
      </c>
      <c r="C6" s="282" t="s">
        <v>895</v>
      </c>
      <c r="D6" s="282">
        <v>7</v>
      </c>
      <c r="E6" s="282" t="s">
        <v>900</v>
      </c>
      <c r="F6" s="296" t="s">
        <v>968</v>
      </c>
      <c r="G6" s="95"/>
      <c r="H6" s="271">
        <v>2</v>
      </c>
      <c r="I6" s="272">
        <v>8000</v>
      </c>
      <c r="J6" s="427">
        <f>I6*H6</f>
        <v>16000</v>
      </c>
      <c r="K6" s="94"/>
      <c r="L6" s="96"/>
      <c r="M6" s="402">
        <v>81000</v>
      </c>
      <c r="N6" s="424">
        <v>2</v>
      </c>
      <c r="O6" s="297">
        <f>N6*12000</f>
        <v>24000</v>
      </c>
      <c r="P6" s="242" t="s">
        <v>740</v>
      </c>
      <c r="Q6" s="242" t="s">
        <v>898</v>
      </c>
      <c r="R6" s="424" t="s">
        <v>947</v>
      </c>
      <c r="S6" s="424" t="s">
        <v>947</v>
      </c>
      <c r="T6" s="424" t="s">
        <v>947</v>
      </c>
      <c r="U6" s="399">
        <v>21</v>
      </c>
      <c r="V6" s="399">
        <v>83</v>
      </c>
      <c r="W6" s="95"/>
    </row>
    <row r="7" spans="1:23" x14ac:dyDescent="0.15">
      <c r="A7" s="232">
        <v>2</v>
      </c>
      <c r="B7" s="291" t="s">
        <v>936</v>
      </c>
      <c r="C7" s="282" t="s">
        <v>895</v>
      </c>
      <c r="D7" s="282">
        <v>7</v>
      </c>
      <c r="E7" s="282" t="s">
        <v>900</v>
      </c>
      <c r="F7" s="296" t="s">
        <v>969</v>
      </c>
      <c r="G7" s="95"/>
      <c r="H7" s="271">
        <v>2</v>
      </c>
      <c r="I7" s="272">
        <v>8000</v>
      </c>
      <c r="J7" s="427">
        <f t="shared" ref="J7:J26" si="0">I7*H7</f>
        <v>16000</v>
      </c>
      <c r="K7" s="94"/>
      <c r="L7" s="96"/>
      <c r="M7" s="403"/>
      <c r="N7" s="424">
        <v>2</v>
      </c>
      <c r="O7" s="297">
        <f t="shared" ref="O7:O26" si="1">N7*12000</f>
        <v>24000</v>
      </c>
      <c r="P7" s="242" t="s">
        <v>740</v>
      </c>
      <c r="Q7" s="242" t="s">
        <v>898</v>
      </c>
      <c r="R7" s="424" t="s">
        <v>948</v>
      </c>
      <c r="S7" s="424" t="s">
        <v>948</v>
      </c>
      <c r="T7" s="424" t="s">
        <v>948</v>
      </c>
      <c r="U7" s="400"/>
      <c r="V7" s="400"/>
      <c r="W7" s="95"/>
    </row>
    <row r="8" spans="1:23" x14ac:dyDescent="0.25">
      <c r="A8" s="281">
        <v>3</v>
      </c>
      <c r="B8" s="291" t="s">
        <v>936</v>
      </c>
      <c r="C8" s="282" t="s">
        <v>895</v>
      </c>
      <c r="D8" s="282">
        <v>7</v>
      </c>
      <c r="E8" s="282" t="s">
        <v>900</v>
      </c>
      <c r="F8" s="426" t="s">
        <v>970</v>
      </c>
      <c r="G8" s="95"/>
      <c r="H8" s="271">
        <v>2</v>
      </c>
      <c r="I8" s="272">
        <v>8000</v>
      </c>
      <c r="J8" s="427">
        <f t="shared" si="0"/>
        <v>16000</v>
      </c>
      <c r="K8" s="94"/>
      <c r="L8" s="96"/>
      <c r="M8" s="403"/>
      <c r="N8" s="424">
        <v>2</v>
      </c>
      <c r="O8" s="297">
        <f t="shared" si="1"/>
        <v>24000</v>
      </c>
      <c r="P8" s="242" t="s">
        <v>740</v>
      </c>
      <c r="Q8" s="242" t="s">
        <v>898</v>
      </c>
      <c r="R8" s="425" t="s">
        <v>949</v>
      </c>
      <c r="S8" s="425" t="s">
        <v>949</v>
      </c>
      <c r="T8" s="425" t="s">
        <v>949</v>
      </c>
      <c r="U8" s="400"/>
      <c r="V8" s="400"/>
      <c r="W8" s="95"/>
    </row>
    <row r="9" spans="1:23" x14ac:dyDescent="0.25">
      <c r="A9" s="281">
        <v>4</v>
      </c>
      <c r="B9" s="291" t="s">
        <v>936</v>
      </c>
      <c r="C9" s="282" t="s">
        <v>895</v>
      </c>
      <c r="D9" s="282">
        <v>7</v>
      </c>
      <c r="E9" s="282" t="s">
        <v>900</v>
      </c>
      <c r="F9" s="426"/>
      <c r="G9" s="95"/>
      <c r="H9" s="271">
        <v>2</v>
      </c>
      <c r="I9" s="272">
        <v>8000</v>
      </c>
      <c r="J9" s="427">
        <f t="shared" si="0"/>
        <v>16000</v>
      </c>
      <c r="K9" s="94"/>
      <c r="L9" s="96"/>
      <c r="M9" s="403"/>
      <c r="N9" s="424">
        <v>2</v>
      </c>
      <c r="O9" s="297">
        <f t="shared" si="1"/>
        <v>24000</v>
      </c>
      <c r="P9" s="242" t="s">
        <v>740</v>
      </c>
      <c r="Q9" s="242" t="s">
        <v>898</v>
      </c>
      <c r="R9" s="425" t="s">
        <v>950</v>
      </c>
      <c r="S9" s="425" t="s">
        <v>950</v>
      </c>
      <c r="T9" s="425" t="s">
        <v>950</v>
      </c>
      <c r="U9" s="400"/>
      <c r="V9" s="400"/>
      <c r="W9" s="95"/>
    </row>
    <row r="10" spans="1:23" x14ac:dyDescent="0.25">
      <c r="A10" s="281">
        <v>5</v>
      </c>
      <c r="B10" s="291" t="s">
        <v>936</v>
      </c>
      <c r="C10" s="282" t="s">
        <v>895</v>
      </c>
      <c r="D10" s="282">
        <v>7</v>
      </c>
      <c r="E10" s="282" t="s">
        <v>900</v>
      </c>
      <c r="F10" s="426"/>
      <c r="G10" s="95"/>
      <c r="H10" s="271">
        <v>2</v>
      </c>
      <c r="I10" s="272">
        <v>8000</v>
      </c>
      <c r="J10" s="427">
        <f t="shared" si="0"/>
        <v>16000</v>
      </c>
      <c r="K10" s="94"/>
      <c r="L10" s="96"/>
      <c r="M10" s="403"/>
      <c r="N10" s="424">
        <v>2</v>
      </c>
      <c r="O10" s="297">
        <f t="shared" si="1"/>
        <v>24000</v>
      </c>
      <c r="P10" s="242" t="s">
        <v>740</v>
      </c>
      <c r="Q10" s="242" t="s">
        <v>898</v>
      </c>
      <c r="R10" s="425" t="s">
        <v>951</v>
      </c>
      <c r="S10" s="425" t="s">
        <v>951</v>
      </c>
      <c r="T10" s="425" t="s">
        <v>951</v>
      </c>
      <c r="U10" s="400"/>
      <c r="V10" s="400"/>
      <c r="W10" s="95"/>
    </row>
    <row r="11" spans="1:23" x14ac:dyDescent="0.25">
      <c r="A11" s="281">
        <v>6</v>
      </c>
      <c r="B11" s="291" t="s">
        <v>936</v>
      </c>
      <c r="C11" s="282" t="s">
        <v>895</v>
      </c>
      <c r="D11" s="282">
        <v>7</v>
      </c>
      <c r="E11" s="282" t="s">
        <v>900</v>
      </c>
      <c r="F11" s="426"/>
      <c r="G11" s="95"/>
      <c r="H11" s="271">
        <v>2</v>
      </c>
      <c r="I11" s="272">
        <v>8000</v>
      </c>
      <c r="J11" s="427">
        <f t="shared" si="0"/>
        <v>16000</v>
      </c>
      <c r="K11" s="94"/>
      <c r="L11" s="96"/>
      <c r="M11" s="403"/>
      <c r="N11" s="424">
        <v>2</v>
      </c>
      <c r="O11" s="297">
        <f t="shared" si="1"/>
        <v>24000</v>
      </c>
      <c r="P11" s="242" t="s">
        <v>740</v>
      </c>
      <c r="Q11" s="242" t="s">
        <v>898</v>
      </c>
      <c r="R11" s="425" t="s">
        <v>952</v>
      </c>
      <c r="S11" s="425" t="s">
        <v>952</v>
      </c>
      <c r="T11" s="425" t="s">
        <v>952</v>
      </c>
      <c r="U11" s="400"/>
      <c r="V11" s="400"/>
      <c r="W11" s="95"/>
    </row>
    <row r="12" spans="1:23" x14ac:dyDescent="0.25">
      <c r="A12" s="281">
        <v>7</v>
      </c>
      <c r="B12" s="291" t="s">
        <v>936</v>
      </c>
      <c r="C12" s="282" t="s">
        <v>895</v>
      </c>
      <c r="D12" s="282">
        <v>7</v>
      </c>
      <c r="E12" s="282" t="s">
        <v>900</v>
      </c>
      <c r="F12" s="426"/>
      <c r="G12" s="95"/>
      <c r="H12" s="271">
        <v>2</v>
      </c>
      <c r="I12" s="272">
        <v>8000</v>
      </c>
      <c r="J12" s="427">
        <f t="shared" si="0"/>
        <v>16000</v>
      </c>
      <c r="K12" s="94"/>
      <c r="L12" s="96"/>
      <c r="M12" s="403"/>
      <c r="N12" s="424">
        <v>2</v>
      </c>
      <c r="O12" s="297">
        <f t="shared" si="1"/>
        <v>24000</v>
      </c>
      <c r="P12" s="242" t="s">
        <v>740</v>
      </c>
      <c r="Q12" s="242" t="s">
        <v>898</v>
      </c>
      <c r="R12" s="425" t="s">
        <v>953</v>
      </c>
      <c r="S12" s="425" t="s">
        <v>953</v>
      </c>
      <c r="T12" s="425" t="s">
        <v>953</v>
      </c>
      <c r="U12" s="400"/>
      <c r="V12" s="400"/>
      <c r="W12" s="95"/>
    </row>
    <row r="13" spans="1:23" x14ac:dyDescent="0.25">
      <c r="A13" s="281">
        <v>8</v>
      </c>
      <c r="B13" s="291" t="s">
        <v>936</v>
      </c>
      <c r="C13" s="282" t="s">
        <v>895</v>
      </c>
      <c r="D13" s="282">
        <v>7</v>
      </c>
      <c r="E13" s="282" t="s">
        <v>900</v>
      </c>
      <c r="F13" s="426"/>
      <c r="G13" s="95"/>
      <c r="H13" s="271">
        <v>2</v>
      </c>
      <c r="I13" s="272">
        <v>8000</v>
      </c>
      <c r="J13" s="427">
        <f t="shared" si="0"/>
        <v>16000</v>
      </c>
      <c r="K13" s="94"/>
      <c r="L13" s="96"/>
      <c r="M13" s="403"/>
      <c r="N13" s="424">
        <v>2</v>
      </c>
      <c r="O13" s="297">
        <f t="shared" si="1"/>
        <v>24000</v>
      </c>
      <c r="P13" s="242" t="s">
        <v>740</v>
      </c>
      <c r="Q13" s="242" t="s">
        <v>898</v>
      </c>
      <c r="R13" s="424" t="s">
        <v>954</v>
      </c>
      <c r="S13" s="424" t="s">
        <v>954</v>
      </c>
      <c r="T13" s="424" t="s">
        <v>954</v>
      </c>
      <c r="U13" s="400"/>
      <c r="V13" s="400"/>
      <c r="W13" s="95"/>
    </row>
    <row r="14" spans="1:23" x14ac:dyDescent="0.15">
      <c r="A14" s="281">
        <v>9</v>
      </c>
      <c r="B14" s="291" t="s">
        <v>936</v>
      </c>
      <c r="C14" s="282" t="s">
        <v>895</v>
      </c>
      <c r="D14" s="282">
        <v>7</v>
      </c>
      <c r="E14" s="282" t="s">
        <v>900</v>
      </c>
      <c r="F14" s="296" t="s">
        <v>971</v>
      </c>
      <c r="G14" s="95"/>
      <c r="H14" s="271">
        <v>2</v>
      </c>
      <c r="I14" s="272">
        <v>8000</v>
      </c>
      <c r="J14" s="427">
        <f t="shared" si="0"/>
        <v>16000</v>
      </c>
      <c r="K14" s="94"/>
      <c r="L14" s="96"/>
      <c r="M14" s="403"/>
      <c r="N14" s="424">
        <v>2</v>
      </c>
      <c r="O14" s="297">
        <f t="shared" si="1"/>
        <v>24000</v>
      </c>
      <c r="P14" s="242" t="s">
        <v>740</v>
      </c>
      <c r="Q14" s="242" t="s">
        <v>898</v>
      </c>
      <c r="R14" s="424" t="s">
        <v>955</v>
      </c>
      <c r="S14" s="424" t="s">
        <v>955</v>
      </c>
      <c r="T14" s="424" t="s">
        <v>955</v>
      </c>
      <c r="U14" s="400"/>
      <c r="V14" s="400"/>
      <c r="W14" s="95"/>
    </row>
    <row r="15" spans="1:23" x14ac:dyDescent="0.25">
      <c r="A15" s="281">
        <v>10</v>
      </c>
      <c r="B15" s="291" t="s">
        <v>936</v>
      </c>
      <c r="C15" s="282" t="s">
        <v>895</v>
      </c>
      <c r="D15" s="282">
        <v>7</v>
      </c>
      <c r="E15" s="282" t="s">
        <v>900</v>
      </c>
      <c r="F15" s="426" t="s">
        <v>972</v>
      </c>
      <c r="G15" s="95"/>
      <c r="H15" s="271">
        <v>2</v>
      </c>
      <c r="I15" s="272">
        <v>8000</v>
      </c>
      <c r="J15" s="427">
        <f t="shared" si="0"/>
        <v>16000</v>
      </c>
      <c r="K15" s="94"/>
      <c r="L15" s="96"/>
      <c r="M15" s="403"/>
      <c r="N15" s="424">
        <v>0</v>
      </c>
      <c r="O15" s="297">
        <f t="shared" si="1"/>
        <v>0</v>
      </c>
      <c r="P15" s="242" t="s">
        <v>740</v>
      </c>
      <c r="Q15" s="242" t="s">
        <v>977</v>
      </c>
      <c r="R15" s="424" t="s">
        <v>956</v>
      </c>
      <c r="S15" s="424" t="s">
        <v>956</v>
      </c>
      <c r="T15" s="424" t="s">
        <v>956</v>
      </c>
      <c r="U15" s="400"/>
      <c r="V15" s="400"/>
      <c r="W15" s="95"/>
    </row>
    <row r="16" spans="1:23" x14ac:dyDescent="0.25">
      <c r="A16" s="281">
        <v>11</v>
      </c>
      <c r="B16" s="291" t="s">
        <v>936</v>
      </c>
      <c r="C16" s="282" t="s">
        <v>895</v>
      </c>
      <c r="D16" s="282">
        <v>7</v>
      </c>
      <c r="E16" s="282" t="s">
        <v>900</v>
      </c>
      <c r="F16" s="426"/>
      <c r="G16" s="95"/>
      <c r="H16" s="271">
        <v>2</v>
      </c>
      <c r="I16" s="272">
        <v>8000</v>
      </c>
      <c r="J16" s="427">
        <f t="shared" si="0"/>
        <v>16000</v>
      </c>
      <c r="K16" s="94"/>
      <c r="L16" s="96"/>
      <c r="M16" s="403"/>
      <c r="N16" s="424">
        <v>0</v>
      </c>
      <c r="O16" s="297">
        <f t="shared" si="1"/>
        <v>0</v>
      </c>
      <c r="P16" s="242" t="s">
        <v>740</v>
      </c>
      <c r="Q16" s="242" t="s">
        <v>977</v>
      </c>
      <c r="R16" s="424" t="s">
        <v>957</v>
      </c>
      <c r="S16" s="424" t="s">
        <v>957</v>
      </c>
      <c r="T16" s="424" t="s">
        <v>957</v>
      </c>
      <c r="U16" s="400"/>
      <c r="V16" s="400"/>
      <c r="W16" s="95"/>
    </row>
    <row r="17" spans="1:23" x14ac:dyDescent="0.25">
      <c r="A17" s="281">
        <v>12</v>
      </c>
      <c r="B17" s="291" t="s">
        <v>936</v>
      </c>
      <c r="C17" s="282" t="s">
        <v>895</v>
      </c>
      <c r="D17" s="282">
        <v>7</v>
      </c>
      <c r="E17" s="282" t="s">
        <v>900</v>
      </c>
      <c r="F17" s="426" t="s">
        <v>973</v>
      </c>
      <c r="G17" s="95"/>
      <c r="H17" s="271">
        <v>2</v>
      </c>
      <c r="I17" s="272">
        <v>8000</v>
      </c>
      <c r="J17" s="427">
        <f t="shared" si="0"/>
        <v>16000</v>
      </c>
      <c r="K17" s="94"/>
      <c r="L17" s="96"/>
      <c r="M17" s="403"/>
      <c r="N17" s="424">
        <v>1</v>
      </c>
      <c r="O17" s="297">
        <f t="shared" si="1"/>
        <v>12000</v>
      </c>
      <c r="P17" s="242" t="s">
        <v>740</v>
      </c>
      <c r="Q17" s="242" t="s">
        <v>898</v>
      </c>
      <c r="R17" s="424" t="s">
        <v>958</v>
      </c>
      <c r="S17" s="424" t="s">
        <v>958</v>
      </c>
      <c r="T17" s="424" t="s">
        <v>958</v>
      </c>
      <c r="U17" s="400"/>
      <c r="V17" s="400"/>
      <c r="W17" s="95"/>
    </row>
    <row r="18" spans="1:23" x14ac:dyDescent="0.25">
      <c r="A18" s="281">
        <v>13</v>
      </c>
      <c r="B18" s="291" t="s">
        <v>936</v>
      </c>
      <c r="C18" s="282" t="s">
        <v>895</v>
      </c>
      <c r="D18" s="282">
        <v>7</v>
      </c>
      <c r="E18" s="282" t="s">
        <v>900</v>
      </c>
      <c r="F18" s="426"/>
      <c r="G18" s="95"/>
      <c r="H18" s="271">
        <v>2</v>
      </c>
      <c r="I18" s="272">
        <v>8000</v>
      </c>
      <c r="J18" s="427">
        <f t="shared" si="0"/>
        <v>16000</v>
      </c>
      <c r="K18" s="94"/>
      <c r="L18" s="96"/>
      <c r="M18" s="403"/>
      <c r="N18" s="424">
        <v>2</v>
      </c>
      <c r="O18" s="297">
        <f t="shared" si="1"/>
        <v>24000</v>
      </c>
      <c r="P18" s="242" t="s">
        <v>740</v>
      </c>
      <c r="Q18" s="242" t="s">
        <v>898</v>
      </c>
      <c r="R18" s="424" t="s">
        <v>959</v>
      </c>
      <c r="S18" s="424" t="s">
        <v>959</v>
      </c>
      <c r="T18" s="424" t="s">
        <v>959</v>
      </c>
      <c r="U18" s="400"/>
      <c r="V18" s="400"/>
      <c r="W18" s="95"/>
    </row>
    <row r="19" spans="1:23" x14ac:dyDescent="0.25">
      <c r="A19" s="281">
        <v>14</v>
      </c>
      <c r="B19" s="291" t="s">
        <v>936</v>
      </c>
      <c r="C19" s="282" t="s">
        <v>895</v>
      </c>
      <c r="D19" s="282">
        <v>7</v>
      </c>
      <c r="E19" s="282" t="s">
        <v>900</v>
      </c>
      <c r="F19" s="426"/>
      <c r="G19" s="95"/>
      <c r="H19" s="271">
        <v>2</v>
      </c>
      <c r="I19" s="272">
        <v>8000</v>
      </c>
      <c r="J19" s="427">
        <f t="shared" si="0"/>
        <v>16000</v>
      </c>
      <c r="K19" s="94"/>
      <c r="L19" s="96"/>
      <c r="M19" s="403"/>
      <c r="N19" s="424">
        <v>2</v>
      </c>
      <c r="O19" s="297">
        <f t="shared" si="1"/>
        <v>24000</v>
      </c>
      <c r="P19" s="242" t="s">
        <v>740</v>
      </c>
      <c r="Q19" s="242" t="s">
        <v>898</v>
      </c>
      <c r="R19" s="424" t="s">
        <v>960</v>
      </c>
      <c r="S19" s="424" t="s">
        <v>960</v>
      </c>
      <c r="T19" s="424" t="s">
        <v>960</v>
      </c>
      <c r="U19" s="400"/>
      <c r="V19" s="400"/>
      <c r="W19" s="95"/>
    </row>
    <row r="20" spans="1:23" x14ac:dyDescent="0.25">
      <c r="A20" s="281">
        <v>15</v>
      </c>
      <c r="B20" s="291" t="s">
        <v>936</v>
      </c>
      <c r="C20" s="282" t="s">
        <v>895</v>
      </c>
      <c r="D20" s="282">
        <v>7</v>
      </c>
      <c r="E20" s="282" t="s">
        <v>900</v>
      </c>
      <c r="F20" s="426"/>
      <c r="G20" s="95"/>
      <c r="H20" s="271">
        <v>2</v>
      </c>
      <c r="I20" s="272">
        <v>8000</v>
      </c>
      <c r="J20" s="427">
        <f t="shared" si="0"/>
        <v>16000</v>
      </c>
      <c r="K20" s="94"/>
      <c r="L20" s="96"/>
      <c r="M20" s="403"/>
      <c r="N20" s="424">
        <v>2</v>
      </c>
      <c r="O20" s="297">
        <f t="shared" si="1"/>
        <v>24000</v>
      </c>
      <c r="P20" s="242" t="s">
        <v>740</v>
      </c>
      <c r="Q20" s="242" t="s">
        <v>898</v>
      </c>
      <c r="R20" s="424" t="s">
        <v>961</v>
      </c>
      <c r="S20" s="424" t="s">
        <v>961</v>
      </c>
      <c r="T20" s="424" t="s">
        <v>961</v>
      </c>
      <c r="U20" s="400"/>
      <c r="V20" s="400"/>
      <c r="W20" s="95"/>
    </row>
    <row r="21" spans="1:23" x14ac:dyDescent="0.25">
      <c r="A21" s="281">
        <v>16</v>
      </c>
      <c r="B21" s="291" t="s">
        <v>936</v>
      </c>
      <c r="C21" s="282" t="s">
        <v>895</v>
      </c>
      <c r="D21" s="282">
        <v>7</v>
      </c>
      <c r="E21" s="282" t="s">
        <v>900</v>
      </c>
      <c r="F21" s="426"/>
      <c r="G21" s="95"/>
      <c r="H21" s="271">
        <v>2</v>
      </c>
      <c r="I21" s="272">
        <v>8000</v>
      </c>
      <c r="J21" s="427">
        <f t="shared" si="0"/>
        <v>16000</v>
      </c>
      <c r="K21" s="94"/>
      <c r="L21" s="96"/>
      <c r="M21" s="403"/>
      <c r="N21" s="424">
        <v>1</v>
      </c>
      <c r="O21" s="297">
        <f t="shared" si="1"/>
        <v>12000</v>
      </c>
      <c r="P21" s="242" t="s">
        <v>740</v>
      </c>
      <c r="Q21" s="242" t="s">
        <v>898</v>
      </c>
      <c r="R21" s="424" t="s">
        <v>962</v>
      </c>
      <c r="S21" s="424" t="s">
        <v>962</v>
      </c>
      <c r="T21" s="424" t="s">
        <v>962</v>
      </c>
      <c r="U21" s="400"/>
      <c r="V21" s="400"/>
      <c r="W21" s="95"/>
    </row>
    <row r="22" spans="1:23" x14ac:dyDescent="0.25">
      <c r="A22" s="281">
        <v>17</v>
      </c>
      <c r="B22" s="291" t="s">
        <v>936</v>
      </c>
      <c r="C22" s="282" t="s">
        <v>895</v>
      </c>
      <c r="D22" s="282">
        <v>7</v>
      </c>
      <c r="E22" s="282" t="s">
        <v>900</v>
      </c>
      <c r="F22" s="426" t="s">
        <v>974</v>
      </c>
      <c r="G22" s="95"/>
      <c r="H22" s="271">
        <v>2</v>
      </c>
      <c r="I22" s="272">
        <v>8000</v>
      </c>
      <c r="J22" s="427">
        <f t="shared" si="0"/>
        <v>16000</v>
      </c>
      <c r="K22" s="94"/>
      <c r="L22" s="96"/>
      <c r="M22" s="403"/>
      <c r="N22" s="424">
        <v>2</v>
      </c>
      <c r="O22" s="297">
        <f t="shared" si="1"/>
        <v>24000</v>
      </c>
      <c r="P22" s="242" t="s">
        <v>740</v>
      </c>
      <c r="Q22" s="242" t="s">
        <v>898</v>
      </c>
      <c r="R22" s="424" t="s">
        <v>963</v>
      </c>
      <c r="S22" s="424" t="s">
        <v>963</v>
      </c>
      <c r="T22" s="424" t="s">
        <v>963</v>
      </c>
      <c r="U22" s="400"/>
      <c r="V22" s="400"/>
      <c r="W22" s="95"/>
    </row>
    <row r="23" spans="1:23" x14ac:dyDescent="0.25">
      <c r="A23" s="292">
        <v>18</v>
      </c>
      <c r="B23" s="291" t="s">
        <v>936</v>
      </c>
      <c r="C23" s="282" t="s">
        <v>895</v>
      </c>
      <c r="D23" s="282">
        <v>7</v>
      </c>
      <c r="E23" s="282" t="s">
        <v>900</v>
      </c>
      <c r="F23" s="426"/>
      <c r="G23" s="95"/>
      <c r="H23" s="271">
        <v>2</v>
      </c>
      <c r="I23" s="272">
        <v>8000</v>
      </c>
      <c r="J23" s="427">
        <f t="shared" si="0"/>
        <v>16000</v>
      </c>
      <c r="K23" s="94"/>
      <c r="L23" s="96"/>
      <c r="M23" s="403"/>
      <c r="N23" s="424">
        <v>0</v>
      </c>
      <c r="O23" s="297">
        <f t="shared" si="1"/>
        <v>0</v>
      </c>
      <c r="P23" s="242" t="s">
        <v>740</v>
      </c>
      <c r="Q23" s="242" t="s">
        <v>978</v>
      </c>
      <c r="R23" s="424"/>
      <c r="S23" s="424"/>
      <c r="T23" s="424"/>
      <c r="U23" s="400"/>
      <c r="V23" s="400"/>
      <c r="W23" s="95"/>
    </row>
    <row r="24" spans="1:23" x14ac:dyDescent="0.25">
      <c r="A24" s="292">
        <v>19</v>
      </c>
      <c r="B24" s="291" t="s">
        <v>936</v>
      </c>
      <c r="C24" s="282" t="s">
        <v>895</v>
      </c>
      <c r="D24" s="282">
        <v>7</v>
      </c>
      <c r="E24" s="282" t="s">
        <v>900</v>
      </c>
      <c r="F24" s="426" t="s">
        <v>975</v>
      </c>
      <c r="G24" s="95"/>
      <c r="H24" s="271">
        <v>2</v>
      </c>
      <c r="I24" s="272">
        <v>8000</v>
      </c>
      <c r="J24" s="427">
        <f t="shared" si="0"/>
        <v>16000</v>
      </c>
      <c r="K24" s="94"/>
      <c r="L24" s="96"/>
      <c r="M24" s="403"/>
      <c r="N24" s="424">
        <v>2</v>
      </c>
      <c r="O24" s="297">
        <f t="shared" si="1"/>
        <v>24000</v>
      </c>
      <c r="P24" s="242" t="s">
        <v>740</v>
      </c>
      <c r="Q24" s="242" t="s">
        <v>898</v>
      </c>
      <c r="R24" s="424" t="s">
        <v>964</v>
      </c>
      <c r="S24" s="424" t="s">
        <v>964</v>
      </c>
      <c r="T24" s="424" t="s">
        <v>964</v>
      </c>
      <c r="U24" s="400"/>
      <c r="V24" s="400"/>
      <c r="W24" s="95"/>
    </row>
    <row r="25" spans="1:23" x14ac:dyDescent="0.25">
      <c r="A25" s="292">
        <v>20</v>
      </c>
      <c r="B25" s="291" t="s">
        <v>936</v>
      </c>
      <c r="C25" s="282" t="s">
        <v>895</v>
      </c>
      <c r="D25" s="282">
        <v>7</v>
      </c>
      <c r="E25" s="282" t="s">
        <v>900</v>
      </c>
      <c r="F25" s="426"/>
      <c r="G25" s="95"/>
      <c r="H25" s="271">
        <v>2</v>
      </c>
      <c r="I25" s="272">
        <v>8000</v>
      </c>
      <c r="J25" s="427">
        <f t="shared" si="0"/>
        <v>16000</v>
      </c>
      <c r="K25" s="94"/>
      <c r="L25" s="96"/>
      <c r="M25" s="403"/>
      <c r="N25" s="424">
        <v>2</v>
      </c>
      <c r="O25" s="297">
        <f t="shared" si="1"/>
        <v>24000</v>
      </c>
      <c r="P25" s="242" t="s">
        <v>740</v>
      </c>
      <c r="Q25" s="242" t="s">
        <v>898</v>
      </c>
      <c r="R25" s="424" t="s">
        <v>965</v>
      </c>
      <c r="S25" s="424" t="s">
        <v>965</v>
      </c>
      <c r="T25" s="424" t="s">
        <v>965</v>
      </c>
      <c r="U25" s="400"/>
      <c r="V25" s="400"/>
      <c r="W25" s="95"/>
    </row>
    <row r="26" spans="1:23" x14ac:dyDescent="0.15">
      <c r="A26" s="292">
        <v>21</v>
      </c>
      <c r="B26" s="291" t="s">
        <v>936</v>
      </c>
      <c r="C26" s="282" t="s">
        <v>895</v>
      </c>
      <c r="D26" s="282">
        <v>7</v>
      </c>
      <c r="E26" s="282" t="s">
        <v>900</v>
      </c>
      <c r="F26" s="296" t="s">
        <v>976</v>
      </c>
      <c r="G26" s="95"/>
      <c r="H26" s="271">
        <v>2</v>
      </c>
      <c r="I26" s="272">
        <v>8000</v>
      </c>
      <c r="J26" s="427">
        <f t="shared" si="0"/>
        <v>16000</v>
      </c>
      <c r="K26" s="94"/>
      <c r="L26" s="96"/>
      <c r="M26" s="404"/>
      <c r="N26" s="424">
        <v>2</v>
      </c>
      <c r="O26" s="297">
        <f t="shared" si="1"/>
        <v>24000</v>
      </c>
      <c r="P26" s="242" t="s">
        <v>740</v>
      </c>
      <c r="Q26" s="242" t="s">
        <v>898</v>
      </c>
      <c r="R26" s="424" t="s">
        <v>966</v>
      </c>
      <c r="S26" s="424" t="s">
        <v>966</v>
      </c>
      <c r="T26" s="424" t="s">
        <v>966</v>
      </c>
      <c r="U26" s="401"/>
      <c r="V26" s="401"/>
      <c r="W26" s="95"/>
    </row>
    <row r="27" spans="1:23" x14ac:dyDescent="0.25">
      <c r="A27" s="94"/>
      <c r="B27" s="95"/>
      <c r="C27" s="95"/>
      <c r="D27" s="94"/>
      <c r="E27" s="95"/>
      <c r="F27" s="95"/>
      <c r="G27" s="95"/>
      <c r="H27" s="94"/>
      <c r="I27" s="96"/>
      <c r="J27" s="96"/>
      <c r="K27" s="94"/>
      <c r="L27" s="96"/>
      <c r="M27" s="96"/>
      <c r="N27" s="94"/>
      <c r="O27" s="96"/>
      <c r="P27" s="95"/>
      <c r="Q27" s="95"/>
      <c r="R27" s="95"/>
      <c r="S27" s="95"/>
      <c r="T27" s="95"/>
      <c r="U27" s="94"/>
      <c r="V27" s="94"/>
      <c r="W27" s="95"/>
    </row>
    <row r="28" spans="1:23" x14ac:dyDescent="0.25">
      <c r="A28" s="94"/>
      <c r="B28" s="95"/>
      <c r="C28" s="95"/>
      <c r="D28" s="94"/>
      <c r="E28" s="95"/>
      <c r="F28" s="95"/>
      <c r="G28" s="95"/>
      <c r="H28" s="94"/>
      <c r="I28" s="96"/>
      <c r="J28" s="96"/>
      <c r="K28" s="94"/>
      <c r="L28" s="96"/>
      <c r="M28" s="96"/>
      <c r="N28" s="94"/>
      <c r="O28" s="96"/>
      <c r="P28" s="95"/>
      <c r="Q28" s="95"/>
      <c r="R28" s="95"/>
      <c r="S28" s="95"/>
      <c r="T28" s="95"/>
      <c r="U28" s="94"/>
      <c r="V28" s="94"/>
      <c r="W28" s="95"/>
    </row>
    <row r="29" spans="1:23" x14ac:dyDescent="0.25">
      <c r="A29" s="94"/>
      <c r="B29" s="95"/>
      <c r="C29" s="95"/>
      <c r="D29" s="94"/>
      <c r="E29" s="95"/>
      <c r="F29" s="95"/>
      <c r="G29" s="95"/>
      <c r="H29" s="94"/>
      <c r="I29" s="96"/>
      <c r="J29" s="96"/>
      <c r="K29" s="94"/>
      <c r="L29" s="96"/>
      <c r="M29" s="96"/>
      <c r="N29" s="94"/>
      <c r="O29" s="96"/>
      <c r="P29" s="95"/>
      <c r="Q29" s="95"/>
      <c r="R29" s="95"/>
      <c r="S29" s="95"/>
      <c r="T29" s="95"/>
      <c r="U29" s="94"/>
      <c r="V29" s="94"/>
      <c r="W29" s="95"/>
    </row>
    <row r="30" spans="1:23" x14ac:dyDescent="0.25">
      <c r="A30" s="94"/>
      <c r="B30" s="95"/>
      <c r="C30" s="95"/>
      <c r="D30" s="94"/>
      <c r="E30" s="95"/>
      <c r="F30" s="95"/>
      <c r="G30" s="95"/>
      <c r="H30" s="94"/>
      <c r="I30" s="96"/>
      <c r="J30" s="96"/>
      <c r="K30" s="94"/>
      <c r="L30" s="96"/>
      <c r="M30" s="96"/>
      <c r="N30" s="94"/>
      <c r="O30" s="96"/>
      <c r="P30" s="95"/>
      <c r="Q30" s="95"/>
      <c r="R30" s="95"/>
      <c r="S30" s="95"/>
      <c r="T30" s="95"/>
      <c r="U30" s="94"/>
      <c r="V30" s="94"/>
      <c r="W30" s="95"/>
    </row>
    <row r="31" spans="1:23" x14ac:dyDescent="0.25">
      <c r="A31" s="94"/>
      <c r="B31" s="95"/>
      <c r="C31" s="95"/>
      <c r="D31" s="94"/>
      <c r="E31" s="95"/>
      <c r="F31" s="95"/>
      <c r="G31" s="95"/>
      <c r="H31" s="94"/>
      <c r="I31" s="96"/>
      <c r="J31" s="96"/>
      <c r="K31" s="94"/>
      <c r="L31" s="96"/>
      <c r="M31" s="96"/>
      <c r="N31" s="94"/>
      <c r="O31" s="96"/>
      <c r="P31" s="95"/>
      <c r="Q31" s="95"/>
      <c r="R31" s="95"/>
      <c r="S31" s="95"/>
      <c r="T31" s="95"/>
      <c r="U31" s="94"/>
      <c r="V31" s="94"/>
      <c r="W31" s="95"/>
    </row>
    <row r="32" spans="1:23" x14ac:dyDescent="0.25">
      <c r="A32" s="94"/>
      <c r="B32" s="95"/>
      <c r="C32" s="95"/>
      <c r="D32" s="94"/>
      <c r="E32" s="95"/>
      <c r="F32" s="95"/>
      <c r="G32" s="95"/>
      <c r="H32" s="94"/>
      <c r="I32" s="96"/>
      <c r="J32" s="96"/>
      <c r="K32" s="94"/>
      <c r="L32" s="96"/>
      <c r="M32" s="96"/>
      <c r="N32" s="94"/>
      <c r="O32" s="96"/>
      <c r="P32" s="95"/>
      <c r="Q32" s="95"/>
      <c r="R32" s="95"/>
      <c r="S32" s="95"/>
      <c r="T32" s="95"/>
      <c r="U32" s="94"/>
      <c r="V32" s="94"/>
      <c r="W32" s="95"/>
    </row>
    <row r="33" spans="1:23" x14ac:dyDescent="0.25">
      <c r="A33" s="94"/>
      <c r="B33" s="95"/>
      <c r="C33" s="95"/>
      <c r="D33" s="94"/>
      <c r="E33" s="95"/>
      <c r="F33" s="95"/>
      <c r="G33" s="95"/>
      <c r="H33" s="94"/>
      <c r="I33" s="96"/>
      <c r="J33" s="96"/>
      <c r="K33" s="94"/>
      <c r="L33" s="96"/>
      <c r="M33" s="96"/>
      <c r="N33" s="94"/>
      <c r="O33" s="96"/>
      <c r="P33" s="95"/>
      <c r="Q33" s="95"/>
      <c r="R33" s="95"/>
      <c r="S33" s="95"/>
      <c r="T33" s="95"/>
      <c r="U33" s="94"/>
      <c r="V33" s="94"/>
      <c r="W33" s="95"/>
    </row>
  </sheetData>
  <mergeCells count="25">
    <mergeCell ref="F24:F25"/>
    <mergeCell ref="M6:M26"/>
    <mergeCell ref="U6:U26"/>
    <mergeCell ref="V6:V26"/>
    <mergeCell ref="W4:W5"/>
    <mergeCell ref="F8:F13"/>
    <mergeCell ref="F15:F16"/>
    <mergeCell ref="F17:F21"/>
    <mergeCell ref="F22:F23"/>
    <mergeCell ref="A2:W2"/>
    <mergeCell ref="E4:G4"/>
    <mergeCell ref="H4:J4"/>
    <mergeCell ref="K4:M4"/>
    <mergeCell ref="U4:V4"/>
    <mergeCell ref="A4:A5"/>
    <mergeCell ref="B4:B5"/>
    <mergeCell ref="C4:C5"/>
    <mergeCell ref="D4:D5"/>
    <mergeCell ref="N4:N5"/>
    <mergeCell ref="O4:O5"/>
    <mergeCell ref="P4:P5"/>
    <mergeCell ref="Q4:Q5"/>
    <mergeCell ref="R4:R5"/>
    <mergeCell ref="S4:S5"/>
    <mergeCell ref="T4:T5"/>
  </mergeCells>
  <phoneticPr fontId="59" type="noConversion"/>
  <printOptions horizontalCentered="1"/>
  <pageMargins left="0.39370078740157483" right="0.39370078740157483" top="0.78740157480314965" bottom="0.6692913385826772" header="0.51181102362204722" footer="0.51181102362204722"/>
  <pageSetup paperSize="9" scale="61"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8"/>
  <sheetViews>
    <sheetView view="pageBreakPreview" zoomScaleNormal="100" zoomScaleSheetLayoutView="100" workbookViewId="0">
      <selection activeCell="M6" sqref="M6:M26"/>
    </sheetView>
  </sheetViews>
  <sheetFormatPr defaultColWidth="9" defaultRowHeight="13.2" x14ac:dyDescent="0.25"/>
  <cols>
    <col min="1" max="1" width="7.44140625" style="85" customWidth="1"/>
    <col min="2" max="2" width="6.6640625" style="85" customWidth="1"/>
    <col min="3" max="3" width="6.33203125" style="85" customWidth="1"/>
    <col min="4" max="4" width="6.88671875" style="85" customWidth="1"/>
    <col min="5" max="6" width="7" style="85" customWidth="1"/>
    <col min="7" max="7" width="11.21875" style="85" customWidth="1"/>
    <col min="8" max="8" width="13.77734375" style="85" customWidth="1"/>
    <col min="9" max="9" width="16.6640625" style="85" customWidth="1"/>
    <col min="10" max="10" width="7.6640625" style="85" customWidth="1"/>
    <col min="11" max="14" width="12.88671875" style="85" customWidth="1"/>
    <col min="15" max="15" width="15.44140625" style="85" customWidth="1"/>
    <col min="16" max="16" width="12.33203125" style="85" customWidth="1"/>
    <col min="17" max="17" width="4.5546875" style="85" customWidth="1"/>
    <col min="18" max="18" width="7.88671875" style="85" customWidth="1"/>
    <col min="19" max="19" width="9" style="85"/>
    <col min="20" max="20" width="9.88671875" style="85" customWidth="1"/>
    <col min="21" max="21" width="9" style="85"/>
    <col min="22" max="22" width="8.44140625" style="85" customWidth="1"/>
    <col min="23" max="23" width="9" style="85"/>
    <col min="24" max="24" width="13.88671875" style="85" customWidth="1"/>
    <col min="25" max="25" width="14.44140625" style="85" customWidth="1"/>
    <col min="26" max="16384" width="9" style="85"/>
  </cols>
  <sheetData>
    <row r="1" spans="1:25" x14ac:dyDescent="0.25">
      <c r="A1" s="85" t="s">
        <v>741</v>
      </c>
    </row>
    <row r="2" spans="1:25" ht="22.8" x14ac:dyDescent="0.25">
      <c r="A2" s="325" t="s">
        <v>929</v>
      </c>
      <c r="B2" s="302"/>
      <c r="C2" s="302"/>
      <c r="D2" s="302"/>
      <c r="E2" s="302"/>
      <c r="F2" s="302"/>
      <c r="G2" s="302"/>
      <c r="H2" s="302"/>
      <c r="I2" s="302"/>
      <c r="J2" s="302"/>
      <c r="K2" s="302"/>
      <c r="L2" s="302"/>
      <c r="M2" s="302"/>
      <c r="N2" s="302"/>
      <c r="O2" s="302"/>
      <c r="P2" s="302"/>
      <c r="Q2" s="302"/>
      <c r="R2" s="302"/>
      <c r="S2" s="302"/>
      <c r="T2" s="302"/>
      <c r="U2" s="302"/>
      <c r="V2" s="302"/>
      <c r="W2" s="302"/>
      <c r="X2" s="302"/>
      <c r="Y2" s="302"/>
    </row>
    <row r="3" spans="1:25" x14ac:dyDescent="0.25">
      <c r="Y3" s="92" t="s">
        <v>660</v>
      </c>
    </row>
    <row r="4" spans="1:25" ht="32.4" customHeight="1" x14ac:dyDescent="0.25">
      <c r="A4" s="338" t="s">
        <v>742</v>
      </c>
      <c r="B4" s="338" t="s">
        <v>743</v>
      </c>
      <c r="C4" s="338" t="s">
        <v>744</v>
      </c>
      <c r="D4" s="338" t="s">
        <v>745</v>
      </c>
      <c r="E4" s="338" t="s">
        <v>746</v>
      </c>
      <c r="F4" s="338" t="s">
        <v>747</v>
      </c>
      <c r="G4" s="338" t="s">
        <v>748</v>
      </c>
      <c r="H4" s="338" t="s">
        <v>749</v>
      </c>
      <c r="I4" s="338" t="s">
        <v>662</v>
      </c>
      <c r="J4" s="338" t="s">
        <v>750</v>
      </c>
      <c r="K4" s="338" t="s">
        <v>666</v>
      </c>
      <c r="L4" s="338"/>
      <c r="M4" s="338" t="s">
        <v>751</v>
      </c>
      <c r="N4" s="338"/>
      <c r="O4" s="338" t="s">
        <v>752</v>
      </c>
      <c r="P4" s="338" t="s">
        <v>753</v>
      </c>
      <c r="Q4" s="338" t="s">
        <v>670</v>
      </c>
      <c r="R4" s="338" t="s">
        <v>671</v>
      </c>
      <c r="S4" s="338" t="s">
        <v>672</v>
      </c>
      <c r="T4" s="338" t="s">
        <v>673</v>
      </c>
      <c r="U4" s="338" t="s">
        <v>674</v>
      </c>
      <c r="V4" s="338" t="s">
        <v>754</v>
      </c>
      <c r="W4" s="338"/>
      <c r="X4" s="338" t="s">
        <v>755</v>
      </c>
      <c r="Y4" s="338" t="s">
        <v>198</v>
      </c>
    </row>
    <row r="5" spans="1:25" ht="24" x14ac:dyDescent="0.25">
      <c r="A5" s="338"/>
      <c r="B5" s="338"/>
      <c r="C5" s="338"/>
      <c r="D5" s="338"/>
      <c r="E5" s="338"/>
      <c r="F5" s="338"/>
      <c r="G5" s="338"/>
      <c r="H5" s="338"/>
      <c r="I5" s="338"/>
      <c r="J5" s="338"/>
      <c r="K5" s="86" t="s">
        <v>677</v>
      </c>
      <c r="L5" s="86" t="s">
        <v>678</v>
      </c>
      <c r="M5" s="86" t="s">
        <v>677</v>
      </c>
      <c r="N5" s="86" t="s">
        <v>678</v>
      </c>
      <c r="O5" s="338"/>
      <c r="P5" s="338"/>
      <c r="Q5" s="338"/>
      <c r="R5" s="338"/>
      <c r="S5" s="338"/>
      <c r="T5" s="338"/>
      <c r="U5" s="338"/>
      <c r="V5" s="86" t="s">
        <v>665</v>
      </c>
      <c r="W5" s="86" t="s">
        <v>756</v>
      </c>
      <c r="X5" s="338"/>
      <c r="Y5" s="338"/>
    </row>
    <row r="6" spans="1:25" ht="19.2" customHeight="1" x14ac:dyDescent="0.25">
      <c r="A6" s="246">
        <v>1</v>
      </c>
      <c r="B6" s="274" t="s">
        <v>757</v>
      </c>
      <c r="C6" s="274" t="s">
        <v>758</v>
      </c>
      <c r="D6" s="274" t="s">
        <v>759</v>
      </c>
      <c r="E6" s="275" t="s">
        <v>900</v>
      </c>
      <c r="F6" s="135" t="str">
        <f>项目固定资产管理台账!F6</f>
        <v>巴吉村</v>
      </c>
      <c r="G6" s="405" t="str">
        <f>项目基本情况公示表!B4</f>
        <v>巴宜区八一镇犏奶牛养殖项目</v>
      </c>
      <c r="H6" s="411">
        <f>项目资产清单!L7</f>
        <v>538800</v>
      </c>
      <c r="I6" s="255" t="str">
        <f>项目固定资产管理台账!B6</f>
        <v>牛舍</v>
      </c>
      <c r="J6" s="255" t="s">
        <v>760</v>
      </c>
      <c r="K6" s="428">
        <f>项目固定资产管理台账!K6</f>
        <v>202800</v>
      </c>
      <c r="L6" s="428">
        <f>K6</f>
        <v>202800</v>
      </c>
      <c r="M6" s="428">
        <f t="shared" ref="M6:M22" si="0">N6</f>
        <v>193142.86</v>
      </c>
      <c r="N6" s="428">
        <v>193142.86</v>
      </c>
      <c r="O6" s="254" t="str">
        <f>项目固定资产管理台账!F6</f>
        <v>巴吉村</v>
      </c>
      <c r="P6" s="135"/>
      <c r="Q6" s="254" t="str">
        <f>项目固定资产管理台账!O6</f>
        <v>在用</v>
      </c>
      <c r="R6" s="252" t="s">
        <v>679</v>
      </c>
      <c r="S6" s="252" t="str">
        <f>资产基本情况公示表!O6</f>
        <v>到户类</v>
      </c>
      <c r="T6" s="252" t="str">
        <f>资产基本情况公示表!P6</f>
        <v>固定资产</v>
      </c>
      <c r="U6" s="252" t="str">
        <f>资产基本情况公示表!Q6</f>
        <v>建筑物</v>
      </c>
      <c r="V6" s="280" t="str">
        <f>项目固定资产管理台账!P6</f>
        <v>益西拉姆</v>
      </c>
      <c r="W6" s="280" t="str">
        <f>项目固定资产管理台账!Q6</f>
        <v>益西拉姆</v>
      </c>
      <c r="X6" s="87"/>
      <c r="Y6" s="217"/>
    </row>
    <row r="7" spans="1:25" ht="19.2" customHeight="1" x14ac:dyDescent="0.25">
      <c r="A7" s="278">
        <v>2</v>
      </c>
      <c r="B7" s="274" t="s">
        <v>757</v>
      </c>
      <c r="C7" s="274" t="s">
        <v>758</v>
      </c>
      <c r="D7" s="274" t="s">
        <v>759</v>
      </c>
      <c r="E7" s="275" t="s">
        <v>900</v>
      </c>
      <c r="F7" s="135" t="str">
        <f>项目固定资产管理台账!F7</f>
        <v>多布村</v>
      </c>
      <c r="G7" s="406"/>
      <c r="H7" s="412"/>
      <c r="I7" s="280" t="str">
        <f>项目固定资产管理台账!B7</f>
        <v>牛舍</v>
      </c>
      <c r="J7" s="255" t="s">
        <v>760</v>
      </c>
      <c r="K7" s="429"/>
      <c r="L7" s="429"/>
      <c r="M7" s="429"/>
      <c r="N7" s="429"/>
      <c r="O7" s="289" t="str">
        <f>项目固定资产管理台账!F7</f>
        <v>多布村</v>
      </c>
      <c r="P7" s="135"/>
      <c r="Q7" s="289" t="str">
        <f>项目固定资产管理台账!O7</f>
        <v>在用</v>
      </c>
      <c r="R7" s="252" t="s">
        <v>679</v>
      </c>
      <c r="S7" s="277" t="str">
        <f>资产基本情况公示表!O7</f>
        <v>到户类</v>
      </c>
      <c r="T7" s="252" t="s">
        <v>913</v>
      </c>
      <c r="U7" s="252" t="s">
        <v>914</v>
      </c>
      <c r="V7" s="280" t="str">
        <f>项目固定资产管理台账!P7</f>
        <v>边巴卓玛</v>
      </c>
      <c r="W7" s="280" t="str">
        <f>项目固定资产管理台账!Q7</f>
        <v>边巴卓玛</v>
      </c>
      <c r="X7" s="87"/>
      <c r="Y7" s="107"/>
    </row>
    <row r="8" spans="1:25" ht="19.2" customHeight="1" x14ac:dyDescent="0.25">
      <c r="A8" s="278">
        <v>3</v>
      </c>
      <c r="B8" s="274" t="s">
        <v>757</v>
      </c>
      <c r="C8" s="274" t="s">
        <v>758</v>
      </c>
      <c r="D8" s="274" t="s">
        <v>759</v>
      </c>
      <c r="E8" s="275" t="s">
        <v>900</v>
      </c>
      <c r="F8" s="405" t="str">
        <f>项目固定资产管理台账!F8</f>
        <v>拉丁嘎村</v>
      </c>
      <c r="G8" s="406"/>
      <c r="H8" s="412"/>
      <c r="I8" s="280" t="str">
        <f>项目固定资产管理台账!B8</f>
        <v>牛舍</v>
      </c>
      <c r="J8" s="255" t="s">
        <v>847</v>
      </c>
      <c r="K8" s="429"/>
      <c r="L8" s="429"/>
      <c r="M8" s="429"/>
      <c r="N8" s="429"/>
      <c r="O8" s="405" t="str">
        <f>项目固定资产管理台账!F8</f>
        <v>拉丁嘎村</v>
      </c>
      <c r="P8" s="135"/>
      <c r="Q8" s="289" t="str">
        <f>项目固定资产管理台账!O8</f>
        <v>在用</v>
      </c>
      <c r="R8" s="252" t="s">
        <v>679</v>
      </c>
      <c r="S8" s="277" t="s">
        <v>912</v>
      </c>
      <c r="T8" s="277" t="s">
        <v>913</v>
      </c>
      <c r="U8" s="277" t="s">
        <v>914</v>
      </c>
      <c r="V8" s="280" t="str">
        <f>项目固定资产管理台账!P8</f>
        <v>边巴</v>
      </c>
      <c r="W8" s="280" t="str">
        <f>项目固定资产管理台账!Q8</f>
        <v>边巴</v>
      </c>
      <c r="X8" s="87"/>
      <c r="Y8" s="91"/>
    </row>
    <row r="9" spans="1:25" ht="19.2" customHeight="1" x14ac:dyDescent="0.25">
      <c r="A9" s="278">
        <v>4</v>
      </c>
      <c r="B9" s="274" t="s">
        <v>757</v>
      </c>
      <c r="C9" s="274" t="s">
        <v>758</v>
      </c>
      <c r="D9" s="274" t="s">
        <v>759</v>
      </c>
      <c r="E9" s="275" t="s">
        <v>900</v>
      </c>
      <c r="F9" s="406"/>
      <c r="G9" s="406"/>
      <c r="H9" s="412"/>
      <c r="I9" s="280" t="str">
        <f>项目固定资产管理台账!B9</f>
        <v>牛舍</v>
      </c>
      <c r="J9" s="280" t="s">
        <v>847</v>
      </c>
      <c r="K9" s="429"/>
      <c r="L9" s="429"/>
      <c r="M9" s="429"/>
      <c r="N9" s="429"/>
      <c r="O9" s="406"/>
      <c r="P9" s="284"/>
      <c r="Q9" s="289" t="str">
        <f>项目固定资产管理台账!O9</f>
        <v>在用</v>
      </c>
      <c r="R9" s="277" t="s">
        <v>679</v>
      </c>
      <c r="S9" s="277" t="s">
        <v>912</v>
      </c>
      <c r="T9" s="277" t="s">
        <v>913</v>
      </c>
      <c r="U9" s="277" t="s">
        <v>914</v>
      </c>
      <c r="V9" s="280" t="str">
        <f>项目固定资产管理台账!P9</f>
        <v>乔卓玛</v>
      </c>
      <c r="W9" s="280" t="str">
        <f>项目固定资产管理台账!Q9</f>
        <v>乔卓玛</v>
      </c>
      <c r="X9" s="87"/>
      <c r="Y9" s="91"/>
    </row>
    <row r="10" spans="1:25" ht="19.2" customHeight="1" x14ac:dyDescent="0.25">
      <c r="A10" s="278">
        <v>5</v>
      </c>
      <c r="B10" s="274" t="s">
        <v>757</v>
      </c>
      <c r="C10" s="274" t="s">
        <v>758</v>
      </c>
      <c r="D10" s="274" t="s">
        <v>759</v>
      </c>
      <c r="E10" s="275" t="s">
        <v>900</v>
      </c>
      <c r="F10" s="406"/>
      <c r="G10" s="406"/>
      <c r="H10" s="412"/>
      <c r="I10" s="280" t="str">
        <f>项目固定资产管理台账!B10</f>
        <v>牛舍</v>
      </c>
      <c r="J10" s="280" t="s">
        <v>847</v>
      </c>
      <c r="K10" s="429"/>
      <c r="L10" s="429"/>
      <c r="M10" s="429"/>
      <c r="N10" s="429"/>
      <c r="O10" s="406"/>
      <c r="P10" s="135"/>
      <c r="Q10" s="289" t="str">
        <f>项目固定资产管理台账!O10</f>
        <v>在用</v>
      </c>
      <c r="R10" s="277" t="s">
        <v>679</v>
      </c>
      <c r="S10" s="277" t="s">
        <v>912</v>
      </c>
      <c r="T10" s="277" t="s">
        <v>913</v>
      </c>
      <c r="U10" s="277" t="s">
        <v>914</v>
      </c>
      <c r="V10" s="280" t="str">
        <f>项目固定资产管理台账!P10</f>
        <v>昂旺次仁</v>
      </c>
      <c r="W10" s="280" t="str">
        <f>项目固定资产管理台账!Q10</f>
        <v>昂旺次仁</v>
      </c>
      <c r="X10" s="87"/>
      <c r="Y10" s="87"/>
    </row>
    <row r="11" spans="1:25" ht="19.2" customHeight="1" x14ac:dyDescent="0.25">
      <c r="A11" s="278">
        <v>6</v>
      </c>
      <c r="B11" s="274" t="s">
        <v>757</v>
      </c>
      <c r="C11" s="274" t="s">
        <v>758</v>
      </c>
      <c r="D11" s="274" t="s">
        <v>759</v>
      </c>
      <c r="E11" s="275" t="s">
        <v>900</v>
      </c>
      <c r="F11" s="406"/>
      <c r="G11" s="406"/>
      <c r="H11" s="412"/>
      <c r="I11" s="280" t="str">
        <f>项目固定资产管理台账!B11</f>
        <v>牛舍</v>
      </c>
      <c r="J11" s="280" t="s">
        <v>847</v>
      </c>
      <c r="K11" s="429"/>
      <c r="L11" s="429"/>
      <c r="M11" s="429"/>
      <c r="N11" s="429"/>
      <c r="O11" s="406"/>
      <c r="P11" s="135"/>
      <c r="Q11" s="289" t="str">
        <f>项目固定资产管理台账!O11</f>
        <v>在用</v>
      </c>
      <c r="R11" s="277" t="s">
        <v>679</v>
      </c>
      <c r="S11" s="277" t="s">
        <v>912</v>
      </c>
      <c r="T11" s="277" t="s">
        <v>913</v>
      </c>
      <c r="U11" s="277" t="s">
        <v>914</v>
      </c>
      <c r="V11" s="280" t="str">
        <f>项目固定资产管理台账!P11</f>
        <v>布古</v>
      </c>
      <c r="W11" s="280" t="str">
        <f>项目固定资产管理台账!Q11</f>
        <v>布古</v>
      </c>
      <c r="X11" s="87"/>
      <c r="Y11" s="87"/>
    </row>
    <row r="12" spans="1:25" ht="19.2" customHeight="1" x14ac:dyDescent="0.25">
      <c r="A12" s="278">
        <v>7</v>
      </c>
      <c r="B12" s="274" t="s">
        <v>757</v>
      </c>
      <c r="C12" s="274" t="s">
        <v>758</v>
      </c>
      <c r="D12" s="274" t="s">
        <v>759</v>
      </c>
      <c r="E12" s="275" t="s">
        <v>900</v>
      </c>
      <c r="F12" s="406"/>
      <c r="G12" s="406"/>
      <c r="H12" s="412"/>
      <c r="I12" s="280" t="str">
        <f>项目固定资产管理台账!B12</f>
        <v>牛舍</v>
      </c>
      <c r="J12" s="280" t="s">
        <v>847</v>
      </c>
      <c r="K12" s="429"/>
      <c r="L12" s="429"/>
      <c r="M12" s="429"/>
      <c r="N12" s="429"/>
      <c r="O12" s="406"/>
      <c r="P12" s="135"/>
      <c r="Q12" s="289" t="str">
        <f>项目固定资产管理台账!O12</f>
        <v>在用</v>
      </c>
      <c r="R12" s="277" t="s">
        <v>679</v>
      </c>
      <c r="S12" s="277" t="s">
        <v>912</v>
      </c>
      <c r="T12" s="277" t="s">
        <v>913</v>
      </c>
      <c r="U12" s="277" t="s">
        <v>914</v>
      </c>
      <c r="V12" s="280" t="str">
        <f>项目固定资产管理台账!P12</f>
        <v>次仁罗布</v>
      </c>
      <c r="W12" s="280" t="str">
        <f>项目固定资产管理台账!Q12</f>
        <v>次仁罗布</v>
      </c>
      <c r="X12" s="87"/>
      <c r="Y12" s="87"/>
    </row>
    <row r="13" spans="1:25" ht="19.2" customHeight="1" x14ac:dyDescent="0.25">
      <c r="A13" s="278">
        <v>8</v>
      </c>
      <c r="B13" s="274" t="s">
        <v>757</v>
      </c>
      <c r="C13" s="274" t="s">
        <v>758</v>
      </c>
      <c r="D13" s="274" t="s">
        <v>759</v>
      </c>
      <c r="E13" s="275" t="s">
        <v>900</v>
      </c>
      <c r="F13" s="407"/>
      <c r="G13" s="406"/>
      <c r="H13" s="412"/>
      <c r="I13" s="280" t="str">
        <f>项目固定资产管理台账!B13</f>
        <v>牛舍</v>
      </c>
      <c r="J13" s="280" t="s">
        <v>847</v>
      </c>
      <c r="K13" s="429"/>
      <c r="L13" s="429"/>
      <c r="M13" s="429"/>
      <c r="N13" s="429"/>
      <c r="O13" s="407"/>
      <c r="P13" s="135"/>
      <c r="Q13" s="289" t="str">
        <f>项目固定资产管理台账!O13</f>
        <v>在用</v>
      </c>
      <c r="R13" s="277" t="s">
        <v>679</v>
      </c>
      <c r="S13" s="277" t="s">
        <v>912</v>
      </c>
      <c r="T13" s="277" t="s">
        <v>913</v>
      </c>
      <c r="U13" s="277" t="s">
        <v>914</v>
      </c>
      <c r="V13" s="280" t="str">
        <f>项目固定资产管理台账!P13</f>
        <v>乔列</v>
      </c>
      <c r="W13" s="280" t="str">
        <f>项目固定资产管理台账!Q13</f>
        <v>乔列</v>
      </c>
      <c r="X13" s="87"/>
      <c r="Y13" s="87"/>
    </row>
    <row r="14" spans="1:25" ht="19.2" customHeight="1" x14ac:dyDescent="0.25">
      <c r="A14" s="278">
        <v>9</v>
      </c>
      <c r="B14" s="274" t="s">
        <v>757</v>
      </c>
      <c r="C14" s="274" t="s">
        <v>758</v>
      </c>
      <c r="D14" s="274" t="s">
        <v>759</v>
      </c>
      <c r="E14" s="275" t="s">
        <v>900</v>
      </c>
      <c r="F14" s="135" t="str">
        <f>项目固定资产管理台账!F14</f>
        <v>永久村</v>
      </c>
      <c r="G14" s="406"/>
      <c r="H14" s="412"/>
      <c r="I14" s="280" t="str">
        <f>项目固定资产管理台账!B14</f>
        <v>牛舍</v>
      </c>
      <c r="J14" s="280" t="s">
        <v>847</v>
      </c>
      <c r="K14" s="429"/>
      <c r="L14" s="429"/>
      <c r="M14" s="429"/>
      <c r="N14" s="429"/>
      <c r="O14" s="289" t="str">
        <f>项目固定资产管理台账!F14</f>
        <v>永久村</v>
      </c>
      <c r="P14" s="135"/>
      <c r="Q14" s="289" t="str">
        <f>项目固定资产管理台账!O14</f>
        <v>在用</v>
      </c>
      <c r="R14" s="277" t="s">
        <v>679</v>
      </c>
      <c r="S14" s="277" t="s">
        <v>912</v>
      </c>
      <c r="T14" s="277" t="s">
        <v>913</v>
      </c>
      <c r="U14" s="277" t="s">
        <v>914</v>
      </c>
      <c r="V14" s="280" t="str">
        <f>项目固定资产管理台账!P14</f>
        <v>德西群宗</v>
      </c>
      <c r="W14" s="280" t="str">
        <f>项目固定资产管理台账!Q14</f>
        <v>德西群宗</v>
      </c>
      <c r="X14" s="87"/>
      <c r="Y14" s="87"/>
    </row>
    <row r="15" spans="1:25" ht="19.2" customHeight="1" x14ac:dyDescent="0.25">
      <c r="A15" s="278">
        <v>10</v>
      </c>
      <c r="B15" s="274" t="s">
        <v>757</v>
      </c>
      <c r="C15" s="274" t="s">
        <v>758</v>
      </c>
      <c r="D15" s="274" t="s">
        <v>759</v>
      </c>
      <c r="E15" s="275" t="s">
        <v>900</v>
      </c>
      <c r="F15" s="405" t="str">
        <f>项目固定资产管理台账!F15</f>
        <v>章麦村</v>
      </c>
      <c r="G15" s="406"/>
      <c r="H15" s="412"/>
      <c r="I15" s="280" t="str">
        <f>项目固定资产管理台账!B15</f>
        <v>牛舍</v>
      </c>
      <c r="J15" s="280" t="s">
        <v>847</v>
      </c>
      <c r="K15" s="429"/>
      <c r="L15" s="429"/>
      <c r="M15" s="429"/>
      <c r="N15" s="429"/>
      <c r="O15" s="405" t="str">
        <f>项目固定资产管理台账!F15</f>
        <v>章麦村</v>
      </c>
      <c r="P15" s="135"/>
      <c r="Q15" s="289" t="str">
        <f>项目固定资产管理台账!O15</f>
        <v>在用</v>
      </c>
      <c r="R15" s="277" t="s">
        <v>679</v>
      </c>
      <c r="S15" s="277" t="s">
        <v>912</v>
      </c>
      <c r="T15" s="277" t="s">
        <v>913</v>
      </c>
      <c r="U15" s="277" t="s">
        <v>914</v>
      </c>
      <c r="V15" s="280" t="str">
        <f>项目固定资产管理台账!P15</f>
        <v>边巴次仁</v>
      </c>
      <c r="W15" s="280" t="str">
        <f>项目固定资产管理台账!Q15</f>
        <v>边巴次仁</v>
      </c>
      <c r="X15" s="87"/>
      <c r="Y15" s="87"/>
    </row>
    <row r="16" spans="1:25" ht="19.2" customHeight="1" x14ac:dyDescent="0.25">
      <c r="A16" s="278">
        <v>11</v>
      </c>
      <c r="B16" s="274" t="s">
        <v>757</v>
      </c>
      <c r="C16" s="274" t="s">
        <v>758</v>
      </c>
      <c r="D16" s="274" t="s">
        <v>759</v>
      </c>
      <c r="E16" s="275" t="s">
        <v>900</v>
      </c>
      <c r="F16" s="407"/>
      <c r="G16" s="406"/>
      <c r="H16" s="412"/>
      <c r="I16" s="280" t="str">
        <f>项目固定资产管理台账!B16</f>
        <v>牛舍</v>
      </c>
      <c r="J16" s="280" t="s">
        <v>847</v>
      </c>
      <c r="K16" s="429"/>
      <c r="L16" s="429"/>
      <c r="M16" s="429"/>
      <c r="N16" s="429"/>
      <c r="O16" s="407"/>
      <c r="P16" s="87"/>
      <c r="Q16" s="289" t="str">
        <f>项目固定资产管理台账!O16</f>
        <v>在用</v>
      </c>
      <c r="R16" s="277" t="s">
        <v>679</v>
      </c>
      <c r="S16" s="277" t="s">
        <v>912</v>
      </c>
      <c r="T16" s="277" t="s">
        <v>913</v>
      </c>
      <c r="U16" s="277" t="s">
        <v>914</v>
      </c>
      <c r="V16" s="280" t="str">
        <f>项目固定资产管理台账!P16</f>
        <v>旺扎</v>
      </c>
      <c r="W16" s="280" t="str">
        <f>项目固定资产管理台账!Q16</f>
        <v>旺扎</v>
      </c>
      <c r="X16" s="87"/>
      <c r="Y16" s="87"/>
    </row>
    <row r="17" spans="1:25" ht="19.2" customHeight="1" x14ac:dyDescent="0.25">
      <c r="A17" s="278">
        <v>12</v>
      </c>
      <c r="B17" s="274" t="s">
        <v>757</v>
      </c>
      <c r="C17" s="274" t="s">
        <v>758</v>
      </c>
      <c r="D17" s="274" t="s">
        <v>759</v>
      </c>
      <c r="E17" s="275" t="s">
        <v>900</v>
      </c>
      <c r="F17" s="405" t="str">
        <f>项目固定资产管理台账!F17</f>
        <v>唐地村</v>
      </c>
      <c r="G17" s="406"/>
      <c r="H17" s="412"/>
      <c r="I17" s="280" t="str">
        <f>项目固定资产管理台账!B17</f>
        <v>牛舍</v>
      </c>
      <c r="J17" s="280" t="s">
        <v>847</v>
      </c>
      <c r="K17" s="429"/>
      <c r="L17" s="429"/>
      <c r="M17" s="429"/>
      <c r="N17" s="429"/>
      <c r="O17" s="405" t="str">
        <f>项目固定资产管理台账!F17</f>
        <v>唐地村</v>
      </c>
      <c r="P17" s="87"/>
      <c r="Q17" s="289" t="str">
        <f>项目固定资产管理台账!O17</f>
        <v>在用</v>
      </c>
      <c r="R17" s="277" t="s">
        <v>679</v>
      </c>
      <c r="S17" s="277" t="s">
        <v>912</v>
      </c>
      <c r="T17" s="277" t="s">
        <v>913</v>
      </c>
      <c r="U17" s="277" t="s">
        <v>914</v>
      </c>
      <c r="V17" s="280" t="str">
        <f>项目固定资产管理台账!P17</f>
        <v>拉真</v>
      </c>
      <c r="W17" s="280" t="str">
        <f>项目固定资产管理台账!Q17</f>
        <v>拉真</v>
      </c>
      <c r="X17" s="87"/>
      <c r="Y17" s="87"/>
    </row>
    <row r="18" spans="1:25" ht="19.2" customHeight="1" x14ac:dyDescent="0.25">
      <c r="A18" s="278">
        <v>13</v>
      </c>
      <c r="B18" s="274" t="s">
        <v>757</v>
      </c>
      <c r="C18" s="274" t="s">
        <v>758</v>
      </c>
      <c r="D18" s="274" t="s">
        <v>759</v>
      </c>
      <c r="E18" s="275" t="s">
        <v>900</v>
      </c>
      <c r="F18" s="406"/>
      <c r="G18" s="406"/>
      <c r="H18" s="412"/>
      <c r="I18" s="280" t="str">
        <f>项目固定资产管理台账!B18</f>
        <v>牛舍</v>
      </c>
      <c r="J18" s="280" t="s">
        <v>847</v>
      </c>
      <c r="K18" s="429"/>
      <c r="L18" s="429"/>
      <c r="M18" s="429"/>
      <c r="N18" s="429"/>
      <c r="O18" s="406"/>
      <c r="P18" s="87"/>
      <c r="Q18" s="289" t="str">
        <f>项目固定资产管理台账!O18</f>
        <v>在用</v>
      </c>
      <c r="R18" s="277" t="s">
        <v>679</v>
      </c>
      <c r="S18" s="277" t="s">
        <v>912</v>
      </c>
      <c r="T18" s="277" t="s">
        <v>913</v>
      </c>
      <c r="U18" s="277" t="s">
        <v>914</v>
      </c>
      <c r="V18" s="280" t="str">
        <f>项目固定资产管理台账!P18</f>
        <v>尼玛</v>
      </c>
      <c r="W18" s="280" t="str">
        <f>项目固定资产管理台账!Q18</f>
        <v>尼玛</v>
      </c>
      <c r="X18" s="87"/>
      <c r="Y18" s="87"/>
    </row>
    <row r="19" spans="1:25" ht="19.2" customHeight="1" x14ac:dyDescent="0.25">
      <c r="A19" s="278">
        <v>14</v>
      </c>
      <c r="B19" s="274" t="s">
        <v>757</v>
      </c>
      <c r="C19" s="274" t="s">
        <v>758</v>
      </c>
      <c r="D19" s="274" t="s">
        <v>759</v>
      </c>
      <c r="E19" s="275" t="s">
        <v>900</v>
      </c>
      <c r="F19" s="406"/>
      <c r="G19" s="406"/>
      <c r="H19" s="412"/>
      <c r="I19" s="280" t="str">
        <f>项目固定资产管理台账!B19</f>
        <v>牛舍</v>
      </c>
      <c r="J19" s="280" t="s">
        <v>847</v>
      </c>
      <c r="K19" s="429"/>
      <c r="L19" s="429"/>
      <c r="M19" s="429"/>
      <c r="N19" s="429"/>
      <c r="O19" s="406"/>
      <c r="P19" s="87"/>
      <c r="Q19" s="289" t="str">
        <f>项目固定资产管理台账!O19</f>
        <v>在用</v>
      </c>
      <c r="R19" s="277" t="s">
        <v>679</v>
      </c>
      <c r="S19" s="277" t="s">
        <v>912</v>
      </c>
      <c r="T19" s="277" t="s">
        <v>913</v>
      </c>
      <c r="U19" s="277" t="s">
        <v>914</v>
      </c>
      <c r="V19" s="280" t="str">
        <f>项目固定资产管理台账!P19</f>
        <v>次登</v>
      </c>
      <c r="W19" s="280" t="str">
        <f>项目固定资产管理台账!Q19</f>
        <v>次登</v>
      </c>
      <c r="X19" s="87"/>
      <c r="Y19" s="87"/>
    </row>
    <row r="20" spans="1:25" ht="19.2" customHeight="1" x14ac:dyDescent="0.25">
      <c r="A20" s="278">
        <v>15</v>
      </c>
      <c r="B20" s="274" t="s">
        <v>757</v>
      </c>
      <c r="C20" s="274" t="s">
        <v>758</v>
      </c>
      <c r="D20" s="274" t="s">
        <v>759</v>
      </c>
      <c r="E20" s="275" t="s">
        <v>900</v>
      </c>
      <c r="F20" s="406"/>
      <c r="G20" s="406"/>
      <c r="H20" s="412"/>
      <c r="I20" s="280" t="str">
        <f>项目固定资产管理台账!B20</f>
        <v>牛舍</v>
      </c>
      <c r="J20" s="280" t="s">
        <v>847</v>
      </c>
      <c r="K20" s="429"/>
      <c r="L20" s="429"/>
      <c r="M20" s="429"/>
      <c r="N20" s="429"/>
      <c r="O20" s="406"/>
      <c r="P20" s="87"/>
      <c r="Q20" s="289" t="str">
        <f>项目固定资产管理台账!O20</f>
        <v>在用</v>
      </c>
      <c r="R20" s="277" t="s">
        <v>679</v>
      </c>
      <c r="S20" s="277" t="s">
        <v>912</v>
      </c>
      <c r="T20" s="277" t="s">
        <v>913</v>
      </c>
      <c r="U20" s="277" t="s">
        <v>914</v>
      </c>
      <c r="V20" s="280" t="str">
        <f>项目固定资产管理台账!P20</f>
        <v>达瓦</v>
      </c>
      <c r="W20" s="280" t="str">
        <f>项目固定资产管理台账!Q20</f>
        <v>达瓦</v>
      </c>
      <c r="X20" s="87"/>
      <c r="Y20" s="87"/>
    </row>
    <row r="21" spans="1:25" ht="19.2" customHeight="1" x14ac:dyDescent="0.25">
      <c r="A21" s="278">
        <v>16</v>
      </c>
      <c r="B21" s="274" t="s">
        <v>757</v>
      </c>
      <c r="C21" s="274" t="s">
        <v>758</v>
      </c>
      <c r="D21" s="274" t="s">
        <v>759</v>
      </c>
      <c r="E21" s="275" t="s">
        <v>900</v>
      </c>
      <c r="F21" s="407"/>
      <c r="G21" s="406"/>
      <c r="H21" s="412"/>
      <c r="I21" s="280" t="str">
        <f>项目固定资产管理台账!B21</f>
        <v>牛舍</v>
      </c>
      <c r="J21" s="280" t="s">
        <v>847</v>
      </c>
      <c r="K21" s="429"/>
      <c r="L21" s="429"/>
      <c r="M21" s="429"/>
      <c r="N21" s="429"/>
      <c r="O21" s="407"/>
      <c r="P21" s="87"/>
      <c r="Q21" s="289" t="str">
        <f>项目固定资产管理台账!O21</f>
        <v>在用</v>
      </c>
      <c r="R21" s="277" t="s">
        <v>679</v>
      </c>
      <c r="S21" s="277" t="s">
        <v>912</v>
      </c>
      <c r="T21" s="277" t="s">
        <v>913</v>
      </c>
      <c r="U21" s="277" t="s">
        <v>914</v>
      </c>
      <c r="V21" s="280" t="str">
        <f>项目固定资产管理台账!P21</f>
        <v>达娃曲吉</v>
      </c>
      <c r="W21" s="280" t="str">
        <f>项目固定资产管理台账!Q21</f>
        <v>达娃曲吉</v>
      </c>
      <c r="X21" s="87"/>
      <c r="Y21" s="87"/>
    </row>
    <row r="22" spans="1:25" ht="19.2" customHeight="1" x14ac:dyDescent="0.25">
      <c r="A22" s="278">
        <v>17</v>
      </c>
      <c r="B22" s="274" t="s">
        <v>757</v>
      </c>
      <c r="C22" s="274" t="s">
        <v>758</v>
      </c>
      <c r="D22" s="274" t="s">
        <v>759</v>
      </c>
      <c r="E22" s="275" t="s">
        <v>900</v>
      </c>
      <c r="F22" s="405" t="str">
        <f>项目固定资产管理台账!F22</f>
        <v>尼西村</v>
      </c>
      <c r="G22" s="406"/>
      <c r="H22" s="412"/>
      <c r="I22" s="280" t="str">
        <f>项目固定资产管理台账!B22</f>
        <v>牛舍</v>
      </c>
      <c r="J22" s="280" t="s">
        <v>847</v>
      </c>
      <c r="K22" s="429"/>
      <c r="L22" s="429"/>
      <c r="M22" s="429"/>
      <c r="N22" s="429"/>
      <c r="O22" s="405" t="str">
        <f>项目固定资产管理台账!F22</f>
        <v>尼西村</v>
      </c>
      <c r="P22" s="87"/>
      <c r="Q22" s="289" t="str">
        <f>项目固定资产管理台账!O22</f>
        <v>在用</v>
      </c>
      <c r="R22" s="287" t="s">
        <v>679</v>
      </c>
      <c r="S22" s="277" t="s">
        <v>912</v>
      </c>
      <c r="T22" s="277" t="s">
        <v>913</v>
      </c>
      <c r="U22" s="277" t="s">
        <v>914</v>
      </c>
      <c r="V22" s="280" t="str">
        <f>项目固定资产管理台账!P22</f>
        <v>白玛</v>
      </c>
      <c r="W22" s="280" t="str">
        <f>项目固定资产管理台账!Q22</f>
        <v>白玛</v>
      </c>
      <c r="X22" s="87"/>
      <c r="Y22" s="87"/>
    </row>
    <row r="23" spans="1:25" ht="19.2" customHeight="1" x14ac:dyDescent="0.25">
      <c r="A23" s="288">
        <v>18</v>
      </c>
      <c r="B23" s="274" t="s">
        <v>757</v>
      </c>
      <c r="C23" s="274" t="s">
        <v>758</v>
      </c>
      <c r="D23" s="274" t="s">
        <v>759</v>
      </c>
      <c r="E23" s="275" t="s">
        <v>900</v>
      </c>
      <c r="F23" s="407"/>
      <c r="G23" s="406"/>
      <c r="H23" s="412"/>
      <c r="I23" s="291" t="str">
        <f>项目固定资产管理台账!B23</f>
        <v>牛舍</v>
      </c>
      <c r="J23" s="291" t="s">
        <v>847</v>
      </c>
      <c r="K23" s="429"/>
      <c r="L23" s="429"/>
      <c r="M23" s="429"/>
      <c r="N23" s="429"/>
      <c r="O23" s="407"/>
      <c r="P23" s="87"/>
      <c r="Q23" s="289" t="str">
        <f>项目固定资产管理台账!O23</f>
        <v>已拆</v>
      </c>
      <c r="R23" s="287" t="s">
        <v>679</v>
      </c>
      <c r="S23" s="287" t="s">
        <v>912</v>
      </c>
      <c r="T23" s="287" t="s">
        <v>913</v>
      </c>
      <c r="U23" s="287" t="s">
        <v>914</v>
      </c>
      <c r="V23" s="291"/>
      <c r="W23" s="291"/>
      <c r="X23" s="87"/>
      <c r="Y23" s="87"/>
    </row>
    <row r="24" spans="1:25" ht="19.2" customHeight="1" x14ac:dyDescent="0.25">
      <c r="A24" s="288">
        <v>19</v>
      </c>
      <c r="B24" s="274" t="s">
        <v>757</v>
      </c>
      <c r="C24" s="274" t="s">
        <v>758</v>
      </c>
      <c r="D24" s="274" t="s">
        <v>759</v>
      </c>
      <c r="E24" s="275" t="s">
        <v>900</v>
      </c>
      <c r="F24" s="405" t="str">
        <f>项目固定资产管理台账!F24</f>
        <v>加乃村</v>
      </c>
      <c r="G24" s="406"/>
      <c r="H24" s="412"/>
      <c r="I24" s="291" t="str">
        <f>项目固定资产管理台账!B24</f>
        <v>牛舍</v>
      </c>
      <c r="J24" s="291" t="s">
        <v>847</v>
      </c>
      <c r="K24" s="429"/>
      <c r="L24" s="429"/>
      <c r="M24" s="429"/>
      <c r="N24" s="429"/>
      <c r="O24" s="405" t="str">
        <f>项目固定资产管理台账!F24</f>
        <v>加乃村</v>
      </c>
      <c r="P24" s="87"/>
      <c r="Q24" s="289" t="str">
        <f>项目固定资产管理台账!O24</f>
        <v>在用</v>
      </c>
      <c r="R24" s="287" t="s">
        <v>679</v>
      </c>
      <c r="S24" s="287" t="s">
        <v>912</v>
      </c>
      <c r="T24" s="287" t="s">
        <v>913</v>
      </c>
      <c r="U24" s="287" t="s">
        <v>914</v>
      </c>
      <c r="V24" s="291" t="str">
        <f>项目固定资产管理台账!P24</f>
        <v>顿珠罗布</v>
      </c>
      <c r="W24" s="291" t="str">
        <f>项目固定资产管理台账!Q24</f>
        <v>顿珠罗布</v>
      </c>
      <c r="X24" s="87"/>
      <c r="Y24" s="87"/>
    </row>
    <row r="25" spans="1:25" ht="19.2" customHeight="1" x14ac:dyDescent="0.25">
      <c r="A25" s="288">
        <v>20</v>
      </c>
      <c r="B25" s="274" t="s">
        <v>757</v>
      </c>
      <c r="C25" s="274" t="s">
        <v>758</v>
      </c>
      <c r="D25" s="274" t="s">
        <v>759</v>
      </c>
      <c r="E25" s="275" t="s">
        <v>900</v>
      </c>
      <c r="F25" s="407"/>
      <c r="G25" s="406"/>
      <c r="H25" s="412"/>
      <c r="I25" s="291" t="str">
        <f>项目固定资产管理台账!B25</f>
        <v>牛舍</v>
      </c>
      <c r="J25" s="291" t="s">
        <v>847</v>
      </c>
      <c r="K25" s="429"/>
      <c r="L25" s="429"/>
      <c r="M25" s="429"/>
      <c r="N25" s="429"/>
      <c r="O25" s="407"/>
      <c r="P25" s="87"/>
      <c r="Q25" s="289" t="str">
        <f>项目固定资产管理台账!O25</f>
        <v>在用</v>
      </c>
      <c r="R25" s="287" t="s">
        <v>679</v>
      </c>
      <c r="S25" s="287" t="s">
        <v>912</v>
      </c>
      <c r="T25" s="287" t="s">
        <v>913</v>
      </c>
      <c r="U25" s="287" t="s">
        <v>914</v>
      </c>
      <c r="V25" s="291" t="str">
        <f>项目固定资产管理台账!P25</f>
        <v>曲珍</v>
      </c>
      <c r="W25" s="291" t="str">
        <f>项目固定资产管理台账!Q25</f>
        <v>曲珍</v>
      </c>
      <c r="X25" s="87"/>
      <c r="Y25" s="87"/>
    </row>
    <row r="26" spans="1:25" ht="25.8" customHeight="1" x14ac:dyDescent="0.25">
      <c r="A26" s="288">
        <v>21</v>
      </c>
      <c r="B26" s="274" t="s">
        <v>757</v>
      </c>
      <c r="C26" s="274" t="s">
        <v>758</v>
      </c>
      <c r="D26" s="274" t="s">
        <v>759</v>
      </c>
      <c r="E26" s="275" t="s">
        <v>900</v>
      </c>
      <c r="F26" s="135" t="str">
        <f>项目固定资产管理台账!F26</f>
        <v>巴果绕村</v>
      </c>
      <c r="G26" s="406"/>
      <c r="H26" s="412"/>
      <c r="I26" s="291" t="str">
        <f>项目固定资产管理台账!B26</f>
        <v>牛舍</v>
      </c>
      <c r="J26" s="291" t="s">
        <v>847</v>
      </c>
      <c r="K26" s="430"/>
      <c r="L26" s="430"/>
      <c r="M26" s="430"/>
      <c r="N26" s="430"/>
      <c r="O26" s="289" t="str">
        <f>项目固定资产管理台账!F26</f>
        <v>巴果绕村</v>
      </c>
      <c r="P26" s="87"/>
      <c r="Q26" s="289" t="str">
        <f>项目固定资产管理台账!O26</f>
        <v>在用</v>
      </c>
      <c r="R26" s="287" t="s">
        <v>679</v>
      </c>
      <c r="S26" s="287" t="s">
        <v>912</v>
      </c>
      <c r="T26" s="287" t="s">
        <v>913</v>
      </c>
      <c r="U26" s="287" t="s">
        <v>914</v>
      </c>
      <c r="V26" s="291" t="str">
        <f>项目固定资产管理台账!P26</f>
        <v>央金</v>
      </c>
      <c r="W26" s="291" t="str">
        <f>项目固定资产管理台账!Q26</f>
        <v>央金</v>
      </c>
      <c r="X26" s="87"/>
      <c r="Y26" s="87"/>
    </row>
    <row r="27" spans="1:25" ht="19.2" customHeight="1" x14ac:dyDescent="0.25">
      <c r="A27" s="278">
        <v>18</v>
      </c>
      <c r="B27" s="274" t="s">
        <v>757</v>
      </c>
      <c r="C27" s="274" t="s">
        <v>758</v>
      </c>
      <c r="D27" s="274" t="s">
        <v>759</v>
      </c>
      <c r="E27" s="275" t="s">
        <v>900</v>
      </c>
      <c r="F27" s="279" t="str">
        <f>'项目牲畜（禽）资产管理台账'!F6</f>
        <v>巴吉村</v>
      </c>
      <c r="G27" s="406"/>
      <c r="H27" s="412"/>
      <c r="I27" s="255" t="str">
        <f>'项目牲畜（禽）资产管理台账'!B6</f>
        <v>犏奶牛</v>
      </c>
      <c r="J27" s="280" t="s">
        <v>847</v>
      </c>
      <c r="K27" s="427">
        <f>'项目牲畜（禽）资产管理台账'!J6</f>
        <v>16000</v>
      </c>
      <c r="L27" s="427">
        <f>K27</f>
        <v>16000</v>
      </c>
      <c r="M27" s="297">
        <f>N27</f>
        <v>24000</v>
      </c>
      <c r="N27" s="297">
        <f>'项目牲畜（禽）资产管理台账'!O6</f>
        <v>24000</v>
      </c>
      <c r="O27" s="278" t="str">
        <f>'项目牲畜（禽）资产管理台账'!F6</f>
        <v>巴吉村</v>
      </c>
      <c r="P27" s="87"/>
      <c r="Q27" s="278" t="str">
        <f>'项目牲畜（禽）资产管理台账'!Q6</f>
        <v>存活</v>
      </c>
      <c r="R27" s="287" t="s">
        <v>679</v>
      </c>
      <c r="S27" s="287" t="s">
        <v>912</v>
      </c>
      <c r="T27" s="277" t="s">
        <v>915</v>
      </c>
      <c r="U27" s="277" t="s">
        <v>916</v>
      </c>
      <c r="V27" s="107" t="str">
        <f>'项目牲畜（禽）资产管理台账'!R6</f>
        <v>益西拉姆</v>
      </c>
      <c r="W27" s="107" t="str">
        <f>'项目牲畜（禽）资产管理台账'!S6</f>
        <v>益西拉姆</v>
      </c>
      <c r="X27" s="87"/>
      <c r="Y27" s="87"/>
    </row>
    <row r="28" spans="1:25" ht="19.2" customHeight="1" x14ac:dyDescent="0.25">
      <c r="A28" s="278">
        <v>19</v>
      </c>
      <c r="B28" s="274" t="s">
        <v>757</v>
      </c>
      <c r="C28" s="274" t="s">
        <v>758</v>
      </c>
      <c r="D28" s="274" t="s">
        <v>759</v>
      </c>
      <c r="E28" s="275" t="s">
        <v>900</v>
      </c>
      <c r="F28" s="290" t="str">
        <f>'项目牲畜（禽）资产管理台账'!F7</f>
        <v>多布村</v>
      </c>
      <c r="G28" s="406"/>
      <c r="H28" s="412"/>
      <c r="I28" s="280" t="str">
        <f>'项目牲畜（禽）资产管理台账'!B7</f>
        <v>犏奶牛</v>
      </c>
      <c r="J28" s="280" t="s">
        <v>847</v>
      </c>
      <c r="K28" s="427">
        <f>'项目牲畜（禽）资产管理台账'!J7</f>
        <v>16000</v>
      </c>
      <c r="L28" s="427">
        <f t="shared" ref="L28:L47" si="1">K28</f>
        <v>16000</v>
      </c>
      <c r="M28" s="297">
        <f t="shared" ref="M28:M47" si="2">N28</f>
        <v>24000</v>
      </c>
      <c r="N28" s="297">
        <f>'项目牲畜（禽）资产管理台账'!O7</f>
        <v>24000</v>
      </c>
      <c r="O28" s="288" t="str">
        <f>'项目牲畜（禽）资产管理台账'!F7</f>
        <v>多布村</v>
      </c>
      <c r="P28" s="87"/>
      <c r="Q28" s="288" t="str">
        <f>'项目牲畜（禽）资产管理台账'!Q7</f>
        <v>存活</v>
      </c>
      <c r="R28" s="287" t="s">
        <v>679</v>
      </c>
      <c r="S28" s="287" t="s">
        <v>912</v>
      </c>
      <c r="T28" s="277" t="s">
        <v>915</v>
      </c>
      <c r="U28" s="277" t="s">
        <v>916</v>
      </c>
      <c r="V28" s="107" t="str">
        <f>'项目牲畜（禽）资产管理台账'!R7</f>
        <v>边巴卓玛</v>
      </c>
      <c r="W28" s="107" t="str">
        <f>'项目牲畜（禽）资产管理台账'!S7</f>
        <v>边巴卓玛</v>
      </c>
      <c r="X28" s="87"/>
      <c r="Y28" s="87"/>
    </row>
    <row r="29" spans="1:25" ht="19.2" customHeight="1" x14ac:dyDescent="0.25">
      <c r="A29" s="278">
        <v>20</v>
      </c>
      <c r="B29" s="274" t="s">
        <v>757</v>
      </c>
      <c r="C29" s="274" t="s">
        <v>758</v>
      </c>
      <c r="D29" s="274" t="s">
        <v>759</v>
      </c>
      <c r="E29" s="275" t="s">
        <v>900</v>
      </c>
      <c r="F29" s="408" t="str">
        <f>'项目牲畜（禽）资产管理台账'!F8</f>
        <v>拉丁嘎村</v>
      </c>
      <c r="G29" s="406"/>
      <c r="H29" s="412"/>
      <c r="I29" s="280" t="str">
        <f>'项目牲畜（禽）资产管理台账'!B8</f>
        <v>犏奶牛</v>
      </c>
      <c r="J29" s="280" t="s">
        <v>847</v>
      </c>
      <c r="K29" s="427">
        <f>'项目牲畜（禽）资产管理台账'!J8</f>
        <v>16000</v>
      </c>
      <c r="L29" s="427">
        <f t="shared" si="1"/>
        <v>16000</v>
      </c>
      <c r="M29" s="297">
        <f t="shared" si="2"/>
        <v>24000</v>
      </c>
      <c r="N29" s="297">
        <f>'项目牲畜（禽）资产管理台账'!O8</f>
        <v>24000</v>
      </c>
      <c r="O29" s="414" t="str">
        <f>'项目牲畜（禽）资产管理台账'!F8</f>
        <v>拉丁嘎村</v>
      </c>
      <c r="P29" s="87"/>
      <c r="Q29" s="288" t="str">
        <f>'项目牲畜（禽）资产管理台账'!Q8</f>
        <v>存活</v>
      </c>
      <c r="R29" s="287" t="s">
        <v>679</v>
      </c>
      <c r="S29" s="287" t="s">
        <v>912</v>
      </c>
      <c r="T29" s="277" t="s">
        <v>915</v>
      </c>
      <c r="U29" s="277" t="s">
        <v>916</v>
      </c>
      <c r="V29" s="107" t="str">
        <f>'项目牲畜（禽）资产管理台账'!R8</f>
        <v>边巴</v>
      </c>
      <c r="W29" s="107" t="str">
        <f>'项目牲畜（禽）资产管理台账'!S8</f>
        <v>边巴</v>
      </c>
      <c r="X29" s="87"/>
      <c r="Y29" s="87"/>
    </row>
    <row r="30" spans="1:25" ht="19.2" customHeight="1" x14ac:dyDescent="0.25">
      <c r="A30" s="278">
        <v>21</v>
      </c>
      <c r="B30" s="274" t="s">
        <v>757</v>
      </c>
      <c r="C30" s="274" t="s">
        <v>758</v>
      </c>
      <c r="D30" s="274" t="s">
        <v>759</v>
      </c>
      <c r="E30" s="275" t="s">
        <v>900</v>
      </c>
      <c r="F30" s="409"/>
      <c r="G30" s="406"/>
      <c r="H30" s="412"/>
      <c r="I30" s="280" t="str">
        <f>'项目牲畜（禽）资产管理台账'!B9</f>
        <v>犏奶牛</v>
      </c>
      <c r="J30" s="280" t="s">
        <v>847</v>
      </c>
      <c r="K30" s="427">
        <f>'项目牲畜（禽）资产管理台账'!J9</f>
        <v>16000</v>
      </c>
      <c r="L30" s="427">
        <f t="shared" si="1"/>
        <v>16000</v>
      </c>
      <c r="M30" s="297">
        <f t="shared" si="2"/>
        <v>24000</v>
      </c>
      <c r="N30" s="297">
        <f>'项目牲畜（禽）资产管理台账'!O9</f>
        <v>24000</v>
      </c>
      <c r="O30" s="415"/>
      <c r="P30" s="87"/>
      <c r="Q30" s="288" t="str">
        <f>'项目牲畜（禽）资产管理台账'!Q9</f>
        <v>存活</v>
      </c>
      <c r="R30" s="287" t="s">
        <v>679</v>
      </c>
      <c r="S30" s="287" t="s">
        <v>912</v>
      </c>
      <c r="T30" s="277" t="s">
        <v>915</v>
      </c>
      <c r="U30" s="277" t="s">
        <v>916</v>
      </c>
      <c r="V30" s="107" t="str">
        <f>'项目牲畜（禽）资产管理台账'!R9</f>
        <v>乔卓玛</v>
      </c>
      <c r="W30" s="107" t="str">
        <f>'项目牲畜（禽）资产管理台账'!S9</f>
        <v>乔卓玛</v>
      </c>
      <c r="X30" s="87"/>
      <c r="Y30" s="87"/>
    </row>
    <row r="31" spans="1:25" ht="19.2" customHeight="1" x14ac:dyDescent="0.25">
      <c r="A31" s="278">
        <v>22</v>
      </c>
      <c r="B31" s="274" t="s">
        <v>757</v>
      </c>
      <c r="C31" s="274" t="s">
        <v>758</v>
      </c>
      <c r="D31" s="274" t="s">
        <v>759</v>
      </c>
      <c r="E31" s="275" t="s">
        <v>900</v>
      </c>
      <c r="F31" s="409"/>
      <c r="G31" s="406"/>
      <c r="H31" s="412"/>
      <c r="I31" s="280" t="str">
        <f>'项目牲畜（禽）资产管理台账'!B10</f>
        <v>犏奶牛</v>
      </c>
      <c r="J31" s="280" t="s">
        <v>847</v>
      </c>
      <c r="K31" s="427">
        <f>'项目牲畜（禽）资产管理台账'!J10</f>
        <v>16000</v>
      </c>
      <c r="L31" s="427">
        <f t="shared" si="1"/>
        <v>16000</v>
      </c>
      <c r="M31" s="297">
        <f t="shared" si="2"/>
        <v>24000</v>
      </c>
      <c r="N31" s="297">
        <f>'项目牲畜（禽）资产管理台账'!O10</f>
        <v>24000</v>
      </c>
      <c r="O31" s="415"/>
      <c r="P31" s="87"/>
      <c r="Q31" s="288" t="str">
        <f>'项目牲畜（禽）资产管理台账'!Q10</f>
        <v>存活</v>
      </c>
      <c r="R31" s="287" t="s">
        <v>679</v>
      </c>
      <c r="S31" s="287" t="s">
        <v>912</v>
      </c>
      <c r="T31" s="277" t="s">
        <v>915</v>
      </c>
      <c r="U31" s="277" t="s">
        <v>916</v>
      </c>
      <c r="V31" s="107" t="str">
        <f>'项目牲畜（禽）资产管理台账'!R10</f>
        <v>昂旺次仁</v>
      </c>
      <c r="W31" s="107" t="str">
        <f>'项目牲畜（禽）资产管理台账'!S10</f>
        <v>昂旺次仁</v>
      </c>
      <c r="X31" s="87"/>
      <c r="Y31" s="87"/>
    </row>
    <row r="32" spans="1:25" ht="19.2" customHeight="1" x14ac:dyDescent="0.25">
      <c r="A32" s="278">
        <v>23</v>
      </c>
      <c r="B32" s="274" t="s">
        <v>757</v>
      </c>
      <c r="C32" s="274" t="s">
        <v>758</v>
      </c>
      <c r="D32" s="274" t="s">
        <v>759</v>
      </c>
      <c r="E32" s="275" t="s">
        <v>900</v>
      </c>
      <c r="F32" s="409"/>
      <c r="G32" s="406"/>
      <c r="H32" s="412"/>
      <c r="I32" s="280" t="str">
        <f>'项目牲畜（禽）资产管理台账'!B11</f>
        <v>犏奶牛</v>
      </c>
      <c r="J32" s="280" t="s">
        <v>847</v>
      </c>
      <c r="K32" s="427">
        <f>'项目牲畜（禽）资产管理台账'!J11</f>
        <v>16000</v>
      </c>
      <c r="L32" s="427">
        <f t="shared" si="1"/>
        <v>16000</v>
      </c>
      <c r="M32" s="297">
        <f t="shared" si="2"/>
        <v>24000</v>
      </c>
      <c r="N32" s="297">
        <f>'项目牲畜（禽）资产管理台账'!O11</f>
        <v>24000</v>
      </c>
      <c r="O32" s="415"/>
      <c r="P32" s="87"/>
      <c r="Q32" s="288" t="str">
        <f>'项目牲畜（禽）资产管理台账'!Q11</f>
        <v>存活</v>
      </c>
      <c r="R32" s="287" t="s">
        <v>679</v>
      </c>
      <c r="S32" s="287" t="s">
        <v>912</v>
      </c>
      <c r="T32" s="277" t="s">
        <v>915</v>
      </c>
      <c r="U32" s="277" t="s">
        <v>916</v>
      </c>
      <c r="V32" s="107" t="str">
        <f>'项目牲畜（禽）资产管理台账'!R11</f>
        <v>布古</v>
      </c>
      <c r="W32" s="107" t="str">
        <f>'项目牲畜（禽）资产管理台账'!S11</f>
        <v>布古</v>
      </c>
      <c r="X32" s="87"/>
      <c r="Y32" s="87"/>
    </row>
    <row r="33" spans="1:25" ht="19.2" customHeight="1" x14ac:dyDescent="0.25">
      <c r="A33" s="278">
        <v>24</v>
      </c>
      <c r="B33" s="274" t="s">
        <v>757</v>
      </c>
      <c r="C33" s="274" t="s">
        <v>758</v>
      </c>
      <c r="D33" s="274" t="s">
        <v>759</v>
      </c>
      <c r="E33" s="275" t="s">
        <v>900</v>
      </c>
      <c r="F33" s="409"/>
      <c r="G33" s="406"/>
      <c r="H33" s="412"/>
      <c r="I33" s="280" t="str">
        <f>'项目牲畜（禽）资产管理台账'!B12</f>
        <v>犏奶牛</v>
      </c>
      <c r="J33" s="280" t="s">
        <v>847</v>
      </c>
      <c r="K33" s="427">
        <f>'项目牲畜（禽）资产管理台账'!J12</f>
        <v>16000</v>
      </c>
      <c r="L33" s="427">
        <f t="shared" si="1"/>
        <v>16000</v>
      </c>
      <c r="M33" s="297">
        <f t="shared" si="2"/>
        <v>24000</v>
      </c>
      <c r="N33" s="297">
        <f>'项目牲畜（禽）资产管理台账'!O12</f>
        <v>24000</v>
      </c>
      <c r="O33" s="415"/>
      <c r="P33" s="87"/>
      <c r="Q33" s="288" t="str">
        <f>'项目牲畜（禽）资产管理台账'!Q12</f>
        <v>存活</v>
      </c>
      <c r="R33" s="287" t="s">
        <v>679</v>
      </c>
      <c r="S33" s="287" t="s">
        <v>912</v>
      </c>
      <c r="T33" s="277" t="s">
        <v>915</v>
      </c>
      <c r="U33" s="277" t="s">
        <v>916</v>
      </c>
      <c r="V33" s="107" t="str">
        <f>'项目牲畜（禽）资产管理台账'!R12</f>
        <v>次仁罗布</v>
      </c>
      <c r="W33" s="107" t="str">
        <f>'项目牲畜（禽）资产管理台账'!S12</f>
        <v>次仁罗布</v>
      </c>
      <c r="X33" s="87"/>
      <c r="Y33" s="87"/>
    </row>
    <row r="34" spans="1:25" ht="19.2" customHeight="1" x14ac:dyDescent="0.25">
      <c r="A34" s="278">
        <v>25</v>
      </c>
      <c r="B34" s="274" t="s">
        <v>757</v>
      </c>
      <c r="C34" s="274" t="s">
        <v>758</v>
      </c>
      <c r="D34" s="274" t="s">
        <v>759</v>
      </c>
      <c r="E34" s="275" t="s">
        <v>900</v>
      </c>
      <c r="F34" s="410"/>
      <c r="G34" s="406"/>
      <c r="H34" s="412"/>
      <c r="I34" s="280" t="str">
        <f>'项目牲畜（禽）资产管理台账'!B13</f>
        <v>犏奶牛</v>
      </c>
      <c r="J34" s="280" t="s">
        <v>847</v>
      </c>
      <c r="K34" s="427">
        <f>'项目牲畜（禽）资产管理台账'!J13</f>
        <v>16000</v>
      </c>
      <c r="L34" s="427">
        <f t="shared" si="1"/>
        <v>16000</v>
      </c>
      <c r="M34" s="297">
        <f t="shared" si="2"/>
        <v>24000</v>
      </c>
      <c r="N34" s="297">
        <f>'项目牲畜（禽）资产管理台账'!O13</f>
        <v>24000</v>
      </c>
      <c r="O34" s="416"/>
      <c r="P34" s="87"/>
      <c r="Q34" s="288" t="str">
        <f>'项目牲畜（禽）资产管理台账'!Q13</f>
        <v>存活</v>
      </c>
      <c r="R34" s="287" t="s">
        <v>679</v>
      </c>
      <c r="S34" s="287" t="s">
        <v>912</v>
      </c>
      <c r="T34" s="277" t="s">
        <v>915</v>
      </c>
      <c r="U34" s="277" t="s">
        <v>916</v>
      </c>
      <c r="V34" s="107" t="str">
        <f>'项目牲畜（禽）资产管理台账'!R13</f>
        <v>乔列</v>
      </c>
      <c r="W34" s="107" t="str">
        <f>'项目牲畜（禽）资产管理台账'!S13</f>
        <v>乔列</v>
      </c>
      <c r="X34" s="87"/>
      <c r="Y34" s="87"/>
    </row>
    <row r="35" spans="1:25" ht="19.2" customHeight="1" x14ac:dyDescent="0.25">
      <c r="A35" s="278">
        <v>26</v>
      </c>
      <c r="B35" s="274" t="s">
        <v>757</v>
      </c>
      <c r="C35" s="274" t="s">
        <v>758</v>
      </c>
      <c r="D35" s="274" t="s">
        <v>759</v>
      </c>
      <c r="E35" s="275" t="s">
        <v>900</v>
      </c>
      <c r="F35" s="290" t="str">
        <f>'项目牲畜（禽）资产管理台账'!F14</f>
        <v>永久村</v>
      </c>
      <c r="G35" s="406"/>
      <c r="H35" s="412"/>
      <c r="I35" s="280" t="str">
        <f>'项目牲畜（禽）资产管理台账'!B14</f>
        <v>犏奶牛</v>
      </c>
      <c r="J35" s="280" t="s">
        <v>847</v>
      </c>
      <c r="K35" s="427">
        <f>'项目牲畜（禽）资产管理台账'!J14</f>
        <v>16000</v>
      </c>
      <c r="L35" s="427">
        <f t="shared" si="1"/>
        <v>16000</v>
      </c>
      <c r="M35" s="297">
        <f t="shared" si="2"/>
        <v>24000</v>
      </c>
      <c r="N35" s="297">
        <f>'项目牲畜（禽）资产管理台账'!O14</f>
        <v>24000</v>
      </c>
      <c r="O35" s="288" t="str">
        <f>'项目牲畜（禽）资产管理台账'!F14</f>
        <v>永久村</v>
      </c>
      <c r="P35" s="87"/>
      <c r="Q35" s="288" t="str">
        <f>'项目牲畜（禽）资产管理台账'!Q14</f>
        <v>存活</v>
      </c>
      <c r="R35" s="287" t="s">
        <v>679</v>
      </c>
      <c r="S35" s="287" t="s">
        <v>912</v>
      </c>
      <c r="T35" s="277" t="s">
        <v>915</v>
      </c>
      <c r="U35" s="277" t="s">
        <v>916</v>
      </c>
      <c r="V35" s="107" t="str">
        <f>'项目牲畜（禽）资产管理台账'!R14</f>
        <v>德西群宗</v>
      </c>
      <c r="W35" s="107" t="str">
        <f>'项目牲畜（禽）资产管理台账'!S14</f>
        <v>德西群宗</v>
      </c>
      <c r="X35" s="87"/>
      <c r="Y35" s="87"/>
    </row>
    <row r="36" spans="1:25" ht="19.2" customHeight="1" x14ac:dyDescent="0.25">
      <c r="A36" s="278">
        <v>27</v>
      </c>
      <c r="B36" s="274" t="s">
        <v>757</v>
      </c>
      <c r="C36" s="274" t="s">
        <v>758</v>
      </c>
      <c r="D36" s="274" t="s">
        <v>759</v>
      </c>
      <c r="E36" s="275" t="s">
        <v>900</v>
      </c>
      <c r="F36" s="408" t="str">
        <f>'项目牲畜（禽）资产管理台账'!F15</f>
        <v>章麦村</v>
      </c>
      <c r="G36" s="406"/>
      <c r="H36" s="412"/>
      <c r="I36" s="280" t="str">
        <f>'项目牲畜（禽）资产管理台账'!B15</f>
        <v>犏奶牛</v>
      </c>
      <c r="J36" s="280" t="s">
        <v>847</v>
      </c>
      <c r="K36" s="427">
        <f>'项目牲畜（禽）资产管理台账'!J15</f>
        <v>16000</v>
      </c>
      <c r="L36" s="427">
        <f t="shared" si="1"/>
        <v>16000</v>
      </c>
      <c r="M36" s="297">
        <f t="shared" si="2"/>
        <v>0</v>
      </c>
      <c r="N36" s="297">
        <f>'项目牲畜（禽）资产管理台账'!O15</f>
        <v>0</v>
      </c>
      <c r="O36" s="414" t="str">
        <f>'项目牲畜（禽）资产管理台账'!F15</f>
        <v>章麦村</v>
      </c>
      <c r="P36" s="87"/>
      <c r="Q36" s="288" t="str">
        <f>'项目牲畜（禽）资产管理台账'!Q15</f>
        <v>死亡</v>
      </c>
      <c r="R36" s="287" t="s">
        <v>679</v>
      </c>
      <c r="S36" s="287" t="s">
        <v>912</v>
      </c>
      <c r="T36" s="277" t="s">
        <v>915</v>
      </c>
      <c r="U36" s="277" t="s">
        <v>916</v>
      </c>
      <c r="V36" s="107" t="str">
        <f>'项目牲畜（禽）资产管理台账'!R15</f>
        <v>边巴次仁</v>
      </c>
      <c r="W36" s="107" t="str">
        <f>'项目牲畜（禽）资产管理台账'!S15</f>
        <v>边巴次仁</v>
      </c>
      <c r="X36" s="87"/>
      <c r="Y36" s="87"/>
    </row>
    <row r="37" spans="1:25" ht="19.2" customHeight="1" x14ac:dyDescent="0.25">
      <c r="A37" s="278">
        <v>28</v>
      </c>
      <c r="B37" s="274" t="s">
        <v>757</v>
      </c>
      <c r="C37" s="274" t="s">
        <v>758</v>
      </c>
      <c r="D37" s="274" t="s">
        <v>759</v>
      </c>
      <c r="E37" s="275" t="s">
        <v>900</v>
      </c>
      <c r="F37" s="410"/>
      <c r="G37" s="406"/>
      <c r="H37" s="412"/>
      <c r="I37" s="280" t="str">
        <f>'项目牲畜（禽）资产管理台账'!B16</f>
        <v>犏奶牛</v>
      </c>
      <c r="J37" s="280" t="s">
        <v>847</v>
      </c>
      <c r="K37" s="427">
        <f>'项目牲畜（禽）资产管理台账'!J16</f>
        <v>16000</v>
      </c>
      <c r="L37" s="427">
        <f t="shared" si="1"/>
        <v>16000</v>
      </c>
      <c r="M37" s="297">
        <f t="shared" si="2"/>
        <v>0</v>
      </c>
      <c r="N37" s="297">
        <f>'项目牲畜（禽）资产管理台账'!O16</f>
        <v>0</v>
      </c>
      <c r="O37" s="416"/>
      <c r="P37" s="87"/>
      <c r="Q37" s="288" t="str">
        <f>'项目牲畜（禽）资产管理台账'!Q16</f>
        <v>死亡</v>
      </c>
      <c r="R37" s="287" t="s">
        <v>679</v>
      </c>
      <c r="S37" s="287" t="s">
        <v>912</v>
      </c>
      <c r="T37" s="277" t="s">
        <v>915</v>
      </c>
      <c r="U37" s="277" t="s">
        <v>916</v>
      </c>
      <c r="V37" s="107" t="str">
        <f>'项目牲畜（禽）资产管理台账'!R16</f>
        <v>旺扎</v>
      </c>
      <c r="W37" s="107" t="str">
        <f>'项目牲畜（禽）资产管理台账'!S16</f>
        <v>旺扎</v>
      </c>
      <c r="X37" s="87"/>
      <c r="Y37" s="87"/>
    </row>
    <row r="38" spans="1:25" ht="19.2" customHeight="1" x14ac:dyDescent="0.25">
      <c r="A38" s="278">
        <v>29</v>
      </c>
      <c r="B38" s="274" t="s">
        <v>757</v>
      </c>
      <c r="C38" s="274" t="s">
        <v>758</v>
      </c>
      <c r="D38" s="274" t="s">
        <v>759</v>
      </c>
      <c r="E38" s="275" t="s">
        <v>900</v>
      </c>
      <c r="F38" s="408" t="str">
        <f>'项目牲畜（禽）资产管理台账'!F17</f>
        <v>唐地村</v>
      </c>
      <c r="G38" s="406"/>
      <c r="H38" s="412"/>
      <c r="I38" s="280" t="str">
        <f>'项目牲畜（禽）资产管理台账'!B17</f>
        <v>犏奶牛</v>
      </c>
      <c r="J38" s="280" t="s">
        <v>847</v>
      </c>
      <c r="K38" s="427">
        <f>'项目牲畜（禽）资产管理台账'!J17</f>
        <v>16000</v>
      </c>
      <c r="L38" s="427">
        <f t="shared" si="1"/>
        <v>16000</v>
      </c>
      <c r="M38" s="297">
        <f t="shared" si="2"/>
        <v>12000</v>
      </c>
      <c r="N38" s="297">
        <f>'项目牲畜（禽）资产管理台账'!O17</f>
        <v>12000</v>
      </c>
      <c r="O38" s="414" t="str">
        <f>'项目牲畜（禽）资产管理台账'!F17</f>
        <v>唐地村</v>
      </c>
      <c r="P38" s="87"/>
      <c r="Q38" s="288" t="str">
        <f>'项目牲畜（禽）资产管理台账'!Q17</f>
        <v>存活</v>
      </c>
      <c r="R38" s="287" t="s">
        <v>679</v>
      </c>
      <c r="S38" s="287" t="s">
        <v>912</v>
      </c>
      <c r="T38" s="277" t="s">
        <v>915</v>
      </c>
      <c r="U38" s="277" t="s">
        <v>916</v>
      </c>
      <c r="V38" s="107" t="str">
        <f>'项目牲畜（禽）资产管理台账'!R17</f>
        <v>拉真</v>
      </c>
      <c r="W38" s="107" t="str">
        <f>'项目牲畜（禽）资产管理台账'!S17</f>
        <v>拉真</v>
      </c>
      <c r="X38" s="87"/>
      <c r="Y38" s="87"/>
    </row>
    <row r="39" spans="1:25" ht="19.2" customHeight="1" x14ac:dyDescent="0.25">
      <c r="A39" s="278">
        <v>30</v>
      </c>
      <c r="B39" s="274" t="s">
        <v>757</v>
      </c>
      <c r="C39" s="274" t="s">
        <v>758</v>
      </c>
      <c r="D39" s="274" t="s">
        <v>759</v>
      </c>
      <c r="E39" s="275" t="s">
        <v>900</v>
      </c>
      <c r="F39" s="409"/>
      <c r="G39" s="406"/>
      <c r="H39" s="412"/>
      <c r="I39" s="280" t="str">
        <f>'项目牲畜（禽）资产管理台账'!B18</f>
        <v>犏奶牛</v>
      </c>
      <c r="J39" s="280" t="s">
        <v>847</v>
      </c>
      <c r="K39" s="427">
        <f>'项目牲畜（禽）资产管理台账'!J18</f>
        <v>16000</v>
      </c>
      <c r="L39" s="427">
        <f t="shared" si="1"/>
        <v>16000</v>
      </c>
      <c r="M39" s="297">
        <f t="shared" si="2"/>
        <v>24000</v>
      </c>
      <c r="N39" s="297">
        <f>'项目牲畜（禽）资产管理台账'!O18</f>
        <v>24000</v>
      </c>
      <c r="O39" s="415"/>
      <c r="P39" s="87"/>
      <c r="Q39" s="288" t="str">
        <f>'项目牲畜（禽）资产管理台账'!Q18</f>
        <v>存活</v>
      </c>
      <c r="R39" s="287" t="s">
        <v>679</v>
      </c>
      <c r="S39" s="287" t="s">
        <v>912</v>
      </c>
      <c r="T39" s="277" t="s">
        <v>915</v>
      </c>
      <c r="U39" s="277" t="s">
        <v>916</v>
      </c>
      <c r="V39" s="87" t="str">
        <f>'项目牲畜（禽）资产管理台账'!R18</f>
        <v>尼玛</v>
      </c>
      <c r="W39" s="87" t="str">
        <f>'项目牲畜（禽）资产管理台账'!S18</f>
        <v>尼玛</v>
      </c>
      <c r="X39" s="87"/>
      <c r="Y39" s="87"/>
    </row>
    <row r="40" spans="1:25" ht="19.2" customHeight="1" x14ac:dyDescent="0.25">
      <c r="A40" s="278">
        <v>31</v>
      </c>
      <c r="B40" s="274" t="s">
        <v>757</v>
      </c>
      <c r="C40" s="274" t="s">
        <v>758</v>
      </c>
      <c r="D40" s="274" t="s">
        <v>759</v>
      </c>
      <c r="E40" s="275" t="s">
        <v>900</v>
      </c>
      <c r="F40" s="409"/>
      <c r="G40" s="406"/>
      <c r="H40" s="412"/>
      <c r="I40" s="280" t="str">
        <f>'项目牲畜（禽）资产管理台账'!B19</f>
        <v>犏奶牛</v>
      </c>
      <c r="J40" s="280" t="s">
        <v>847</v>
      </c>
      <c r="K40" s="427">
        <f>'项目牲畜（禽）资产管理台账'!J19</f>
        <v>16000</v>
      </c>
      <c r="L40" s="427">
        <f t="shared" si="1"/>
        <v>16000</v>
      </c>
      <c r="M40" s="297">
        <f t="shared" si="2"/>
        <v>24000</v>
      </c>
      <c r="N40" s="297">
        <f>'项目牲畜（禽）资产管理台账'!O19</f>
        <v>24000</v>
      </c>
      <c r="O40" s="415"/>
      <c r="P40" s="87"/>
      <c r="Q40" s="288" t="str">
        <f>'项目牲畜（禽）资产管理台账'!Q19</f>
        <v>存活</v>
      </c>
      <c r="R40" s="287" t="s">
        <v>679</v>
      </c>
      <c r="S40" s="287" t="s">
        <v>912</v>
      </c>
      <c r="T40" s="277" t="s">
        <v>915</v>
      </c>
      <c r="U40" s="277" t="s">
        <v>916</v>
      </c>
      <c r="V40" s="87" t="str">
        <f>'项目牲畜（禽）资产管理台账'!R19</f>
        <v>次登</v>
      </c>
      <c r="W40" s="87" t="str">
        <f>'项目牲畜（禽）资产管理台账'!S19</f>
        <v>次登</v>
      </c>
      <c r="X40" s="87"/>
      <c r="Y40" s="87"/>
    </row>
    <row r="41" spans="1:25" ht="19.2" customHeight="1" x14ac:dyDescent="0.25">
      <c r="A41" s="278">
        <v>32</v>
      </c>
      <c r="B41" s="274" t="s">
        <v>757</v>
      </c>
      <c r="C41" s="274" t="s">
        <v>758</v>
      </c>
      <c r="D41" s="274" t="s">
        <v>759</v>
      </c>
      <c r="E41" s="275" t="s">
        <v>900</v>
      </c>
      <c r="F41" s="409"/>
      <c r="G41" s="406"/>
      <c r="H41" s="412"/>
      <c r="I41" s="280" t="str">
        <f>'项目牲畜（禽）资产管理台账'!B20</f>
        <v>犏奶牛</v>
      </c>
      <c r="J41" s="280" t="s">
        <v>847</v>
      </c>
      <c r="K41" s="427">
        <f>'项目牲畜（禽）资产管理台账'!J20</f>
        <v>16000</v>
      </c>
      <c r="L41" s="427">
        <f t="shared" si="1"/>
        <v>16000</v>
      </c>
      <c r="M41" s="297">
        <f t="shared" si="2"/>
        <v>24000</v>
      </c>
      <c r="N41" s="297">
        <f>'项目牲畜（禽）资产管理台账'!O20</f>
        <v>24000</v>
      </c>
      <c r="O41" s="415"/>
      <c r="P41" s="87"/>
      <c r="Q41" s="288" t="str">
        <f>'项目牲畜（禽）资产管理台账'!Q20</f>
        <v>存活</v>
      </c>
      <c r="R41" s="287" t="s">
        <v>679</v>
      </c>
      <c r="S41" s="287" t="s">
        <v>912</v>
      </c>
      <c r="T41" s="277" t="s">
        <v>915</v>
      </c>
      <c r="U41" s="277" t="s">
        <v>916</v>
      </c>
      <c r="V41" s="87" t="str">
        <f>'项目牲畜（禽）资产管理台账'!R20</f>
        <v>达瓦</v>
      </c>
      <c r="W41" s="87" t="str">
        <f>'项目牲畜（禽）资产管理台账'!S20</f>
        <v>达瓦</v>
      </c>
      <c r="X41" s="87"/>
      <c r="Y41" s="87"/>
    </row>
    <row r="42" spans="1:25" ht="19.2" customHeight="1" x14ac:dyDescent="0.25">
      <c r="A42" s="278">
        <v>33</v>
      </c>
      <c r="B42" s="274" t="s">
        <v>757</v>
      </c>
      <c r="C42" s="274" t="s">
        <v>758</v>
      </c>
      <c r="D42" s="274" t="s">
        <v>759</v>
      </c>
      <c r="E42" s="275" t="s">
        <v>900</v>
      </c>
      <c r="F42" s="410"/>
      <c r="G42" s="406"/>
      <c r="H42" s="412"/>
      <c r="I42" s="280" t="str">
        <f>'项目牲畜（禽）资产管理台账'!B21</f>
        <v>犏奶牛</v>
      </c>
      <c r="J42" s="280" t="s">
        <v>847</v>
      </c>
      <c r="K42" s="427">
        <f>'项目牲畜（禽）资产管理台账'!J21</f>
        <v>16000</v>
      </c>
      <c r="L42" s="427">
        <f t="shared" si="1"/>
        <v>16000</v>
      </c>
      <c r="M42" s="297">
        <f t="shared" si="2"/>
        <v>12000</v>
      </c>
      <c r="N42" s="297">
        <f>'项目牲畜（禽）资产管理台账'!O21</f>
        <v>12000</v>
      </c>
      <c r="O42" s="416"/>
      <c r="P42" s="87"/>
      <c r="Q42" s="288" t="str">
        <f>'项目牲畜（禽）资产管理台账'!Q21</f>
        <v>存活</v>
      </c>
      <c r="R42" s="287" t="s">
        <v>679</v>
      </c>
      <c r="S42" s="287" t="s">
        <v>912</v>
      </c>
      <c r="T42" s="277" t="s">
        <v>915</v>
      </c>
      <c r="U42" s="277" t="s">
        <v>916</v>
      </c>
      <c r="V42" s="87" t="str">
        <f>'项目牲畜（禽）资产管理台账'!R21</f>
        <v>达娃曲吉</v>
      </c>
      <c r="W42" s="87" t="str">
        <f>'项目牲畜（禽）资产管理台账'!S21</f>
        <v>达娃曲吉</v>
      </c>
      <c r="X42" s="87"/>
      <c r="Y42" s="87"/>
    </row>
    <row r="43" spans="1:25" ht="19.2" customHeight="1" x14ac:dyDescent="0.25">
      <c r="A43" s="278">
        <v>34</v>
      </c>
      <c r="B43" s="274" t="s">
        <v>757</v>
      </c>
      <c r="C43" s="274" t="s">
        <v>758</v>
      </c>
      <c r="D43" s="274" t="s">
        <v>759</v>
      </c>
      <c r="E43" s="275" t="s">
        <v>900</v>
      </c>
      <c r="F43" s="408" t="str">
        <f>'项目牲畜（禽）资产管理台账'!F22</f>
        <v>尼西村</v>
      </c>
      <c r="G43" s="406"/>
      <c r="H43" s="412"/>
      <c r="I43" s="280" t="str">
        <f>'项目牲畜（禽）资产管理台账'!B22</f>
        <v>犏奶牛</v>
      </c>
      <c r="J43" s="280" t="s">
        <v>847</v>
      </c>
      <c r="K43" s="427">
        <f>'项目牲畜（禽）资产管理台账'!J22</f>
        <v>16000</v>
      </c>
      <c r="L43" s="427">
        <f t="shared" si="1"/>
        <v>16000</v>
      </c>
      <c r="M43" s="297">
        <f t="shared" si="2"/>
        <v>24000</v>
      </c>
      <c r="N43" s="297">
        <f>'项目牲畜（禽）资产管理台账'!O22</f>
        <v>24000</v>
      </c>
      <c r="O43" s="414" t="str">
        <f>'项目牲畜（禽）资产管理台账'!F22</f>
        <v>尼西村</v>
      </c>
      <c r="P43" s="87"/>
      <c r="Q43" s="288" t="str">
        <f>'项目牲畜（禽）资产管理台账'!Q22</f>
        <v>存活</v>
      </c>
      <c r="R43" s="287" t="s">
        <v>679</v>
      </c>
      <c r="S43" s="287" t="s">
        <v>912</v>
      </c>
      <c r="T43" s="277" t="s">
        <v>915</v>
      </c>
      <c r="U43" s="277" t="s">
        <v>916</v>
      </c>
      <c r="V43" s="87" t="str">
        <f>'项目牲畜（禽）资产管理台账'!R22</f>
        <v>白玛</v>
      </c>
      <c r="W43" s="87" t="str">
        <f>'项目牲畜（禽）资产管理台账'!S22</f>
        <v>白玛</v>
      </c>
      <c r="X43" s="87"/>
      <c r="Y43" s="87"/>
    </row>
    <row r="44" spans="1:25" ht="19.2" customHeight="1" x14ac:dyDescent="0.25">
      <c r="A44" s="288">
        <v>35</v>
      </c>
      <c r="B44" s="274" t="s">
        <v>757</v>
      </c>
      <c r="C44" s="274" t="s">
        <v>758</v>
      </c>
      <c r="D44" s="274" t="s">
        <v>759</v>
      </c>
      <c r="E44" s="275" t="s">
        <v>900</v>
      </c>
      <c r="F44" s="410"/>
      <c r="G44" s="406"/>
      <c r="H44" s="412"/>
      <c r="I44" s="291" t="str">
        <f>'项目牲畜（禽）资产管理台账'!B23</f>
        <v>犏奶牛</v>
      </c>
      <c r="J44" s="291" t="s">
        <v>847</v>
      </c>
      <c r="K44" s="427">
        <f>'项目牲畜（禽）资产管理台账'!J23</f>
        <v>16000</v>
      </c>
      <c r="L44" s="427">
        <f t="shared" si="1"/>
        <v>16000</v>
      </c>
      <c r="M44" s="297">
        <f t="shared" si="2"/>
        <v>0</v>
      </c>
      <c r="N44" s="297">
        <f>'项目牲畜（禽）资产管理台账'!O23</f>
        <v>0</v>
      </c>
      <c r="O44" s="416"/>
      <c r="P44" s="87"/>
      <c r="Q44" s="288" t="str">
        <f>'项目牲畜（禽）资产管理台账'!Q23</f>
        <v>返还</v>
      </c>
      <c r="R44" s="287" t="s">
        <v>679</v>
      </c>
      <c r="S44" s="287" t="s">
        <v>912</v>
      </c>
      <c r="T44" s="287" t="s">
        <v>915</v>
      </c>
      <c r="U44" s="287" t="s">
        <v>916</v>
      </c>
      <c r="V44" s="87"/>
      <c r="W44" s="87"/>
      <c r="X44" s="87"/>
      <c r="Y44" s="87"/>
    </row>
    <row r="45" spans="1:25" ht="19.2" customHeight="1" x14ac:dyDescent="0.25">
      <c r="A45" s="288">
        <v>36</v>
      </c>
      <c r="B45" s="274" t="s">
        <v>757</v>
      </c>
      <c r="C45" s="274" t="s">
        <v>758</v>
      </c>
      <c r="D45" s="274" t="s">
        <v>759</v>
      </c>
      <c r="E45" s="275" t="s">
        <v>900</v>
      </c>
      <c r="F45" s="408" t="str">
        <f>'项目牲畜（禽）资产管理台账'!F24</f>
        <v>加乃村</v>
      </c>
      <c r="G45" s="406"/>
      <c r="H45" s="412"/>
      <c r="I45" s="291" t="str">
        <f>'项目牲畜（禽）资产管理台账'!B24</f>
        <v>犏奶牛</v>
      </c>
      <c r="J45" s="291" t="s">
        <v>847</v>
      </c>
      <c r="K45" s="427">
        <f>'项目牲畜（禽）资产管理台账'!J24</f>
        <v>16000</v>
      </c>
      <c r="L45" s="427">
        <f t="shared" si="1"/>
        <v>16000</v>
      </c>
      <c r="M45" s="297">
        <f t="shared" si="2"/>
        <v>24000</v>
      </c>
      <c r="N45" s="297">
        <f>'项目牲畜（禽）资产管理台账'!O24</f>
        <v>24000</v>
      </c>
      <c r="O45" s="414" t="str">
        <f>'项目牲畜（禽）资产管理台账'!F24</f>
        <v>加乃村</v>
      </c>
      <c r="P45" s="87"/>
      <c r="Q45" s="288" t="str">
        <f>'项目牲畜（禽）资产管理台账'!Q24</f>
        <v>存活</v>
      </c>
      <c r="R45" s="287" t="s">
        <v>679</v>
      </c>
      <c r="S45" s="287" t="s">
        <v>912</v>
      </c>
      <c r="T45" s="287" t="s">
        <v>915</v>
      </c>
      <c r="U45" s="287" t="s">
        <v>916</v>
      </c>
      <c r="V45" s="87" t="str">
        <f>'项目牲畜（禽）资产管理台账'!R24</f>
        <v>顿珠罗布</v>
      </c>
      <c r="W45" s="87" t="str">
        <f>'项目牲畜（禽）资产管理台账'!S24</f>
        <v>顿珠罗布</v>
      </c>
      <c r="X45" s="87"/>
      <c r="Y45" s="87"/>
    </row>
    <row r="46" spans="1:25" ht="19.2" customHeight="1" x14ac:dyDescent="0.25">
      <c r="A46" s="288">
        <v>37</v>
      </c>
      <c r="B46" s="274" t="s">
        <v>757</v>
      </c>
      <c r="C46" s="274" t="s">
        <v>758</v>
      </c>
      <c r="D46" s="274" t="s">
        <v>759</v>
      </c>
      <c r="E46" s="275" t="s">
        <v>900</v>
      </c>
      <c r="F46" s="410"/>
      <c r="G46" s="406"/>
      <c r="H46" s="412"/>
      <c r="I46" s="291" t="str">
        <f>'项目牲畜（禽）资产管理台账'!B25</f>
        <v>犏奶牛</v>
      </c>
      <c r="J46" s="291" t="s">
        <v>847</v>
      </c>
      <c r="K46" s="427">
        <f>'项目牲畜（禽）资产管理台账'!J25</f>
        <v>16000</v>
      </c>
      <c r="L46" s="427">
        <f t="shared" si="1"/>
        <v>16000</v>
      </c>
      <c r="M46" s="297">
        <f t="shared" si="2"/>
        <v>24000</v>
      </c>
      <c r="N46" s="297">
        <f>'项目牲畜（禽）资产管理台账'!O25</f>
        <v>24000</v>
      </c>
      <c r="O46" s="416"/>
      <c r="P46" s="87"/>
      <c r="Q46" s="288" t="str">
        <f>'项目牲畜（禽）资产管理台账'!Q25</f>
        <v>存活</v>
      </c>
      <c r="R46" s="287" t="s">
        <v>679</v>
      </c>
      <c r="S46" s="287" t="s">
        <v>912</v>
      </c>
      <c r="T46" s="287" t="s">
        <v>915</v>
      </c>
      <c r="U46" s="287" t="s">
        <v>916</v>
      </c>
      <c r="V46" s="87" t="str">
        <f>'项目牲畜（禽）资产管理台账'!R25</f>
        <v>曲珍</v>
      </c>
      <c r="W46" s="87" t="str">
        <f>'项目牲畜（禽）资产管理台账'!S25</f>
        <v>曲珍</v>
      </c>
      <c r="X46" s="87"/>
      <c r="Y46" s="87"/>
    </row>
    <row r="47" spans="1:25" ht="24.6" customHeight="1" x14ac:dyDescent="0.25">
      <c r="A47" s="288">
        <v>38</v>
      </c>
      <c r="B47" s="274" t="s">
        <v>757</v>
      </c>
      <c r="C47" s="274" t="s">
        <v>758</v>
      </c>
      <c r="D47" s="274" t="s">
        <v>759</v>
      </c>
      <c r="E47" s="275" t="s">
        <v>900</v>
      </c>
      <c r="F47" s="290" t="str">
        <f>'项目牲畜（禽）资产管理台账'!F26</f>
        <v>巴果绕村</v>
      </c>
      <c r="G47" s="407"/>
      <c r="H47" s="413"/>
      <c r="I47" s="291" t="str">
        <f>'项目牲畜（禽）资产管理台账'!B26</f>
        <v>犏奶牛</v>
      </c>
      <c r="J47" s="291" t="s">
        <v>847</v>
      </c>
      <c r="K47" s="427">
        <f>'项目牲畜（禽）资产管理台账'!J26</f>
        <v>16000</v>
      </c>
      <c r="L47" s="427">
        <f t="shared" si="1"/>
        <v>16000</v>
      </c>
      <c r="M47" s="297">
        <f t="shared" si="2"/>
        <v>24000</v>
      </c>
      <c r="N47" s="297">
        <f>'项目牲畜（禽）资产管理台账'!O26</f>
        <v>24000</v>
      </c>
      <c r="O47" s="288" t="str">
        <f>'项目牲畜（禽）资产管理台账'!F26</f>
        <v>巴果绕村</v>
      </c>
      <c r="P47" s="87"/>
      <c r="Q47" s="288" t="str">
        <f>'项目牲畜（禽）资产管理台账'!Q26</f>
        <v>存活</v>
      </c>
      <c r="R47" s="287" t="s">
        <v>679</v>
      </c>
      <c r="S47" s="287" t="s">
        <v>912</v>
      </c>
      <c r="T47" s="287" t="s">
        <v>915</v>
      </c>
      <c r="U47" s="287" t="s">
        <v>916</v>
      </c>
      <c r="V47" s="87" t="str">
        <f>'项目牲畜（禽）资产管理台账'!R26</f>
        <v>央金</v>
      </c>
      <c r="W47" s="87" t="str">
        <f>'项目牲畜（禽）资产管理台账'!S26</f>
        <v>央金</v>
      </c>
      <c r="X47" s="87"/>
      <c r="Y47" s="87"/>
    </row>
    <row r="48" spans="1:25" ht="21.6" customHeight="1" x14ac:dyDescent="0.25">
      <c r="A48" s="89"/>
      <c r="B48" s="89"/>
      <c r="C48" s="89"/>
      <c r="D48" s="89"/>
      <c r="E48" s="89"/>
      <c r="F48" s="89"/>
      <c r="G48" s="87"/>
      <c r="H48" s="88"/>
      <c r="I48" s="280"/>
      <c r="J48" s="87"/>
      <c r="K48" s="88"/>
      <c r="L48" s="88"/>
      <c r="M48" s="88"/>
      <c r="N48" s="88"/>
      <c r="O48" s="87"/>
      <c r="P48" s="87"/>
      <c r="Q48" s="89"/>
      <c r="R48" s="89"/>
      <c r="S48" s="89"/>
      <c r="T48" s="89"/>
      <c r="U48" s="89"/>
      <c r="V48" s="87"/>
      <c r="W48" s="87"/>
      <c r="X48" s="87"/>
      <c r="Y48" s="87"/>
    </row>
  </sheetData>
  <mergeCells count="49">
    <mergeCell ref="O43:O44"/>
    <mergeCell ref="O45:O46"/>
    <mergeCell ref="N6:N26"/>
    <mergeCell ref="M6:M26"/>
    <mergeCell ref="G6:G47"/>
    <mergeCell ref="H6:H47"/>
    <mergeCell ref="F8:F13"/>
    <mergeCell ref="F15:F16"/>
    <mergeCell ref="F17:F21"/>
    <mergeCell ref="F22:F23"/>
    <mergeCell ref="F24:F25"/>
    <mergeCell ref="F29:F34"/>
    <mergeCell ref="F36:F37"/>
    <mergeCell ref="F38:F42"/>
    <mergeCell ref="F43:F44"/>
    <mergeCell ref="F45:F46"/>
    <mergeCell ref="A2:Y2"/>
    <mergeCell ref="K4:L4"/>
    <mergeCell ref="M4:N4"/>
    <mergeCell ref="V4:W4"/>
    <mergeCell ref="A4:A5"/>
    <mergeCell ref="B4:B5"/>
    <mergeCell ref="C4:C5"/>
    <mergeCell ref="D4:D5"/>
    <mergeCell ref="E4:E5"/>
    <mergeCell ref="F4:F5"/>
    <mergeCell ref="G4:G5"/>
    <mergeCell ref="S4:S5"/>
    <mergeCell ref="H4:H5"/>
    <mergeCell ref="I4:I5"/>
    <mergeCell ref="J4:J5"/>
    <mergeCell ref="T4:T5"/>
    <mergeCell ref="U4:U5"/>
    <mergeCell ref="X4:X5"/>
    <mergeCell ref="Y4:Y5"/>
    <mergeCell ref="R4:R5"/>
    <mergeCell ref="O4:O5"/>
    <mergeCell ref="P4:P5"/>
    <mergeCell ref="Q4:Q5"/>
    <mergeCell ref="O8:O13"/>
    <mergeCell ref="O15:O16"/>
    <mergeCell ref="O17:O21"/>
    <mergeCell ref="O22:O23"/>
    <mergeCell ref="O24:O25"/>
    <mergeCell ref="O29:O34"/>
    <mergeCell ref="O36:O37"/>
    <mergeCell ref="O38:O42"/>
    <mergeCell ref="K6:K26"/>
    <mergeCell ref="L6:L26"/>
  </mergeCells>
  <phoneticPr fontId="59" type="noConversion"/>
  <printOptions horizontalCentered="1"/>
  <pageMargins left="0.39370078740157483" right="0.39370078740157483" top="0.74803149606299213" bottom="0.62992125984251968" header="0.51181102362204722" footer="0.51181102362204722"/>
  <pageSetup paperSize="9" scale="55" fitToHeight="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21"/>
  <sheetViews>
    <sheetView tabSelected="1" view="pageBreakPreview" zoomScaleNormal="100" workbookViewId="0">
      <selection activeCell="I7" sqref="I7"/>
    </sheetView>
  </sheetViews>
  <sheetFormatPr defaultColWidth="9" defaultRowHeight="13.2" x14ac:dyDescent="0.25"/>
  <cols>
    <col min="1" max="4" width="4.44140625" style="85" customWidth="1"/>
    <col min="5" max="5" width="8.6640625" style="85" customWidth="1"/>
    <col min="6" max="6" width="4.6640625" style="85" customWidth="1"/>
    <col min="7" max="7" width="10.6640625" style="85" customWidth="1"/>
    <col min="8" max="8" width="6.77734375" style="85" customWidth="1"/>
    <col min="9" max="10" width="10.88671875" style="85" customWidth="1"/>
    <col min="11" max="11" width="11.21875" style="85" bestFit="1" customWidth="1"/>
    <col min="12" max="12" width="10.33203125" style="85" customWidth="1"/>
    <col min="13" max="16" width="5.5546875" style="85" customWidth="1"/>
    <col min="17" max="17" width="6.88671875" style="85" customWidth="1"/>
    <col min="18" max="18" width="9.5546875" style="85" customWidth="1"/>
    <col min="19" max="24" width="5.21875" style="85" customWidth="1"/>
    <col min="25" max="25" width="7" style="85" customWidth="1"/>
    <col min="26" max="26" width="9.88671875" style="85" customWidth="1"/>
    <col min="27" max="27" width="7" style="85" customWidth="1"/>
    <col min="28" max="28" width="9.88671875" style="85" customWidth="1"/>
    <col min="29" max="29" width="8" style="85" customWidth="1"/>
    <col min="30" max="30" width="9.77734375" style="85" customWidth="1"/>
    <col min="31" max="33" width="4.21875" style="85" customWidth="1"/>
    <col min="34" max="34" width="3.77734375" style="85" customWidth="1"/>
    <col min="35" max="35" width="6.5546875" style="85" customWidth="1"/>
    <col min="36" max="16384" width="9" style="85"/>
  </cols>
  <sheetData>
    <row r="1" spans="1:35" x14ac:dyDescent="0.25">
      <c r="A1" s="85" t="s">
        <v>761</v>
      </c>
    </row>
    <row r="2" spans="1:35" ht="22.8" x14ac:dyDescent="0.25">
      <c r="A2" s="325" t="s">
        <v>930</v>
      </c>
      <c r="B2" s="302"/>
      <c r="C2" s="302"/>
      <c r="D2" s="302"/>
      <c r="E2" s="302"/>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2"/>
      <c r="AF2" s="302"/>
      <c r="AG2" s="302"/>
      <c r="AH2" s="302"/>
      <c r="AI2" s="302"/>
    </row>
    <row r="3" spans="1:35" x14ac:dyDescent="0.25">
      <c r="AI3" s="226" t="s">
        <v>886</v>
      </c>
    </row>
    <row r="4" spans="1:35" ht="21.6" customHeight="1" x14ac:dyDescent="0.25">
      <c r="A4" s="338" t="s">
        <v>762</v>
      </c>
      <c r="B4" s="338" t="s">
        <v>744</v>
      </c>
      <c r="C4" s="338" t="s">
        <v>763</v>
      </c>
      <c r="D4" s="338" t="s">
        <v>764</v>
      </c>
      <c r="E4" s="338" t="s">
        <v>765</v>
      </c>
      <c r="F4" s="338" t="s">
        <v>766</v>
      </c>
      <c r="G4" s="338" t="s">
        <v>767</v>
      </c>
      <c r="H4" s="338" t="s">
        <v>768</v>
      </c>
      <c r="I4" s="338" t="s">
        <v>769</v>
      </c>
      <c r="J4" s="338"/>
      <c r="K4" s="338" t="s">
        <v>770</v>
      </c>
      <c r="L4" s="338"/>
      <c r="M4" s="338" t="s">
        <v>671</v>
      </c>
      <c r="N4" s="338"/>
      <c r="O4" s="338"/>
      <c r="P4" s="338"/>
      <c r="Q4" s="338"/>
      <c r="R4" s="338"/>
      <c r="S4" s="338"/>
      <c r="T4" s="338"/>
      <c r="U4" s="338" t="s">
        <v>672</v>
      </c>
      <c r="V4" s="338"/>
      <c r="W4" s="338"/>
      <c r="X4" s="338"/>
      <c r="Y4" s="338"/>
      <c r="Z4" s="338"/>
      <c r="AA4" s="338" t="s">
        <v>673</v>
      </c>
      <c r="AB4" s="338"/>
      <c r="AC4" s="338"/>
      <c r="AD4" s="338"/>
      <c r="AE4" s="338"/>
      <c r="AF4" s="338"/>
      <c r="AG4" s="338"/>
      <c r="AH4" s="338"/>
      <c r="AI4" s="338" t="s">
        <v>198</v>
      </c>
    </row>
    <row r="5" spans="1:35" ht="21.6" customHeight="1" x14ac:dyDescent="0.25">
      <c r="A5" s="338"/>
      <c r="B5" s="338"/>
      <c r="C5" s="338"/>
      <c r="D5" s="338"/>
      <c r="E5" s="338"/>
      <c r="F5" s="338"/>
      <c r="G5" s="338"/>
      <c r="H5" s="338"/>
      <c r="I5" s="338"/>
      <c r="J5" s="338"/>
      <c r="K5" s="338"/>
      <c r="L5" s="338"/>
      <c r="M5" s="338" t="s">
        <v>771</v>
      </c>
      <c r="N5" s="338"/>
      <c r="O5" s="338" t="s">
        <v>772</v>
      </c>
      <c r="P5" s="338"/>
      <c r="Q5" s="338" t="s">
        <v>773</v>
      </c>
      <c r="R5" s="338"/>
      <c r="S5" s="338" t="s">
        <v>250</v>
      </c>
      <c r="T5" s="338"/>
      <c r="U5" s="338" t="s">
        <v>774</v>
      </c>
      <c r="V5" s="338"/>
      <c r="W5" s="338" t="s">
        <v>775</v>
      </c>
      <c r="X5" s="338"/>
      <c r="Y5" s="338" t="s">
        <v>776</v>
      </c>
      <c r="Z5" s="338"/>
      <c r="AA5" s="338" t="s">
        <v>777</v>
      </c>
      <c r="AB5" s="338"/>
      <c r="AC5" s="338" t="s">
        <v>778</v>
      </c>
      <c r="AD5" s="338"/>
      <c r="AE5" s="338" t="s">
        <v>779</v>
      </c>
      <c r="AF5" s="338"/>
      <c r="AG5" s="338" t="s">
        <v>250</v>
      </c>
      <c r="AH5" s="338"/>
      <c r="AI5" s="338"/>
    </row>
    <row r="6" spans="1:35" ht="24" x14ac:dyDescent="0.25">
      <c r="A6" s="338"/>
      <c r="B6" s="338"/>
      <c r="C6" s="338"/>
      <c r="D6" s="338"/>
      <c r="E6" s="338"/>
      <c r="F6" s="338"/>
      <c r="G6" s="338"/>
      <c r="H6" s="338"/>
      <c r="I6" s="86" t="s">
        <v>780</v>
      </c>
      <c r="J6" s="86" t="s">
        <v>781</v>
      </c>
      <c r="K6" s="86" t="s">
        <v>780</v>
      </c>
      <c r="L6" s="86" t="s">
        <v>781</v>
      </c>
      <c r="M6" s="86" t="s">
        <v>782</v>
      </c>
      <c r="N6" s="86" t="s">
        <v>783</v>
      </c>
      <c r="O6" s="86" t="s">
        <v>782</v>
      </c>
      <c r="P6" s="86" t="s">
        <v>783</v>
      </c>
      <c r="Q6" s="86" t="s">
        <v>782</v>
      </c>
      <c r="R6" s="86" t="s">
        <v>783</v>
      </c>
      <c r="S6" s="86" t="s">
        <v>782</v>
      </c>
      <c r="T6" s="86" t="s">
        <v>783</v>
      </c>
      <c r="U6" s="86" t="s">
        <v>782</v>
      </c>
      <c r="V6" s="86" t="s">
        <v>783</v>
      </c>
      <c r="W6" s="86" t="s">
        <v>782</v>
      </c>
      <c r="X6" s="86" t="s">
        <v>783</v>
      </c>
      <c r="Y6" s="86" t="s">
        <v>782</v>
      </c>
      <c r="Z6" s="86" t="s">
        <v>783</v>
      </c>
      <c r="AA6" s="86" t="s">
        <v>782</v>
      </c>
      <c r="AB6" s="86" t="s">
        <v>783</v>
      </c>
      <c r="AC6" s="86" t="s">
        <v>782</v>
      </c>
      <c r="AD6" s="86" t="s">
        <v>783</v>
      </c>
      <c r="AE6" s="86" t="s">
        <v>782</v>
      </c>
      <c r="AF6" s="86" t="s">
        <v>783</v>
      </c>
      <c r="AG6" s="86" t="s">
        <v>782</v>
      </c>
      <c r="AH6" s="86" t="s">
        <v>783</v>
      </c>
      <c r="AI6" s="338"/>
    </row>
    <row r="7" spans="1:35" ht="158.4" customHeight="1" x14ac:dyDescent="0.25">
      <c r="A7" s="274" t="s">
        <v>757</v>
      </c>
      <c r="B7" s="274" t="s">
        <v>758</v>
      </c>
      <c r="C7" s="274" t="s">
        <v>759</v>
      </c>
      <c r="D7" s="275" t="s">
        <v>917</v>
      </c>
      <c r="E7" s="135" t="s">
        <v>932</v>
      </c>
      <c r="F7" s="225">
        <v>2016</v>
      </c>
      <c r="G7" s="417">
        <f>项目基本情况公示表!F4</f>
        <v>538800</v>
      </c>
      <c r="H7" s="223">
        <f>资产基本情况公示表!F6</f>
        <v>21</v>
      </c>
      <c r="I7" s="247">
        <f>J7</f>
        <v>202800</v>
      </c>
      <c r="J7" s="216">
        <f>扶贫项目资产明细表!K6</f>
        <v>202800</v>
      </c>
      <c r="K7" s="216">
        <f>L7</f>
        <v>202800</v>
      </c>
      <c r="L7" s="216">
        <f>J7</f>
        <v>202800</v>
      </c>
      <c r="M7" s="225"/>
      <c r="N7" s="225"/>
      <c r="O7" s="87"/>
      <c r="P7" s="87"/>
      <c r="Q7" s="223">
        <f>资产基本情况公示表!F6</f>
        <v>21</v>
      </c>
      <c r="R7" s="249">
        <f>扶贫项目资产明细表!K6</f>
        <v>202800</v>
      </c>
      <c r="S7" s="225"/>
      <c r="T7" s="225"/>
      <c r="U7" s="87"/>
      <c r="V7" s="87"/>
      <c r="W7" s="225"/>
      <c r="X7" s="225"/>
      <c r="Y7" s="223">
        <f>资产基本情况公示表!F6</f>
        <v>21</v>
      </c>
      <c r="Z7" s="250">
        <f>扶贫项目资产明细表!K6</f>
        <v>202800</v>
      </c>
      <c r="AA7" s="223">
        <f>资产基本情况公示表!F6</f>
        <v>21</v>
      </c>
      <c r="AB7" s="251">
        <f>扶贫项目资产明细表!K6</f>
        <v>202800</v>
      </c>
      <c r="AC7" s="87"/>
      <c r="AD7" s="87"/>
      <c r="AE7" s="225"/>
      <c r="AF7" s="224"/>
      <c r="AG7" s="224"/>
      <c r="AH7" s="87"/>
      <c r="AI7" s="87"/>
    </row>
    <row r="8" spans="1:35" ht="158.4" customHeight="1" x14ac:dyDescent="0.25">
      <c r="A8" s="274" t="s">
        <v>757</v>
      </c>
      <c r="B8" s="274" t="s">
        <v>758</v>
      </c>
      <c r="C8" s="274" t="s">
        <v>759</v>
      </c>
      <c r="D8" s="275" t="s">
        <v>917</v>
      </c>
      <c r="E8" s="135" t="s">
        <v>932</v>
      </c>
      <c r="F8" s="225">
        <v>2016</v>
      </c>
      <c r="G8" s="418"/>
      <c r="H8" s="223">
        <f>资产基本情况公示表!F7</f>
        <v>42</v>
      </c>
      <c r="I8" s="247">
        <f t="shared" ref="I8" si="0">J8</f>
        <v>336000</v>
      </c>
      <c r="J8" s="216">
        <f>资产基本情况公示表!H7</f>
        <v>336000</v>
      </c>
      <c r="K8" s="216">
        <f t="shared" ref="K8" si="1">L8</f>
        <v>336000</v>
      </c>
      <c r="L8" s="216">
        <f t="shared" ref="L8" si="2">J8</f>
        <v>336000</v>
      </c>
      <c r="M8" s="225"/>
      <c r="N8" s="225"/>
      <c r="O8" s="87"/>
      <c r="P8" s="87"/>
      <c r="Q8" s="223">
        <f>资产基本情况公示表!F7</f>
        <v>42</v>
      </c>
      <c r="R8" s="249">
        <f>K8</f>
        <v>336000</v>
      </c>
      <c r="S8" s="225"/>
      <c r="T8" s="225"/>
      <c r="U8" s="87"/>
      <c r="V8" s="87"/>
      <c r="W8" s="225"/>
      <c r="X8" s="225"/>
      <c r="Y8" s="223">
        <f>资产基本情况公示表!F7</f>
        <v>42</v>
      </c>
      <c r="Z8" s="250">
        <f>L8</f>
        <v>336000</v>
      </c>
      <c r="AA8" s="87"/>
      <c r="AB8" s="87"/>
      <c r="AC8" s="223">
        <f>资产基本情况公示表!F7</f>
        <v>42</v>
      </c>
      <c r="AD8" s="251">
        <f>L8</f>
        <v>336000</v>
      </c>
      <c r="AE8" s="225"/>
      <c r="AF8" s="224"/>
      <c r="AG8" s="224"/>
      <c r="AH8" s="87"/>
      <c r="AI8" s="87"/>
    </row>
    <row r="9" spans="1:35" ht="25.2" customHeight="1" x14ac:dyDescent="0.25">
      <c r="A9" s="274"/>
      <c r="B9" s="274"/>
      <c r="C9" s="274"/>
      <c r="D9" s="275"/>
      <c r="E9" s="91"/>
      <c r="F9" s="225"/>
      <c r="G9" s="276"/>
      <c r="H9" s="223"/>
      <c r="I9" s="247"/>
      <c r="J9" s="216"/>
      <c r="K9" s="216"/>
      <c r="L9" s="216"/>
      <c r="M9" s="246"/>
      <c r="N9" s="246"/>
      <c r="O9" s="87"/>
      <c r="P9" s="87"/>
      <c r="Q9" s="223"/>
      <c r="R9" s="249"/>
      <c r="S9" s="246"/>
      <c r="T9" s="246"/>
      <c r="U9" s="87"/>
      <c r="V9" s="87"/>
      <c r="W9" s="246"/>
      <c r="X9" s="246"/>
      <c r="Y9" s="223"/>
      <c r="Z9" s="250"/>
      <c r="AA9" s="87"/>
      <c r="AB9" s="87"/>
      <c r="AC9" s="223"/>
      <c r="AD9" s="251"/>
      <c r="AE9" s="253"/>
      <c r="AF9" s="87"/>
      <c r="AG9" s="87"/>
      <c r="AH9" s="87"/>
      <c r="AI9" s="87"/>
    </row>
    <row r="10" spans="1:35" ht="25.2" customHeight="1" x14ac:dyDescent="0.25">
      <c r="A10" s="274"/>
      <c r="B10" s="274"/>
      <c r="C10" s="274"/>
      <c r="D10" s="275"/>
      <c r="E10" s="91"/>
      <c r="F10" s="225"/>
      <c r="G10" s="285"/>
      <c r="H10" s="223"/>
      <c r="I10" s="247"/>
      <c r="J10" s="216"/>
      <c r="K10" s="216"/>
      <c r="L10" s="216"/>
      <c r="M10" s="87"/>
      <c r="N10" s="87"/>
      <c r="O10" s="87"/>
      <c r="P10" s="87"/>
      <c r="Q10" s="223"/>
      <c r="R10" s="249"/>
      <c r="S10" s="87"/>
      <c r="T10" s="87"/>
      <c r="U10" s="87"/>
      <c r="V10" s="87"/>
      <c r="W10" s="87"/>
      <c r="X10" s="87"/>
      <c r="Y10" s="223"/>
      <c r="Z10" s="250"/>
      <c r="AA10" s="223"/>
      <c r="AB10" s="251"/>
      <c r="AC10" s="87"/>
      <c r="AD10" s="87"/>
      <c r="AE10" s="87"/>
      <c r="AF10" s="87"/>
      <c r="AG10" s="87"/>
      <c r="AH10" s="87"/>
      <c r="AI10" s="87"/>
    </row>
    <row r="11" spans="1:35" ht="25.2" customHeight="1" x14ac:dyDescent="0.25">
      <c r="A11" s="274"/>
      <c r="B11" s="274"/>
      <c r="C11" s="274"/>
      <c r="D11" s="275"/>
      <c r="E11" s="91"/>
      <c r="F11" s="225"/>
      <c r="G11" s="276"/>
      <c r="H11" s="223"/>
      <c r="I11" s="247"/>
      <c r="J11" s="216"/>
      <c r="K11" s="216"/>
      <c r="L11" s="216"/>
      <c r="M11" s="87"/>
      <c r="N11" s="87"/>
      <c r="O11" s="223"/>
      <c r="P11" s="249"/>
      <c r="Q11" s="87"/>
      <c r="R11" s="87"/>
      <c r="S11" s="87"/>
      <c r="T11" s="87"/>
      <c r="U11" s="223"/>
      <c r="V11" s="250"/>
      <c r="W11" s="87"/>
      <c r="X11" s="87"/>
      <c r="Y11" s="87"/>
      <c r="Z11" s="87"/>
      <c r="AA11" s="223"/>
      <c r="AB11" s="251"/>
      <c r="AC11" s="87"/>
      <c r="AD11" s="87"/>
      <c r="AE11" s="87"/>
      <c r="AF11" s="87"/>
      <c r="AG11" s="87"/>
      <c r="AH11" s="87"/>
      <c r="AI11" s="87"/>
    </row>
    <row r="12" spans="1:35" ht="25.2" customHeight="1" x14ac:dyDescent="0.25">
      <c r="A12" s="274"/>
      <c r="B12" s="274"/>
      <c r="C12" s="274"/>
      <c r="D12" s="275"/>
      <c r="E12" s="91"/>
      <c r="F12" s="225"/>
      <c r="G12" s="276"/>
      <c r="H12" s="223"/>
      <c r="I12" s="247"/>
      <c r="J12" s="216"/>
      <c r="K12" s="216"/>
      <c r="L12" s="216"/>
      <c r="M12" s="87"/>
      <c r="N12" s="87"/>
      <c r="O12" s="223"/>
      <c r="P12" s="249"/>
      <c r="Q12" s="87"/>
      <c r="R12" s="87"/>
      <c r="S12" s="87"/>
      <c r="T12" s="87"/>
      <c r="U12" s="223"/>
      <c r="V12" s="250"/>
      <c r="W12" s="87"/>
      <c r="X12" s="87"/>
      <c r="Y12" s="87"/>
      <c r="Z12" s="87"/>
      <c r="AA12" s="223"/>
      <c r="AB12" s="251"/>
      <c r="AC12" s="87"/>
      <c r="AD12" s="87"/>
      <c r="AE12" s="87"/>
      <c r="AF12" s="87"/>
      <c r="AG12" s="87"/>
      <c r="AH12" s="87"/>
      <c r="AI12" s="87"/>
    </row>
    <row r="13" spans="1:35" ht="25.2" customHeight="1" x14ac:dyDescent="0.25">
      <c r="A13" s="274"/>
      <c r="B13" s="274"/>
      <c r="C13" s="274"/>
      <c r="D13" s="275"/>
      <c r="E13" s="91"/>
      <c r="F13" s="225"/>
      <c r="G13" s="276"/>
      <c r="H13" s="223"/>
      <c r="I13" s="247"/>
      <c r="J13" s="216"/>
      <c r="K13" s="216"/>
      <c r="L13" s="216"/>
      <c r="M13" s="87"/>
      <c r="N13" s="87"/>
      <c r="O13" s="223"/>
      <c r="P13" s="249"/>
      <c r="Q13" s="87"/>
      <c r="R13" s="87"/>
      <c r="S13" s="87"/>
      <c r="T13" s="87"/>
      <c r="U13" s="223"/>
      <c r="V13" s="250"/>
      <c r="W13" s="87"/>
      <c r="X13" s="87"/>
      <c r="Y13" s="87"/>
      <c r="Z13" s="87"/>
      <c r="AA13" s="223"/>
      <c r="AB13" s="251"/>
      <c r="AC13" s="87"/>
      <c r="AD13" s="87"/>
      <c r="AE13" s="87"/>
      <c r="AF13" s="87"/>
      <c r="AG13" s="87"/>
      <c r="AH13" s="87"/>
      <c r="AI13" s="87"/>
    </row>
    <row r="14" spans="1:35" ht="25.2" customHeight="1" x14ac:dyDescent="0.25">
      <c r="A14" s="274"/>
      <c r="B14" s="274"/>
      <c r="C14" s="274"/>
      <c r="D14" s="275"/>
      <c r="E14" s="91"/>
      <c r="F14" s="225"/>
      <c r="G14" s="276"/>
      <c r="H14" s="223"/>
      <c r="I14" s="247"/>
      <c r="J14" s="216"/>
      <c r="K14" s="216"/>
      <c r="L14" s="216"/>
      <c r="M14" s="87"/>
      <c r="N14" s="87"/>
      <c r="O14" s="223"/>
      <c r="P14" s="249"/>
      <c r="Q14" s="87"/>
      <c r="R14" s="87"/>
      <c r="S14" s="87"/>
      <c r="T14" s="87"/>
      <c r="U14" s="223"/>
      <c r="V14" s="250"/>
      <c r="W14" s="87"/>
      <c r="X14" s="87"/>
      <c r="Y14" s="87"/>
      <c r="Z14" s="87"/>
      <c r="AA14" s="223"/>
      <c r="AB14" s="251"/>
      <c r="AC14" s="87"/>
      <c r="AD14" s="87"/>
      <c r="AE14" s="87"/>
      <c r="AF14" s="87"/>
      <c r="AG14" s="87"/>
      <c r="AH14" s="87"/>
      <c r="AI14" s="87"/>
    </row>
    <row r="15" spans="1:35" ht="25.2" customHeight="1" x14ac:dyDescent="0.25">
      <c r="A15" s="274"/>
      <c r="B15" s="274"/>
      <c r="C15" s="274"/>
      <c r="D15" s="275"/>
      <c r="E15" s="91"/>
      <c r="F15" s="225"/>
      <c r="G15" s="276"/>
      <c r="H15" s="223"/>
      <c r="I15" s="247"/>
      <c r="J15" s="216"/>
      <c r="K15" s="216"/>
      <c r="L15" s="216"/>
      <c r="M15" s="87"/>
      <c r="N15" s="87"/>
      <c r="O15" s="87"/>
      <c r="P15" s="87"/>
      <c r="Q15" s="223"/>
      <c r="R15" s="248"/>
      <c r="S15" s="87"/>
      <c r="T15" s="87"/>
      <c r="U15" s="87"/>
      <c r="V15" s="87"/>
      <c r="W15" s="87"/>
      <c r="X15" s="87"/>
      <c r="Y15" s="223"/>
      <c r="Z15" s="248"/>
      <c r="AA15" s="87"/>
      <c r="AB15" s="87"/>
      <c r="AC15" s="223"/>
      <c r="AD15" s="248"/>
      <c r="AE15" s="87"/>
      <c r="AF15" s="87"/>
      <c r="AG15" s="87"/>
      <c r="AH15" s="87"/>
      <c r="AI15" s="87"/>
    </row>
    <row r="16" spans="1:35" ht="25.2" customHeight="1" x14ac:dyDescent="0.25">
      <c r="A16" s="274"/>
      <c r="B16" s="274"/>
      <c r="C16" s="274"/>
      <c r="D16" s="275"/>
      <c r="E16" s="91"/>
      <c r="F16" s="225"/>
      <c r="G16" s="276"/>
      <c r="H16" s="223"/>
      <c r="I16" s="247"/>
      <c r="J16" s="216"/>
      <c r="K16" s="216"/>
      <c r="L16" s="216"/>
      <c r="M16" s="87"/>
      <c r="N16" s="87"/>
      <c r="O16" s="87"/>
      <c r="P16" s="87"/>
      <c r="Q16" s="223"/>
      <c r="R16" s="248"/>
      <c r="S16" s="87"/>
      <c r="T16" s="87"/>
      <c r="U16" s="87"/>
      <c r="V16" s="87"/>
      <c r="W16" s="87"/>
      <c r="X16" s="87"/>
      <c r="Y16" s="223"/>
      <c r="Z16" s="223"/>
      <c r="AA16" s="87"/>
      <c r="AB16" s="87"/>
      <c r="AC16" s="223"/>
      <c r="AD16" s="223"/>
      <c r="AE16" s="87"/>
      <c r="AF16" s="87"/>
      <c r="AG16" s="87"/>
      <c r="AH16" s="87"/>
      <c r="AI16" s="87"/>
    </row>
    <row r="17" spans="1:35" ht="25.2" customHeight="1" x14ac:dyDescent="0.25">
      <c r="A17" s="87"/>
      <c r="B17" s="87"/>
      <c r="C17" s="87"/>
      <c r="D17" s="87"/>
      <c r="E17" s="87"/>
      <c r="F17" s="87"/>
      <c r="G17" s="87"/>
      <c r="H17" s="223"/>
      <c r="I17" s="216"/>
      <c r="J17" s="88"/>
      <c r="K17" s="88"/>
      <c r="L17" s="88"/>
      <c r="M17" s="87"/>
      <c r="N17" s="87"/>
      <c r="O17" s="87"/>
      <c r="P17" s="87"/>
      <c r="Q17" s="87"/>
      <c r="R17" s="87"/>
      <c r="S17" s="87"/>
      <c r="T17" s="87"/>
      <c r="U17" s="87"/>
      <c r="V17" s="87"/>
      <c r="W17" s="87"/>
      <c r="X17" s="87"/>
      <c r="Y17" s="87"/>
      <c r="Z17" s="87"/>
      <c r="AA17" s="87"/>
      <c r="AB17" s="87"/>
      <c r="AC17" s="87"/>
      <c r="AD17" s="87"/>
      <c r="AE17" s="87"/>
      <c r="AF17" s="87"/>
      <c r="AG17" s="87"/>
      <c r="AH17" s="87"/>
      <c r="AI17" s="87"/>
    </row>
    <row r="18" spans="1:35" ht="25.2" customHeight="1" x14ac:dyDescent="0.25">
      <c r="A18" s="87"/>
      <c r="B18" s="87"/>
      <c r="C18" s="87"/>
      <c r="D18" s="87"/>
      <c r="E18" s="87"/>
      <c r="F18" s="87"/>
      <c r="G18" s="87"/>
      <c r="H18" s="87"/>
      <c r="I18" s="88"/>
      <c r="J18" s="88"/>
      <c r="K18" s="88"/>
      <c r="L18" s="88"/>
      <c r="M18" s="87"/>
      <c r="N18" s="87"/>
      <c r="O18" s="87"/>
      <c r="P18" s="87"/>
      <c r="Q18" s="87"/>
      <c r="R18" s="87"/>
      <c r="S18" s="87"/>
      <c r="T18" s="87"/>
      <c r="U18" s="87"/>
      <c r="V18" s="87"/>
      <c r="W18" s="87"/>
      <c r="X18" s="87"/>
      <c r="Y18" s="87"/>
      <c r="Z18" s="87"/>
      <c r="AA18" s="87"/>
      <c r="AB18" s="87"/>
      <c r="AC18" s="87"/>
      <c r="AD18" s="87"/>
      <c r="AE18" s="87"/>
      <c r="AF18" s="87"/>
      <c r="AG18" s="87"/>
      <c r="AH18" s="87"/>
      <c r="AI18" s="87"/>
    </row>
    <row r="19" spans="1:35" ht="25.2" customHeight="1" x14ac:dyDescent="0.25">
      <c r="A19" s="87"/>
      <c r="B19" s="87"/>
      <c r="C19" s="87"/>
      <c r="D19" s="87"/>
      <c r="E19" s="87"/>
      <c r="F19" s="87"/>
      <c r="G19" s="87"/>
      <c r="H19" s="87"/>
      <c r="I19" s="88"/>
      <c r="J19" s="88"/>
      <c r="K19" s="88"/>
      <c r="L19" s="88"/>
      <c r="M19" s="87"/>
      <c r="N19" s="87"/>
      <c r="O19" s="87"/>
      <c r="P19" s="87"/>
      <c r="Q19" s="87"/>
      <c r="R19" s="87"/>
      <c r="S19" s="87"/>
      <c r="T19" s="87"/>
      <c r="U19" s="87"/>
      <c r="V19" s="87"/>
      <c r="W19" s="87"/>
      <c r="X19" s="87"/>
      <c r="Y19" s="87"/>
      <c r="Z19" s="87"/>
      <c r="AA19" s="87"/>
      <c r="AB19" s="87"/>
      <c r="AC19" s="87"/>
      <c r="AD19" s="87"/>
      <c r="AE19" s="87"/>
      <c r="AF19" s="87"/>
      <c r="AG19" s="87"/>
      <c r="AH19" s="87"/>
      <c r="AI19" s="87"/>
    </row>
    <row r="20" spans="1:35" ht="25.2" customHeight="1" x14ac:dyDescent="0.25">
      <c r="A20" s="87"/>
      <c r="B20" s="87"/>
      <c r="C20" s="87"/>
      <c r="D20" s="87"/>
      <c r="E20" s="87"/>
      <c r="F20" s="87"/>
      <c r="G20" s="87"/>
      <c r="H20" s="87"/>
      <c r="I20" s="88"/>
      <c r="J20" s="88"/>
      <c r="K20" s="88"/>
      <c r="L20" s="88"/>
      <c r="M20" s="87"/>
      <c r="N20" s="87"/>
      <c r="O20" s="87"/>
      <c r="P20" s="87"/>
      <c r="Q20" s="87"/>
      <c r="R20" s="87"/>
      <c r="S20" s="87"/>
      <c r="T20" s="87"/>
      <c r="U20" s="87"/>
      <c r="V20" s="87"/>
      <c r="W20" s="87"/>
      <c r="X20" s="87"/>
      <c r="Y20" s="87"/>
      <c r="Z20" s="87"/>
      <c r="AA20" s="87"/>
      <c r="AB20" s="87"/>
      <c r="AC20" s="87"/>
      <c r="AD20" s="87"/>
      <c r="AE20" s="87"/>
      <c r="AF20" s="87"/>
      <c r="AG20" s="87"/>
      <c r="AH20" s="87"/>
      <c r="AI20" s="87"/>
    </row>
    <row r="21" spans="1:35" ht="25.2" customHeight="1" x14ac:dyDescent="0.25">
      <c r="A21" s="87"/>
      <c r="B21" s="87"/>
      <c r="C21" s="87"/>
      <c r="D21" s="87"/>
      <c r="E21" s="87"/>
      <c r="F21" s="87"/>
      <c r="G21" s="87"/>
      <c r="H21" s="87"/>
      <c r="I21" s="88"/>
      <c r="J21" s="88"/>
      <c r="K21" s="88"/>
      <c r="L21" s="88"/>
      <c r="M21" s="87"/>
      <c r="N21" s="87"/>
      <c r="O21" s="87"/>
      <c r="P21" s="87"/>
      <c r="Q21" s="87"/>
      <c r="R21" s="87"/>
      <c r="S21" s="87"/>
      <c r="T21" s="87"/>
      <c r="U21" s="87"/>
      <c r="V21" s="87"/>
      <c r="W21" s="87"/>
      <c r="X21" s="87"/>
      <c r="Y21" s="87"/>
      <c r="Z21" s="87"/>
      <c r="AA21" s="87"/>
      <c r="AB21" s="87"/>
      <c r="AC21" s="87"/>
      <c r="AD21" s="87"/>
      <c r="AE21" s="87"/>
      <c r="AF21" s="87"/>
      <c r="AG21" s="87"/>
      <c r="AH21" s="87"/>
      <c r="AI21" s="87"/>
    </row>
  </sheetData>
  <mergeCells count="27">
    <mergeCell ref="G7:G8"/>
    <mergeCell ref="G4:G6"/>
    <mergeCell ref="H4:H6"/>
    <mergeCell ref="AI4:AI6"/>
    <mergeCell ref="I4:J5"/>
    <mergeCell ref="K4:L5"/>
    <mergeCell ref="B4:B6"/>
    <mergeCell ref="C4:C6"/>
    <mergeCell ref="D4:D6"/>
    <mergeCell ref="E4:E6"/>
    <mergeCell ref="F4:F6"/>
    <mergeCell ref="A2:AI2"/>
    <mergeCell ref="M4:T4"/>
    <mergeCell ref="U4:Z4"/>
    <mergeCell ref="AA4:AH4"/>
    <mergeCell ref="M5:N5"/>
    <mergeCell ref="O5:P5"/>
    <mergeCell ref="Q5:R5"/>
    <mergeCell ref="S5:T5"/>
    <mergeCell ref="U5:V5"/>
    <mergeCell ref="W5:X5"/>
    <mergeCell ref="Y5:Z5"/>
    <mergeCell ref="AA5:AB5"/>
    <mergeCell ref="AC5:AD5"/>
    <mergeCell ref="AE5:AF5"/>
    <mergeCell ref="AG5:AH5"/>
    <mergeCell ref="A4:A6"/>
  </mergeCells>
  <phoneticPr fontId="59" type="noConversion"/>
  <printOptions horizontalCentered="1"/>
  <pageMargins left="0.39370078740157483" right="0.39370078740157483" top="0.70866141732283472" bottom="0.62992125984251968" header="0.39370078740157483" footer="0.31496062992125984"/>
  <pageSetup paperSize="9" scale="5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56"/>
  <sheetViews>
    <sheetView view="pageBreakPreview" zoomScale="85" zoomScaleNormal="65" workbookViewId="0">
      <selection activeCell="A19" sqref="A19:B19"/>
    </sheetView>
  </sheetViews>
  <sheetFormatPr defaultColWidth="8.77734375" defaultRowHeight="13.8" x14ac:dyDescent="0.25"/>
  <cols>
    <col min="1" max="1" width="48.6640625" style="46" customWidth="1"/>
    <col min="2" max="2" width="12.6640625" style="46" customWidth="1"/>
    <col min="3" max="3" width="35.6640625" style="46" customWidth="1"/>
    <col min="4" max="4" width="48.6640625" style="46" customWidth="1"/>
    <col min="5" max="5" width="12.6640625" style="46" customWidth="1"/>
    <col min="6" max="6" width="35.6640625" style="46" customWidth="1"/>
    <col min="7" max="7" width="10.33203125" style="46"/>
    <col min="8" max="16384" width="8.77734375" style="46"/>
  </cols>
  <sheetData>
    <row r="1" spans="1:7" ht="14.4" x14ac:dyDescent="0.25">
      <c r="A1" s="47" t="s">
        <v>784</v>
      </c>
    </row>
    <row r="2" spans="1:7" ht="43.2" customHeight="1" x14ac:dyDescent="0.25">
      <c r="A2" s="419" t="s">
        <v>785</v>
      </c>
      <c r="B2" s="419"/>
      <c r="C2" s="419"/>
      <c r="D2" s="419"/>
      <c r="E2" s="419"/>
      <c r="F2" s="419"/>
    </row>
    <row r="3" spans="1:7" s="44" customFormat="1" ht="15" customHeight="1" x14ac:dyDescent="0.25">
      <c r="A3" s="48" t="str">
        <f>'资产负债清查表（国有资产）'!A4</f>
        <v>填报单位：林芝市巴宜区八一镇人民政府</v>
      </c>
      <c r="B3" s="49"/>
      <c r="C3" s="50"/>
      <c r="D3" s="49"/>
      <c r="E3" s="50"/>
      <c r="F3" s="51"/>
      <c r="G3" s="52"/>
    </row>
    <row r="4" spans="1:7" s="44" customFormat="1" ht="15" customHeight="1" x14ac:dyDescent="0.25">
      <c r="A4" s="48" t="str">
        <f>'资产负债清查表（国有资产）'!A5</f>
        <v>项目名称：百巴镇苹果种植项目</v>
      </c>
      <c r="B4" s="49"/>
      <c r="C4" s="50"/>
      <c r="D4" s="49"/>
      <c r="E4" s="50"/>
      <c r="F4" s="53" t="s">
        <v>413</v>
      </c>
      <c r="G4" s="52"/>
    </row>
    <row r="5" spans="1:7" s="45" customFormat="1" ht="15" customHeight="1" x14ac:dyDescent="0.25">
      <c r="A5" s="54" t="s">
        <v>414</v>
      </c>
      <c r="B5" s="55" t="s">
        <v>415</v>
      </c>
      <c r="C5" s="56">
        <v>45077</v>
      </c>
      <c r="D5" s="55" t="s">
        <v>417</v>
      </c>
      <c r="E5" s="55" t="s">
        <v>415</v>
      </c>
      <c r="F5" s="56">
        <v>45077</v>
      </c>
      <c r="G5" s="57"/>
    </row>
    <row r="6" spans="1:7" s="44" customFormat="1" ht="15" customHeight="1" x14ac:dyDescent="0.25">
      <c r="A6" s="58" t="s">
        <v>418</v>
      </c>
      <c r="B6" s="54" t="s">
        <v>419</v>
      </c>
      <c r="C6" s="59"/>
      <c r="D6" s="58" t="s">
        <v>420</v>
      </c>
      <c r="E6" s="60" t="s">
        <v>421</v>
      </c>
      <c r="F6" s="61"/>
      <c r="G6" s="52"/>
    </row>
    <row r="7" spans="1:7" s="44" customFormat="1" ht="15" customHeight="1" x14ac:dyDescent="0.25">
      <c r="A7" s="62" t="s">
        <v>422</v>
      </c>
      <c r="B7" s="63" t="s">
        <v>423</v>
      </c>
      <c r="C7" s="59">
        <f>'资产负债清查表（国有资产）'!C8</f>
        <v>1097545.03</v>
      </c>
      <c r="D7" s="62" t="s">
        <v>424</v>
      </c>
      <c r="E7" s="60" t="s">
        <v>425</v>
      </c>
      <c r="F7" s="61"/>
      <c r="G7" s="52"/>
    </row>
    <row r="8" spans="1:7" s="44" customFormat="1" x14ac:dyDescent="0.25">
      <c r="A8" s="64" t="s">
        <v>426</v>
      </c>
      <c r="B8" s="54" t="s">
        <v>427</v>
      </c>
      <c r="C8" s="59"/>
      <c r="D8" s="64" t="s">
        <v>428</v>
      </c>
      <c r="E8" s="60" t="s">
        <v>429</v>
      </c>
      <c r="F8" s="61"/>
      <c r="G8" s="52"/>
    </row>
    <row r="9" spans="1:7" s="44" customFormat="1" ht="15" customHeight="1" x14ac:dyDescent="0.25">
      <c r="A9" s="64" t="s">
        <v>430</v>
      </c>
      <c r="B9" s="63" t="s">
        <v>431</v>
      </c>
      <c r="C9" s="59"/>
      <c r="D9" s="64" t="s">
        <v>432</v>
      </c>
      <c r="E9" s="60" t="s">
        <v>433</v>
      </c>
      <c r="F9" s="61"/>
      <c r="G9" s="52"/>
    </row>
    <row r="10" spans="1:7" s="44" customFormat="1" ht="15" customHeight="1" x14ac:dyDescent="0.25">
      <c r="A10" s="62" t="s">
        <v>434</v>
      </c>
      <c r="B10" s="54" t="s">
        <v>435</v>
      </c>
      <c r="C10" s="59"/>
      <c r="D10" s="62" t="s">
        <v>436</v>
      </c>
      <c r="E10" s="60" t="s">
        <v>437</v>
      </c>
      <c r="F10" s="61"/>
      <c r="G10" s="52"/>
    </row>
    <row r="11" spans="1:7" s="44" customFormat="1" ht="15" customHeight="1" x14ac:dyDescent="0.25">
      <c r="A11" s="65" t="s">
        <v>438</v>
      </c>
      <c r="B11" s="63" t="s">
        <v>439</v>
      </c>
      <c r="C11" s="66">
        <f>'资产负债清查表（国有资产）'!C12</f>
        <v>5081583</v>
      </c>
      <c r="D11" s="62" t="s">
        <v>440</v>
      </c>
      <c r="E11" s="60" t="s">
        <v>441</v>
      </c>
      <c r="F11" s="61">
        <f>'资产负债清查表（国有资产）'!G12</f>
        <v>8677771.4499999993</v>
      </c>
      <c r="G11" s="52"/>
    </row>
    <row r="12" spans="1:7" s="44" customFormat="1" ht="15" customHeight="1" x14ac:dyDescent="0.25">
      <c r="A12" s="67" t="s">
        <v>442</v>
      </c>
      <c r="B12" s="54" t="s">
        <v>443</v>
      </c>
      <c r="C12" s="59"/>
      <c r="D12" s="62" t="s">
        <v>444</v>
      </c>
      <c r="E12" s="60" t="s">
        <v>445</v>
      </c>
      <c r="F12" s="61"/>
      <c r="G12" s="52"/>
    </row>
    <row r="13" spans="1:7" s="44" customFormat="1" ht="15" customHeight="1" x14ac:dyDescent="0.25">
      <c r="A13" s="66" t="s">
        <v>446</v>
      </c>
      <c r="B13" s="63" t="s">
        <v>447</v>
      </c>
      <c r="C13" s="66">
        <f>C11-C12</f>
        <v>5081583</v>
      </c>
      <c r="D13" s="62" t="s">
        <v>448</v>
      </c>
      <c r="E13" s="60" t="s">
        <v>449</v>
      </c>
      <c r="F13" s="61">
        <f>'资产负债清查表（国有资产）'!G14</f>
        <v>238137.84</v>
      </c>
      <c r="G13" s="52"/>
    </row>
    <row r="14" spans="1:7" s="44" customFormat="1" ht="15" customHeight="1" x14ac:dyDescent="0.25">
      <c r="A14" s="62" t="s">
        <v>450</v>
      </c>
      <c r="B14" s="54" t="s">
        <v>451</v>
      </c>
      <c r="C14" s="59"/>
      <c r="D14" s="62" t="s">
        <v>452</v>
      </c>
      <c r="E14" s="60" t="s">
        <v>453</v>
      </c>
      <c r="F14" s="61"/>
      <c r="G14" s="52"/>
    </row>
    <row r="15" spans="1:7" s="44" customFormat="1" ht="15" customHeight="1" x14ac:dyDescent="0.25">
      <c r="A15" s="62" t="s">
        <v>454</v>
      </c>
      <c r="B15" s="63" t="s">
        <v>455</v>
      </c>
      <c r="C15" s="59"/>
      <c r="D15" s="62" t="s">
        <v>456</v>
      </c>
      <c r="E15" s="60" t="s">
        <v>457</v>
      </c>
      <c r="F15" s="61"/>
      <c r="G15" s="52"/>
    </row>
    <row r="16" spans="1:7" s="44" customFormat="1" ht="15" customHeight="1" x14ac:dyDescent="0.25">
      <c r="A16" s="62" t="s">
        <v>458</v>
      </c>
      <c r="B16" s="54" t="s">
        <v>459</v>
      </c>
      <c r="C16" s="59"/>
      <c r="D16" s="62" t="s">
        <v>460</v>
      </c>
      <c r="E16" s="60" t="s">
        <v>461</v>
      </c>
      <c r="F16" s="61"/>
      <c r="G16" s="52"/>
    </row>
    <row r="17" spans="1:7" s="44" customFormat="1" ht="15" customHeight="1" x14ac:dyDescent="0.25">
      <c r="A17" s="62" t="s">
        <v>462</v>
      </c>
      <c r="B17" s="63" t="s">
        <v>463</v>
      </c>
      <c r="C17" s="59">
        <f>'资产负债清查表（国有资产）'!C18</f>
        <v>3212.2</v>
      </c>
      <c r="D17" s="62" t="s">
        <v>464</v>
      </c>
      <c r="E17" s="60" t="s">
        <v>465</v>
      </c>
      <c r="F17" s="68">
        <f>'资产负债清查表（国有资产）'!G18</f>
        <v>137735.4</v>
      </c>
      <c r="G17" s="52"/>
    </row>
    <row r="18" spans="1:7" s="44" customFormat="1" ht="15" customHeight="1" x14ac:dyDescent="0.25">
      <c r="A18" s="66" t="s">
        <v>466</v>
      </c>
      <c r="B18" s="54" t="s">
        <v>467</v>
      </c>
      <c r="C18" s="59"/>
      <c r="D18" s="65" t="s">
        <v>468</v>
      </c>
      <c r="E18" s="60" t="s">
        <v>469</v>
      </c>
      <c r="F18" s="61"/>
      <c r="G18" s="52"/>
    </row>
    <row r="19" spans="1:7" s="44" customFormat="1" ht="15" customHeight="1" x14ac:dyDescent="0.25">
      <c r="A19" s="67" t="s">
        <v>470</v>
      </c>
      <c r="B19" s="63" t="s">
        <v>471</v>
      </c>
      <c r="C19" s="69">
        <f>C17-C18</f>
        <v>3212.2</v>
      </c>
      <c r="D19" s="70" t="s">
        <v>472</v>
      </c>
      <c r="E19" s="60" t="s">
        <v>473</v>
      </c>
      <c r="F19" s="61"/>
      <c r="G19" s="52"/>
    </row>
    <row r="20" spans="1:7" s="44" customFormat="1" ht="15" customHeight="1" x14ac:dyDescent="0.25">
      <c r="A20" s="62" t="s">
        <v>474</v>
      </c>
      <c r="B20" s="54" t="s">
        <v>475</v>
      </c>
      <c r="C20" s="59">
        <f>'资产负债清查表（国有资产）'!C21</f>
        <v>8257399.6799999997</v>
      </c>
      <c r="D20" s="62" t="s">
        <v>476</v>
      </c>
      <c r="E20" s="60" t="s">
        <v>477</v>
      </c>
      <c r="F20" s="61"/>
      <c r="G20" s="52"/>
    </row>
    <row r="21" spans="1:7" s="44" customFormat="1" ht="15" customHeight="1" x14ac:dyDescent="0.25">
      <c r="A21" s="62" t="s">
        <v>478</v>
      </c>
      <c r="B21" s="63" t="s">
        <v>479</v>
      </c>
      <c r="C21" s="59"/>
      <c r="D21" s="71" t="s">
        <v>480</v>
      </c>
      <c r="E21" s="60" t="s">
        <v>481</v>
      </c>
      <c r="F21" s="72">
        <f>ROUND(SUM(F7:F20),2)</f>
        <v>9053644.6899999995</v>
      </c>
      <c r="G21" s="52"/>
    </row>
    <row r="22" spans="1:7" s="44" customFormat="1" ht="15" customHeight="1" x14ac:dyDescent="0.25">
      <c r="A22" s="62" t="s">
        <v>482</v>
      </c>
      <c r="B22" s="54" t="s">
        <v>483</v>
      </c>
      <c r="C22" s="59"/>
      <c r="D22" s="62"/>
      <c r="E22" s="60" t="s">
        <v>484</v>
      </c>
      <c r="F22" s="61"/>
      <c r="G22" s="52"/>
    </row>
    <row r="23" spans="1:7" s="44" customFormat="1" ht="15" customHeight="1" x14ac:dyDescent="0.25">
      <c r="A23" s="62" t="s">
        <v>485</v>
      </c>
      <c r="B23" s="63" t="s">
        <v>486</v>
      </c>
      <c r="C23" s="59"/>
      <c r="D23" s="58" t="s">
        <v>487</v>
      </c>
      <c r="E23" s="60" t="s">
        <v>488</v>
      </c>
      <c r="F23" s="61"/>
      <c r="G23" s="52"/>
    </row>
    <row r="24" spans="1:7" s="44" customFormat="1" ht="15" customHeight="1" x14ac:dyDescent="0.25">
      <c r="A24" s="73" t="s">
        <v>489</v>
      </c>
      <c r="B24" s="54" t="s">
        <v>490</v>
      </c>
      <c r="C24" s="66">
        <f>ROUND(SUM(C7:C10)+SUM(C13:C16)+SUM(C19:C23),2)</f>
        <v>14439739.91</v>
      </c>
      <c r="D24" s="74" t="s">
        <v>491</v>
      </c>
      <c r="E24" s="60" t="s">
        <v>492</v>
      </c>
      <c r="F24" s="61"/>
      <c r="G24" s="52"/>
    </row>
    <row r="25" spans="1:7" s="44" customFormat="1" ht="15" customHeight="1" x14ac:dyDescent="0.25">
      <c r="A25" s="75"/>
      <c r="B25" s="63" t="s">
        <v>493</v>
      </c>
      <c r="C25" s="59"/>
      <c r="D25" s="62" t="s">
        <v>494</v>
      </c>
      <c r="E25" s="60" t="s">
        <v>495</v>
      </c>
      <c r="F25" s="61"/>
      <c r="G25" s="52"/>
    </row>
    <row r="26" spans="1:7" s="44" customFormat="1" ht="15" customHeight="1" x14ac:dyDescent="0.25">
      <c r="A26" s="58" t="s">
        <v>496</v>
      </c>
      <c r="B26" s="54" t="s">
        <v>497</v>
      </c>
      <c r="C26" s="59"/>
      <c r="D26" s="74" t="s">
        <v>498</v>
      </c>
      <c r="E26" s="60" t="s">
        <v>499</v>
      </c>
      <c r="F26" s="61"/>
      <c r="G26" s="52"/>
    </row>
    <row r="27" spans="1:7" s="44" customFormat="1" ht="15" customHeight="1" x14ac:dyDescent="0.25">
      <c r="A27" s="62" t="s">
        <v>500</v>
      </c>
      <c r="B27" s="63" t="s">
        <v>501</v>
      </c>
      <c r="C27" s="59"/>
      <c r="D27" s="62" t="s">
        <v>502</v>
      </c>
      <c r="E27" s="60" t="s">
        <v>503</v>
      </c>
      <c r="F27" s="61"/>
      <c r="G27" s="52"/>
    </row>
    <row r="28" spans="1:7" s="44" customFormat="1" ht="15" customHeight="1" x14ac:dyDescent="0.25">
      <c r="A28" s="74" t="s">
        <v>504</v>
      </c>
      <c r="B28" s="54" t="s">
        <v>505</v>
      </c>
      <c r="C28" s="59"/>
      <c r="D28" s="62" t="s">
        <v>506</v>
      </c>
      <c r="E28" s="60" t="s">
        <v>507</v>
      </c>
      <c r="F28" s="61"/>
      <c r="G28" s="52"/>
    </row>
    <row r="29" spans="1:7" s="44" customFormat="1" ht="15" customHeight="1" x14ac:dyDescent="0.25">
      <c r="A29" s="74" t="s">
        <v>508</v>
      </c>
      <c r="B29" s="63" t="s">
        <v>509</v>
      </c>
      <c r="C29" s="59"/>
      <c r="D29" s="62" t="s">
        <v>510</v>
      </c>
      <c r="E29" s="60" t="s">
        <v>511</v>
      </c>
      <c r="F29" s="61"/>
      <c r="G29" s="52"/>
    </row>
    <row r="30" spans="1:7" s="44" customFormat="1" ht="15" customHeight="1" x14ac:dyDescent="0.25">
      <c r="A30" s="65" t="s">
        <v>512</v>
      </c>
      <c r="B30" s="54" t="s">
        <v>513</v>
      </c>
      <c r="C30" s="59"/>
      <c r="D30" s="62" t="s">
        <v>514</v>
      </c>
      <c r="E30" s="60" t="s">
        <v>515</v>
      </c>
      <c r="F30" s="61">
        <f>'资产负债清查表（国有资产）'!G31</f>
        <v>5234846.05</v>
      </c>
      <c r="G30" s="52"/>
    </row>
    <row r="31" spans="1:7" s="44" customFormat="1" ht="15" customHeight="1" x14ac:dyDescent="0.25">
      <c r="A31" s="74" t="s">
        <v>516</v>
      </c>
      <c r="B31" s="63" t="s">
        <v>517</v>
      </c>
      <c r="C31" s="59"/>
      <c r="D31" s="62" t="s">
        <v>518</v>
      </c>
      <c r="E31" s="60" t="s">
        <v>519</v>
      </c>
      <c r="F31" s="61"/>
      <c r="G31" s="52"/>
    </row>
    <row r="32" spans="1:7" s="44" customFormat="1" ht="15" customHeight="1" x14ac:dyDescent="0.25">
      <c r="A32" s="62" t="s">
        <v>520</v>
      </c>
      <c r="B32" s="54" t="s">
        <v>521</v>
      </c>
      <c r="C32" s="59">
        <f>'资产负债清查表（国有资产）'!C33</f>
        <v>50904510.140000001</v>
      </c>
      <c r="D32" s="62" t="s">
        <v>522</v>
      </c>
      <c r="E32" s="60" t="s">
        <v>523</v>
      </c>
      <c r="F32" s="61"/>
      <c r="G32" s="52"/>
    </row>
    <row r="33" spans="1:7" s="44" customFormat="1" ht="15" customHeight="1" x14ac:dyDescent="0.25">
      <c r="A33" s="62" t="s">
        <v>524</v>
      </c>
      <c r="B33" s="63" t="s">
        <v>525</v>
      </c>
      <c r="C33" s="59">
        <f>'资产负债清查表（国有资产）'!C34</f>
        <v>3198285.52</v>
      </c>
      <c r="D33" s="76" t="s">
        <v>526</v>
      </c>
      <c r="E33" s="60" t="s">
        <v>527</v>
      </c>
      <c r="F33" s="72">
        <f>ROUND(SUM(F24:F32),2)</f>
        <v>5234846.05</v>
      </c>
      <c r="G33" s="52"/>
    </row>
    <row r="34" spans="1:7" s="44" customFormat="1" ht="15" customHeight="1" x14ac:dyDescent="0.25">
      <c r="A34" s="62" t="s">
        <v>528</v>
      </c>
      <c r="B34" s="54" t="s">
        <v>529</v>
      </c>
      <c r="C34" s="59">
        <f>'资产负债清查表（国有资产）'!C35</f>
        <v>47706224.619999997</v>
      </c>
      <c r="D34" s="71" t="s">
        <v>530</v>
      </c>
      <c r="E34" s="60" t="s">
        <v>531</v>
      </c>
      <c r="F34" s="72">
        <f>ROUND(F21+F33,2)</f>
        <v>14288490.74</v>
      </c>
      <c r="G34" s="52"/>
    </row>
    <row r="35" spans="1:7" s="44" customFormat="1" ht="15" customHeight="1" x14ac:dyDescent="0.25">
      <c r="A35" s="62" t="s">
        <v>532</v>
      </c>
      <c r="B35" s="63" t="s">
        <v>533</v>
      </c>
      <c r="C35" s="59"/>
      <c r="D35" s="77"/>
      <c r="E35" s="60" t="s">
        <v>534</v>
      </c>
      <c r="F35" s="61"/>
      <c r="G35" s="52"/>
    </row>
    <row r="36" spans="1:7" s="44" customFormat="1" ht="15" customHeight="1" x14ac:dyDescent="0.25">
      <c r="A36" s="62" t="s">
        <v>535</v>
      </c>
      <c r="B36" s="54" t="s">
        <v>536</v>
      </c>
      <c r="C36" s="59"/>
      <c r="D36" s="58" t="s">
        <v>537</v>
      </c>
      <c r="E36" s="60" t="s">
        <v>538</v>
      </c>
      <c r="F36" s="61"/>
      <c r="G36" s="52"/>
    </row>
    <row r="37" spans="1:7" s="44" customFormat="1" ht="15" customHeight="1" x14ac:dyDescent="0.25">
      <c r="A37" s="62" t="s">
        <v>539</v>
      </c>
      <c r="B37" s="63" t="s">
        <v>540</v>
      </c>
      <c r="C37" s="59"/>
      <c r="D37" s="65" t="s">
        <v>541</v>
      </c>
      <c r="E37" s="60" t="s">
        <v>542</v>
      </c>
      <c r="F37" s="61"/>
      <c r="G37" s="52"/>
    </row>
    <row r="38" spans="1:7" s="44" customFormat="1" ht="15" customHeight="1" x14ac:dyDescent="0.25">
      <c r="A38" s="74" t="s">
        <v>543</v>
      </c>
      <c r="B38" s="54" t="s">
        <v>544</v>
      </c>
      <c r="C38" s="59">
        <f>'资产负债清查表（国有资产）'!C39</f>
        <v>29120350.199999999</v>
      </c>
      <c r="D38" s="62" t="s">
        <v>545</v>
      </c>
      <c r="E38" s="60" t="s">
        <v>546</v>
      </c>
      <c r="F38" s="61">
        <f>'资产负债清查表（国有资产）'!G39</f>
        <v>74867606.510000005</v>
      </c>
      <c r="G38" s="78"/>
    </row>
    <row r="39" spans="1:7" s="44" customFormat="1" ht="15" customHeight="1" x14ac:dyDescent="0.25">
      <c r="A39" s="62" t="s">
        <v>547</v>
      </c>
      <c r="B39" s="63" t="s">
        <v>548</v>
      </c>
      <c r="C39" s="59"/>
      <c r="D39" s="62" t="s">
        <v>549</v>
      </c>
      <c r="E39" s="60" t="s">
        <v>550</v>
      </c>
      <c r="F39" s="61"/>
      <c r="G39" s="52"/>
    </row>
    <row r="40" spans="1:7" s="44" customFormat="1" ht="15" customHeight="1" x14ac:dyDescent="0.25">
      <c r="A40" s="62" t="s">
        <v>551</v>
      </c>
      <c r="B40" s="54" t="s">
        <v>552</v>
      </c>
      <c r="C40" s="59"/>
      <c r="D40" s="70" t="s">
        <v>553</v>
      </c>
      <c r="E40" s="60" t="s">
        <v>554</v>
      </c>
      <c r="F40" s="61"/>
      <c r="G40" s="52"/>
    </row>
    <row r="41" spans="1:7" s="44" customFormat="1" ht="15" customHeight="1" x14ac:dyDescent="0.25">
      <c r="A41" s="74" t="s">
        <v>555</v>
      </c>
      <c r="B41" s="63" t="s">
        <v>556</v>
      </c>
      <c r="C41" s="59"/>
      <c r="D41" s="62" t="s">
        <v>557</v>
      </c>
      <c r="E41" s="60" t="s">
        <v>558</v>
      </c>
      <c r="F41" s="61"/>
      <c r="G41" s="52"/>
    </row>
    <row r="42" spans="1:7" s="44" customFormat="1" ht="15" customHeight="1" x14ac:dyDescent="0.25">
      <c r="A42" s="74" t="s">
        <v>559</v>
      </c>
      <c r="B42" s="54" t="s">
        <v>560</v>
      </c>
      <c r="C42" s="59"/>
      <c r="D42" s="62" t="s">
        <v>561</v>
      </c>
      <c r="E42" s="60" t="s">
        <v>562</v>
      </c>
      <c r="F42" s="61">
        <f>'资产负债清查表（国有资产）'!G43</f>
        <v>636363.04</v>
      </c>
      <c r="G42" s="78"/>
    </row>
    <row r="43" spans="1:7" s="44" customFormat="1" ht="15" customHeight="1" x14ac:dyDescent="0.25">
      <c r="A43" s="62" t="s">
        <v>563</v>
      </c>
      <c r="B43" s="63" t="s">
        <v>564</v>
      </c>
      <c r="C43" s="59"/>
      <c r="D43" s="62" t="s">
        <v>565</v>
      </c>
      <c r="E43" s="60" t="s">
        <v>566</v>
      </c>
      <c r="F43" s="72"/>
      <c r="G43" s="52"/>
    </row>
    <row r="44" spans="1:7" s="44" customFormat="1" ht="15" customHeight="1" x14ac:dyDescent="0.25">
      <c r="A44" s="74" t="s">
        <v>567</v>
      </c>
      <c r="B44" s="54" t="s">
        <v>568</v>
      </c>
      <c r="C44" s="59"/>
      <c r="D44" s="62" t="s">
        <v>569</v>
      </c>
      <c r="E44" s="60" t="s">
        <v>570</v>
      </c>
      <c r="F44" s="79">
        <f>'资产负债清查表（国有资产）'!G45</f>
        <v>1841237.92</v>
      </c>
      <c r="G44" s="52"/>
    </row>
    <row r="45" spans="1:7" s="44" customFormat="1" ht="15" customHeight="1" x14ac:dyDescent="0.25">
      <c r="A45" s="62" t="s">
        <v>571</v>
      </c>
      <c r="B45" s="63" t="s">
        <v>572</v>
      </c>
      <c r="C45" s="59">
        <f>'资产负债清查表（国有资产）'!C46</f>
        <v>367383.48</v>
      </c>
      <c r="D45" s="71" t="s">
        <v>573</v>
      </c>
      <c r="E45" s="60" t="s">
        <v>574</v>
      </c>
      <c r="F45" s="72">
        <f>ROUND(F37+F38-F39+SUM(F40:F44),2)</f>
        <v>77345207.469999999</v>
      </c>
      <c r="G45" s="52"/>
    </row>
    <row r="46" spans="1:7" s="44" customFormat="1" ht="15" customHeight="1" x14ac:dyDescent="0.25">
      <c r="A46" s="73" t="s">
        <v>575</v>
      </c>
      <c r="B46" s="54" t="s">
        <v>576</v>
      </c>
      <c r="C46" s="69">
        <f>ROUND(SUM(C27:C31)+SUM(C34:C45),2)</f>
        <v>77193958.299999997</v>
      </c>
      <c r="D46" s="75"/>
      <c r="E46" s="60" t="s">
        <v>577</v>
      </c>
      <c r="F46" s="61"/>
      <c r="G46" s="52"/>
    </row>
    <row r="47" spans="1:7" s="44" customFormat="1" ht="15" customHeight="1" x14ac:dyDescent="0.25">
      <c r="A47" s="73" t="s">
        <v>578</v>
      </c>
      <c r="B47" s="63" t="s">
        <v>579</v>
      </c>
      <c r="C47" s="66">
        <f>ROUND(C46+C24,2)</f>
        <v>91633698.209999993</v>
      </c>
      <c r="D47" s="73" t="s">
        <v>580</v>
      </c>
      <c r="E47" s="60" t="s">
        <v>581</v>
      </c>
      <c r="F47" s="72">
        <f>ROUND(F34+F45,2)</f>
        <v>91633698.209999993</v>
      </c>
      <c r="G47" s="52"/>
    </row>
    <row r="48" spans="1:7" s="44" customFormat="1" ht="15" customHeight="1" x14ac:dyDescent="0.25">
      <c r="A48" s="80" t="s">
        <v>582</v>
      </c>
      <c r="B48" s="49"/>
      <c r="C48" s="80" t="s">
        <v>583</v>
      </c>
      <c r="D48" s="49"/>
      <c r="E48" s="80" t="s">
        <v>786</v>
      </c>
      <c r="F48" s="49"/>
      <c r="G48" s="52"/>
    </row>
    <row r="49" spans="1:7" s="44" customFormat="1" ht="26.25" customHeight="1" x14ac:dyDescent="0.2">
      <c r="A49" s="81"/>
      <c r="B49" s="82"/>
      <c r="C49" s="83"/>
      <c r="D49" s="82"/>
      <c r="E49" s="82"/>
      <c r="F49" s="83"/>
      <c r="G49" s="52"/>
    </row>
    <row r="50" spans="1:7" ht="26.25" customHeight="1" x14ac:dyDescent="0.25">
      <c r="A50" s="84"/>
      <c r="B50" s="84"/>
      <c r="C50" s="84"/>
      <c r="D50" s="84"/>
      <c r="E50" s="84"/>
      <c r="F50" s="84"/>
    </row>
    <row r="51" spans="1:7" ht="26.25" customHeight="1" x14ac:dyDescent="0.25">
      <c r="A51" s="84"/>
      <c r="B51" s="84"/>
      <c r="D51" s="84"/>
      <c r="E51" s="84"/>
      <c r="F51" s="84">
        <f>F47-C47</f>
        <v>0</v>
      </c>
    </row>
    <row r="52" spans="1:7" ht="24" customHeight="1" x14ac:dyDescent="0.25">
      <c r="A52" s="84"/>
      <c r="B52" s="84"/>
      <c r="C52" s="84"/>
      <c r="D52" s="84"/>
      <c r="E52" s="84"/>
      <c r="F52" s="84"/>
    </row>
    <row r="53" spans="1:7" ht="18" customHeight="1" x14ac:dyDescent="0.25">
      <c r="A53" s="84"/>
      <c r="B53" s="84"/>
      <c r="D53" s="84"/>
      <c r="E53" s="84"/>
      <c r="F53" s="84"/>
    </row>
    <row r="54" spans="1:7" ht="18" customHeight="1" x14ac:dyDescent="0.25">
      <c r="A54" s="84"/>
      <c r="B54" s="84"/>
      <c r="C54" s="84"/>
      <c r="D54" s="84"/>
      <c r="E54" s="84"/>
      <c r="F54" s="84"/>
    </row>
    <row r="55" spans="1:7" ht="18" customHeight="1" x14ac:dyDescent="0.25">
      <c r="A55" s="84"/>
      <c r="B55" s="84"/>
      <c r="C55" s="84"/>
      <c r="D55" s="84"/>
      <c r="E55" s="84"/>
      <c r="F55" s="84"/>
    </row>
    <row r="56" spans="1:7" ht="18" customHeight="1" x14ac:dyDescent="0.25"/>
  </sheetData>
  <mergeCells count="1">
    <mergeCell ref="A2:F2"/>
  </mergeCells>
  <phoneticPr fontId="59" type="noConversion"/>
  <dataValidations count="1">
    <dataValidation type="decimal" allowBlank="1" showInputMessage="1" showErrorMessage="1" error="请输入数字" sqref="C13 C14 C16 C18 C19 C21 C23">
      <formula1>-10000000000</formula1>
      <formula2>10000000000</formula2>
    </dataValidation>
  </dataValidations>
  <printOptions horizontalCentered="1" verticalCentered="1"/>
  <pageMargins left="0" right="0" top="0" bottom="0" header="0.51181102362204722" footer="0.51181102362204722"/>
  <pageSetup paperSize="9" scale="75" orientation="landscape" r:id="rId1"/>
  <headerFooter alignWithMargins="0"/>
  <ignoredErrors>
    <ignoredError sqref="A3:A4" unlockedFormula="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66"/>
  <sheetViews>
    <sheetView view="pageBreakPreview" zoomScaleNormal="100" workbookViewId="0">
      <selection activeCell="C9" sqref="C9"/>
    </sheetView>
  </sheetViews>
  <sheetFormatPr defaultColWidth="9.21875" defaultRowHeight="15" x14ac:dyDescent="0.25"/>
  <cols>
    <col min="1" max="1" width="45.44140625" style="5" customWidth="1"/>
    <col min="2" max="2" width="7" style="6" customWidth="1"/>
    <col min="3" max="3" width="16.44140625" style="6" customWidth="1"/>
    <col min="4" max="4" width="17.33203125" style="6" customWidth="1"/>
    <col min="5" max="5" width="17.33203125" style="7" customWidth="1"/>
    <col min="6" max="6" width="3.33203125" style="7" hidden="1" customWidth="1"/>
    <col min="7" max="7" width="14.21875" style="5" hidden="1" customWidth="1"/>
    <col min="8" max="16384" width="9.21875" style="5"/>
  </cols>
  <sheetData>
    <row r="1" spans="1:7" ht="15.6" x14ac:dyDescent="0.25">
      <c r="A1" s="8" t="s">
        <v>787</v>
      </c>
    </row>
    <row r="2" spans="1:7" ht="23.25" customHeight="1" x14ac:dyDescent="0.25">
      <c r="A2" s="420" t="s">
        <v>788</v>
      </c>
      <c r="B2" s="420"/>
      <c r="C2" s="420"/>
      <c r="D2" s="420"/>
      <c r="E2" s="420"/>
      <c r="F2" s="9"/>
      <c r="G2" s="9"/>
    </row>
    <row r="3" spans="1:7" s="1" customFormat="1" ht="20.25" customHeight="1" x14ac:dyDescent="0.25">
      <c r="A3" s="10" t="str">
        <f>资产负债表!A3</f>
        <v>填报单位：林芝市巴宜区八一镇人民政府</v>
      </c>
      <c r="B3" s="11"/>
      <c r="C3" s="11"/>
      <c r="D3" s="11"/>
      <c r="E3" s="12"/>
      <c r="F3" s="13"/>
      <c r="G3" s="14" t="s">
        <v>789</v>
      </c>
    </row>
    <row r="4" spans="1:7" s="1" customFormat="1" ht="20.25" customHeight="1" x14ac:dyDescent="0.25">
      <c r="A4" s="10" t="str">
        <f>资产负债表!A4</f>
        <v>项目名称：百巴镇苹果种植项目</v>
      </c>
      <c r="B4" s="11"/>
      <c r="C4" s="11"/>
      <c r="D4" s="11"/>
      <c r="E4" s="12" t="s">
        <v>790</v>
      </c>
      <c r="F4" s="13"/>
      <c r="G4" s="14" t="s">
        <v>789</v>
      </c>
    </row>
    <row r="5" spans="1:7" s="2" customFormat="1" ht="18" customHeight="1" x14ac:dyDescent="0.25">
      <c r="A5" s="15" t="s">
        <v>791</v>
      </c>
      <c r="B5" s="16" t="s">
        <v>415</v>
      </c>
      <c r="C5" s="17" t="s">
        <v>792</v>
      </c>
      <c r="D5" s="18" t="s">
        <v>793</v>
      </c>
      <c r="E5" s="19" t="s">
        <v>794</v>
      </c>
      <c r="F5" s="20" t="str">
        <f>[3]X1年12月31日合并抵消分录!C2</f>
        <v>X1.12.31</v>
      </c>
      <c r="G5" s="21" t="str">
        <f>[3]X0年12月31日合并抵消分录!C2</f>
        <v>X0.12.31</v>
      </c>
    </row>
    <row r="6" spans="1:7" s="3" customFormat="1" ht="18" customHeight="1" x14ac:dyDescent="0.25">
      <c r="A6" s="22" t="s">
        <v>795</v>
      </c>
      <c r="B6" s="23">
        <v>1</v>
      </c>
      <c r="C6" s="24">
        <f>C7+C8</f>
        <v>0</v>
      </c>
      <c r="D6" s="24">
        <f>D7+D8</f>
        <v>4616824.9800000004</v>
      </c>
      <c r="E6" s="24">
        <f>E7+E8</f>
        <v>3531702.2</v>
      </c>
      <c r="F6" s="25"/>
      <c r="G6" s="26"/>
    </row>
    <row r="7" spans="1:7" s="3" customFormat="1" ht="18" customHeight="1" x14ac:dyDescent="0.25">
      <c r="A7" s="27" t="s">
        <v>796</v>
      </c>
      <c r="B7" s="23">
        <v>2</v>
      </c>
      <c r="C7" s="28"/>
      <c r="D7" s="29">
        <v>4616824.9800000004</v>
      </c>
      <c r="E7" s="30">
        <v>3324968.2</v>
      </c>
      <c r="F7" s="31">
        <v>0</v>
      </c>
      <c r="G7" s="32">
        <v>0</v>
      </c>
    </row>
    <row r="8" spans="1:7" s="3" customFormat="1" ht="18" customHeight="1" x14ac:dyDescent="0.25">
      <c r="A8" s="27" t="s">
        <v>797</v>
      </c>
      <c r="B8" s="23">
        <v>3</v>
      </c>
      <c r="C8" s="28"/>
      <c r="D8" s="29"/>
      <c r="E8" s="30">
        <v>206734</v>
      </c>
      <c r="F8" s="25">
        <f>[3]X1年12月31日合并工作底稿!E9</f>
        <v>0</v>
      </c>
      <c r="G8" s="33">
        <f>[3]X0年12月31日合并工作底稿!E9</f>
        <v>0</v>
      </c>
    </row>
    <row r="9" spans="1:7" s="3" customFormat="1" ht="18" customHeight="1" x14ac:dyDescent="0.25">
      <c r="A9" s="22" t="s">
        <v>798</v>
      </c>
      <c r="B9" s="23">
        <v>4</v>
      </c>
      <c r="C9" s="28">
        <f>SUM(C10:C15)</f>
        <v>89471.06</v>
      </c>
      <c r="D9" s="28">
        <f>SUM(D10:D15)</f>
        <v>4371469.16</v>
      </c>
      <c r="E9" s="28">
        <f>SUM(E10:E15)</f>
        <v>10987461.59</v>
      </c>
      <c r="F9" s="31">
        <v>0</v>
      </c>
      <c r="G9" s="32">
        <v>0</v>
      </c>
    </row>
    <row r="10" spans="1:7" s="3" customFormat="1" ht="18" customHeight="1" x14ac:dyDescent="0.25">
      <c r="A10" s="27" t="s">
        <v>799</v>
      </c>
      <c r="B10" s="23">
        <v>5</v>
      </c>
      <c r="C10" s="28"/>
      <c r="D10" s="29">
        <v>3332241.64</v>
      </c>
      <c r="E10" s="30">
        <v>10633100.9</v>
      </c>
      <c r="F10" s="31">
        <v>0</v>
      </c>
      <c r="G10" s="32">
        <v>0</v>
      </c>
    </row>
    <row r="11" spans="1:7" s="3" customFormat="1" ht="18" customHeight="1" x14ac:dyDescent="0.25">
      <c r="A11" s="27" t="s">
        <v>800</v>
      </c>
      <c r="B11" s="23">
        <v>6</v>
      </c>
      <c r="C11" s="28"/>
      <c r="D11" s="29"/>
      <c r="E11" s="30">
        <v>304.16000000000003</v>
      </c>
      <c r="F11" s="25">
        <f>[3]X1年12月31日合并工作底稿!E12</f>
        <v>0</v>
      </c>
      <c r="G11" s="33">
        <f>[3]X0年12月31日合并工作底稿!E12</f>
        <v>0</v>
      </c>
    </row>
    <row r="12" spans="1:7" s="3" customFormat="1" ht="18" customHeight="1" x14ac:dyDescent="0.25">
      <c r="A12" s="27" t="s">
        <v>801</v>
      </c>
      <c r="B12" s="23">
        <v>7</v>
      </c>
      <c r="C12" s="28"/>
      <c r="D12" s="29"/>
      <c r="E12" s="30"/>
      <c r="F12" s="25">
        <f>[3]X1年12月31日合并工作底稿!E16</f>
        <v>0</v>
      </c>
      <c r="G12" s="33">
        <f>[3]X0年12月31日合并工作底稿!E16</f>
        <v>0</v>
      </c>
    </row>
    <row r="13" spans="1:7" s="3" customFormat="1" ht="18" customHeight="1" x14ac:dyDescent="0.25">
      <c r="A13" s="27" t="s">
        <v>802</v>
      </c>
      <c r="B13" s="23">
        <v>8</v>
      </c>
      <c r="C13" s="28">
        <v>89420.64</v>
      </c>
      <c r="D13" s="29">
        <v>1055321.25</v>
      </c>
      <c r="E13" s="30">
        <v>354340.19</v>
      </c>
      <c r="F13" s="25"/>
      <c r="G13" s="33"/>
    </row>
    <row r="14" spans="1:7" s="3" customFormat="1" ht="18" customHeight="1" x14ac:dyDescent="0.25">
      <c r="A14" s="27" t="s">
        <v>803</v>
      </c>
      <c r="B14" s="23">
        <v>9</v>
      </c>
      <c r="C14" s="28"/>
      <c r="D14" s="29"/>
      <c r="E14" s="30"/>
      <c r="F14" s="25"/>
      <c r="G14" s="33"/>
    </row>
    <row r="15" spans="1:7" s="3" customFormat="1" ht="18" customHeight="1" x14ac:dyDescent="0.25">
      <c r="A15" s="27" t="s">
        <v>804</v>
      </c>
      <c r="B15" s="23">
        <v>10</v>
      </c>
      <c r="C15" s="28">
        <v>50.42</v>
      </c>
      <c r="D15" s="29">
        <v>-16093.73</v>
      </c>
      <c r="E15" s="30">
        <v>-283.66000000000003</v>
      </c>
      <c r="F15" s="25"/>
      <c r="G15" s="33"/>
    </row>
    <row r="16" spans="1:7" s="3" customFormat="1" ht="18" customHeight="1" x14ac:dyDescent="0.25">
      <c r="A16" s="27" t="s">
        <v>805</v>
      </c>
      <c r="B16" s="23">
        <v>11</v>
      </c>
      <c r="C16" s="28"/>
      <c r="D16" s="29"/>
      <c r="E16" s="30"/>
      <c r="F16" s="25">
        <f>[3]X1年12月31日合并工作底稿!E17</f>
        <v>0</v>
      </c>
      <c r="G16" s="33">
        <f>[3]X0年12月31日合并工作底稿!E17</f>
        <v>0</v>
      </c>
    </row>
    <row r="17" spans="1:7" s="3" customFormat="1" ht="18" customHeight="1" x14ac:dyDescent="0.25">
      <c r="A17" s="27" t="s">
        <v>806</v>
      </c>
      <c r="B17" s="23">
        <v>12</v>
      </c>
      <c r="C17" s="28"/>
      <c r="D17" s="29"/>
      <c r="E17" s="30"/>
      <c r="F17" s="25">
        <f>[3]X1年12月31日合并工作底稿!E22</f>
        <v>0</v>
      </c>
      <c r="G17" s="33">
        <f>[3]X0年12月31日合并工作底稿!E22</f>
        <v>0</v>
      </c>
    </row>
    <row r="18" spans="1:7" s="3" customFormat="1" ht="18" customHeight="1" x14ac:dyDescent="0.25">
      <c r="A18" s="27" t="s">
        <v>807</v>
      </c>
      <c r="B18" s="23">
        <v>13</v>
      </c>
      <c r="C18" s="28"/>
      <c r="D18" s="29">
        <v>4387562.8899999997</v>
      </c>
      <c r="E18" s="30"/>
      <c r="F18" s="25"/>
      <c r="G18" s="33"/>
    </row>
    <row r="19" spans="1:7" s="3" customFormat="1" ht="18" customHeight="1" x14ac:dyDescent="0.25">
      <c r="A19" s="27" t="s">
        <v>808</v>
      </c>
      <c r="B19" s="23">
        <v>14</v>
      </c>
      <c r="C19" s="28"/>
      <c r="D19" s="29"/>
      <c r="E19" s="30"/>
      <c r="F19" s="25">
        <f>[3]X1年12月31日合并工作底稿!E23</f>
        <v>0</v>
      </c>
      <c r="G19" s="33">
        <f>[3]X0年12月31日合并工作底稿!E23</f>
        <v>0</v>
      </c>
    </row>
    <row r="20" spans="1:7" s="3" customFormat="1" ht="18" customHeight="1" x14ac:dyDescent="0.25">
      <c r="A20" s="27" t="s">
        <v>809</v>
      </c>
      <c r="B20" s="23">
        <v>15</v>
      </c>
      <c r="C20" s="28"/>
      <c r="D20" s="29"/>
      <c r="E20" s="30"/>
      <c r="F20" s="25"/>
      <c r="G20" s="33"/>
    </row>
    <row r="21" spans="1:7" s="3" customFormat="1" ht="36" x14ac:dyDescent="0.25">
      <c r="A21" s="27" t="s">
        <v>810</v>
      </c>
      <c r="B21" s="23">
        <v>16</v>
      </c>
      <c r="C21" s="28"/>
      <c r="D21" s="29"/>
      <c r="E21" s="30"/>
      <c r="F21" s="25"/>
      <c r="G21" s="33"/>
    </row>
    <row r="22" spans="1:7" s="3" customFormat="1" ht="18" customHeight="1" x14ac:dyDescent="0.25">
      <c r="A22" s="27" t="s">
        <v>811</v>
      </c>
      <c r="B22" s="23">
        <v>17</v>
      </c>
      <c r="C22" s="28"/>
      <c r="D22" s="29"/>
      <c r="E22" s="30"/>
      <c r="F22" s="25"/>
      <c r="G22" s="33"/>
    </row>
    <row r="23" spans="1:7" s="3" customFormat="1" ht="18" customHeight="1" x14ac:dyDescent="0.25">
      <c r="A23" s="27" t="s">
        <v>812</v>
      </c>
      <c r="B23" s="23">
        <v>18</v>
      </c>
      <c r="C23" s="28"/>
      <c r="D23" s="29"/>
      <c r="E23" s="30"/>
      <c r="F23" s="25"/>
      <c r="G23" s="33"/>
    </row>
    <row r="24" spans="1:7" s="3" customFormat="1" ht="18" customHeight="1" x14ac:dyDescent="0.25">
      <c r="A24" s="27" t="s">
        <v>813</v>
      </c>
      <c r="B24" s="23">
        <v>19</v>
      </c>
      <c r="C24" s="28"/>
      <c r="D24" s="29"/>
      <c r="E24" s="30"/>
      <c r="F24" s="25"/>
      <c r="G24" s="33"/>
    </row>
    <row r="25" spans="1:7" s="3" customFormat="1" ht="18" customHeight="1" x14ac:dyDescent="0.25">
      <c r="A25" s="27" t="s">
        <v>814</v>
      </c>
      <c r="B25" s="23">
        <v>20</v>
      </c>
      <c r="C25" s="28"/>
      <c r="D25" s="29"/>
      <c r="E25" s="30"/>
      <c r="F25" s="25"/>
      <c r="G25" s="33"/>
    </row>
    <row r="26" spans="1:7" s="3" customFormat="1" ht="18" customHeight="1" x14ac:dyDescent="0.25">
      <c r="A26" s="27" t="s">
        <v>815</v>
      </c>
      <c r="B26" s="23">
        <v>21</v>
      </c>
      <c r="C26" s="28"/>
      <c r="D26" s="29">
        <v>1526988.7</v>
      </c>
      <c r="E26" s="30"/>
      <c r="F26" s="25"/>
      <c r="G26" s="33"/>
    </row>
    <row r="27" spans="1:7" s="3" customFormat="1" ht="18" customHeight="1" x14ac:dyDescent="0.25">
      <c r="A27" s="22" t="s">
        <v>816</v>
      </c>
      <c r="B27" s="23">
        <v>22</v>
      </c>
      <c r="C27" s="34">
        <f>ROUND(C6-C9+SUM(C18:C19,C22:C26),2)</f>
        <v>-89471.06</v>
      </c>
      <c r="D27" s="34">
        <f>ROUND(D6-D9+SUM(D18:D19,D22:D26),2)</f>
        <v>6159907.4100000001</v>
      </c>
      <c r="E27" s="34">
        <f>ROUND(E6-E9+SUM(E18:E19,E22:E26),2)</f>
        <v>-7455759.3899999997</v>
      </c>
      <c r="F27" s="25"/>
      <c r="G27" s="33"/>
    </row>
    <row r="28" spans="1:7" s="3" customFormat="1" ht="18" customHeight="1" x14ac:dyDescent="0.25">
      <c r="A28" s="27" t="s">
        <v>817</v>
      </c>
      <c r="B28" s="23">
        <v>23</v>
      </c>
      <c r="C28" s="28">
        <v>100</v>
      </c>
      <c r="D28" s="29">
        <v>203723</v>
      </c>
      <c r="E28" s="30">
        <v>1636157.1</v>
      </c>
      <c r="F28" s="25" t="e">
        <f>#REF!-#REF!</f>
        <v>#REF!</v>
      </c>
      <c r="G28" s="33" t="e">
        <f>#REF!-#REF!</f>
        <v>#REF!</v>
      </c>
    </row>
    <row r="29" spans="1:7" s="3" customFormat="1" ht="18" customHeight="1" x14ac:dyDescent="0.25">
      <c r="A29" s="27" t="s">
        <v>818</v>
      </c>
      <c r="B29" s="23">
        <v>24</v>
      </c>
      <c r="C29" s="28"/>
      <c r="D29" s="29"/>
      <c r="E29" s="30">
        <v>137217.71</v>
      </c>
      <c r="F29" s="25">
        <f>[3]X1年12月31日合并工作底稿!E33</f>
        <v>0</v>
      </c>
      <c r="G29" s="33">
        <f>[3]X0年12月31日合并工作底稿!E33</f>
        <v>0</v>
      </c>
    </row>
    <row r="30" spans="1:7" s="3" customFormat="1" ht="18" customHeight="1" x14ac:dyDescent="0.25">
      <c r="A30" s="22" t="s">
        <v>819</v>
      </c>
      <c r="B30" s="23">
        <v>25</v>
      </c>
      <c r="C30" s="34">
        <f>ROUND(C27+C28-C29,2)</f>
        <v>-89371.06</v>
      </c>
      <c r="D30" s="34">
        <f>ROUND(D27+D28-D29,2)</f>
        <v>6363630.4100000001</v>
      </c>
      <c r="E30" s="34">
        <f>ROUND(E27+E28-E29,2)</f>
        <v>-5956820</v>
      </c>
      <c r="F30" s="25">
        <f>[3]X1年12月31日合并工作底稿!E35</f>
        <v>0</v>
      </c>
      <c r="G30" s="33">
        <f>[3]X0年12月31日合并工作底稿!E35</f>
        <v>0</v>
      </c>
    </row>
    <row r="31" spans="1:7" s="3" customFormat="1" ht="18" customHeight="1" x14ac:dyDescent="0.25">
      <c r="A31" s="27" t="s">
        <v>820</v>
      </c>
      <c r="B31" s="23">
        <v>26</v>
      </c>
      <c r="C31" s="28"/>
      <c r="D31" s="29"/>
      <c r="E31" s="28"/>
      <c r="F31" s="25" t="e">
        <f>SUM(F28:F30)</f>
        <v>#REF!</v>
      </c>
      <c r="G31" s="33" t="e">
        <f>SUM(G28:G30)</f>
        <v>#REF!</v>
      </c>
    </row>
    <row r="32" spans="1:7" s="3" customFormat="1" ht="18" customHeight="1" x14ac:dyDescent="0.25">
      <c r="A32" s="22" t="s">
        <v>821</v>
      </c>
      <c r="B32" s="23">
        <v>27</v>
      </c>
      <c r="C32" s="34">
        <f>ROUND(C30-C31,2)</f>
        <v>-89371.06</v>
      </c>
      <c r="D32" s="34">
        <f>ROUND(D30-D31,2)</f>
        <v>6363630.4100000001</v>
      </c>
      <c r="E32" s="34">
        <f>ROUND(E30-E31,2)</f>
        <v>-5956820</v>
      </c>
      <c r="F32" s="25"/>
      <c r="G32" s="33"/>
    </row>
    <row r="33" spans="1:7" s="3" customFormat="1" ht="16.2" customHeight="1" x14ac:dyDescent="0.25">
      <c r="A33" s="27" t="s">
        <v>822</v>
      </c>
      <c r="B33" s="23">
        <v>28</v>
      </c>
      <c r="C33" s="28"/>
      <c r="D33" s="29"/>
      <c r="E33" s="30"/>
      <c r="F33" s="25"/>
      <c r="G33" s="33"/>
    </row>
    <row r="34" spans="1:7" s="3" customFormat="1" ht="16.2" customHeight="1" x14ac:dyDescent="0.25">
      <c r="A34" s="27" t="s">
        <v>823</v>
      </c>
      <c r="B34" s="23">
        <v>29</v>
      </c>
      <c r="C34" s="28"/>
      <c r="D34" s="29"/>
      <c r="E34" s="30"/>
      <c r="F34" s="25"/>
      <c r="G34" s="33"/>
    </row>
    <row r="35" spans="1:7" s="3" customFormat="1" ht="18" customHeight="1" x14ac:dyDescent="0.25">
      <c r="A35" s="22" t="s">
        <v>824</v>
      </c>
      <c r="B35" s="23">
        <v>30</v>
      </c>
      <c r="C35" s="34">
        <f>ROUND(C36+C41,2)</f>
        <v>0</v>
      </c>
      <c r="D35" s="35"/>
      <c r="E35" s="36">
        <f>ROUND(E36+E41,2)</f>
        <v>0</v>
      </c>
      <c r="F35" s="25"/>
      <c r="G35" s="33"/>
    </row>
    <row r="36" spans="1:7" s="3" customFormat="1" ht="15" customHeight="1" x14ac:dyDescent="0.25">
      <c r="A36" s="27" t="s">
        <v>825</v>
      </c>
      <c r="B36" s="23">
        <v>31</v>
      </c>
      <c r="C36" s="34">
        <f>ROUND(SUM(C37:C40),2)</f>
        <v>0</v>
      </c>
      <c r="D36" s="35"/>
      <c r="E36" s="36">
        <f>ROUND(SUM(E37:E40),2)</f>
        <v>0</v>
      </c>
      <c r="F36" s="25"/>
      <c r="G36" s="33"/>
    </row>
    <row r="37" spans="1:7" s="3" customFormat="1" ht="15" customHeight="1" x14ac:dyDescent="0.25">
      <c r="A37" s="27" t="s">
        <v>826</v>
      </c>
      <c r="B37" s="23">
        <v>32</v>
      </c>
      <c r="C37" s="34"/>
      <c r="D37" s="35"/>
      <c r="E37" s="36"/>
      <c r="F37" s="25"/>
      <c r="G37" s="33"/>
    </row>
    <row r="38" spans="1:7" s="3" customFormat="1" ht="15" customHeight="1" x14ac:dyDescent="0.25">
      <c r="A38" s="27" t="s">
        <v>827</v>
      </c>
      <c r="B38" s="23">
        <v>33</v>
      </c>
      <c r="C38" s="34"/>
      <c r="D38" s="35"/>
      <c r="E38" s="36"/>
      <c r="F38" s="25"/>
      <c r="G38" s="33"/>
    </row>
    <row r="39" spans="1:7" s="3" customFormat="1" ht="15" customHeight="1" x14ac:dyDescent="0.25">
      <c r="A39" s="27" t="s">
        <v>828</v>
      </c>
      <c r="B39" s="23">
        <v>34</v>
      </c>
      <c r="C39" s="34"/>
      <c r="D39" s="35"/>
      <c r="E39" s="36"/>
      <c r="F39" s="25"/>
      <c r="G39" s="33"/>
    </row>
    <row r="40" spans="1:7" s="3" customFormat="1" ht="15" customHeight="1" x14ac:dyDescent="0.25">
      <c r="A40" s="27" t="s">
        <v>829</v>
      </c>
      <c r="B40" s="23">
        <v>35</v>
      </c>
      <c r="C40" s="34"/>
      <c r="D40" s="35"/>
      <c r="E40" s="36"/>
      <c r="F40" s="25"/>
      <c r="G40" s="33"/>
    </row>
    <row r="41" spans="1:7" s="3" customFormat="1" ht="15" customHeight="1" x14ac:dyDescent="0.25">
      <c r="A41" s="27" t="s">
        <v>830</v>
      </c>
      <c r="B41" s="23">
        <v>36</v>
      </c>
      <c r="C41" s="34">
        <f>ROUND(SUM(C42:C47),2)</f>
        <v>0</v>
      </c>
      <c r="D41" s="35"/>
      <c r="E41" s="36">
        <f>ROUND(SUM(E42:E47),2)</f>
        <v>0</v>
      </c>
      <c r="F41" s="25"/>
      <c r="G41" s="33"/>
    </row>
    <row r="42" spans="1:7" s="3" customFormat="1" ht="15" customHeight="1" x14ac:dyDescent="0.25">
      <c r="A42" s="27" t="s">
        <v>831</v>
      </c>
      <c r="B42" s="23">
        <v>37</v>
      </c>
      <c r="C42" s="34"/>
      <c r="D42" s="35"/>
      <c r="E42" s="36"/>
      <c r="F42" s="25"/>
      <c r="G42" s="33"/>
    </row>
    <row r="43" spans="1:7" s="3" customFormat="1" ht="15" customHeight="1" x14ac:dyDescent="0.25">
      <c r="A43" s="27" t="s">
        <v>832</v>
      </c>
      <c r="B43" s="23">
        <v>38</v>
      </c>
      <c r="C43" s="34"/>
      <c r="D43" s="35"/>
      <c r="E43" s="36"/>
      <c r="F43" s="25"/>
      <c r="G43" s="33"/>
    </row>
    <row r="44" spans="1:7" s="3" customFormat="1" ht="15" customHeight="1" x14ac:dyDescent="0.25">
      <c r="A44" s="27" t="s">
        <v>833</v>
      </c>
      <c r="B44" s="23">
        <v>39</v>
      </c>
      <c r="C44" s="34"/>
      <c r="D44" s="35"/>
      <c r="E44" s="36"/>
      <c r="F44" s="25"/>
      <c r="G44" s="33"/>
    </row>
    <row r="45" spans="1:7" s="3" customFormat="1" ht="15" customHeight="1" x14ac:dyDescent="0.25">
      <c r="A45" s="27" t="s">
        <v>834</v>
      </c>
      <c r="B45" s="23">
        <v>40</v>
      </c>
      <c r="C45" s="34"/>
      <c r="D45" s="35"/>
      <c r="E45" s="36"/>
      <c r="F45" s="25"/>
      <c r="G45" s="33"/>
    </row>
    <row r="46" spans="1:7" s="3" customFormat="1" ht="15" customHeight="1" x14ac:dyDescent="0.25">
      <c r="A46" s="27" t="s">
        <v>835</v>
      </c>
      <c r="B46" s="23">
        <v>41</v>
      </c>
      <c r="C46" s="34"/>
      <c r="D46" s="35"/>
      <c r="E46" s="36"/>
      <c r="F46" s="25"/>
      <c r="G46" s="33"/>
    </row>
    <row r="47" spans="1:7" s="3" customFormat="1" ht="15" customHeight="1" x14ac:dyDescent="0.25">
      <c r="A47" s="27" t="s">
        <v>836</v>
      </c>
      <c r="B47" s="23">
        <v>42</v>
      </c>
      <c r="C47" s="34"/>
      <c r="D47" s="35"/>
      <c r="E47" s="36"/>
      <c r="F47" s="25"/>
      <c r="G47" s="33"/>
    </row>
    <row r="48" spans="1:7" s="3" customFormat="1" ht="18" customHeight="1" x14ac:dyDescent="0.25">
      <c r="A48" s="22" t="s">
        <v>837</v>
      </c>
      <c r="B48" s="23">
        <v>43</v>
      </c>
      <c r="C48" s="34">
        <f>ROUND(C35+C32,2)</f>
        <v>-89371.06</v>
      </c>
      <c r="D48" s="35"/>
      <c r="E48" s="36">
        <f>ROUND(E35+E32,2)</f>
        <v>-5956820</v>
      </c>
      <c r="F48" s="25"/>
      <c r="G48" s="33"/>
    </row>
    <row r="49" spans="1:7" s="3" customFormat="1" ht="18" customHeight="1" x14ac:dyDescent="0.25">
      <c r="A49" s="22" t="s">
        <v>838</v>
      </c>
      <c r="B49" s="23">
        <v>44</v>
      </c>
      <c r="C49" s="34"/>
      <c r="D49" s="35"/>
      <c r="E49" s="36"/>
      <c r="F49" s="37"/>
      <c r="G49" s="37"/>
    </row>
    <row r="50" spans="1:7" s="3" customFormat="1" ht="15" customHeight="1" x14ac:dyDescent="0.25">
      <c r="A50" s="27" t="s">
        <v>839</v>
      </c>
      <c r="B50" s="23">
        <v>45</v>
      </c>
      <c r="C50" s="34"/>
      <c r="D50" s="35"/>
      <c r="E50" s="36"/>
      <c r="F50" s="37"/>
      <c r="G50" s="37"/>
    </row>
    <row r="51" spans="1:7" s="3" customFormat="1" ht="15" customHeight="1" x14ac:dyDescent="0.25">
      <c r="A51" s="38" t="s">
        <v>840</v>
      </c>
      <c r="B51" s="23">
        <v>46</v>
      </c>
      <c r="C51" s="39"/>
      <c r="D51" s="40"/>
      <c r="E51" s="41"/>
      <c r="F51" s="37"/>
      <c r="G51" s="37"/>
    </row>
    <row r="52" spans="1:7" s="4" customFormat="1" ht="13.8" x14ac:dyDescent="0.25">
      <c r="A52" s="421"/>
      <c r="B52" s="421"/>
      <c r="C52" s="421"/>
      <c r="D52" s="421"/>
      <c r="E52" s="421"/>
    </row>
    <row r="53" spans="1:7" s="3" customFormat="1" ht="18.75" customHeight="1" x14ac:dyDescent="0.25">
      <c r="A53" s="421" t="s">
        <v>841</v>
      </c>
      <c r="B53" s="421"/>
      <c r="C53" s="421"/>
      <c r="D53" s="421"/>
      <c r="E53" s="421"/>
      <c r="F53" s="37"/>
      <c r="G53" s="37"/>
    </row>
    <row r="54" spans="1:7" ht="12" customHeight="1" x14ac:dyDescent="0.25">
      <c r="E54" s="42"/>
    </row>
    <row r="55" spans="1:7" ht="14.25" customHeight="1" x14ac:dyDescent="0.25">
      <c r="A55" s="6"/>
      <c r="E55" s="6"/>
      <c r="F55" s="6"/>
    </row>
    <row r="56" spans="1:7" ht="21" customHeight="1" x14ac:dyDescent="0.25">
      <c r="A56" s="422"/>
      <c r="B56" s="422"/>
      <c r="C56" s="422"/>
      <c r="D56" s="422"/>
      <c r="E56" s="422"/>
      <c r="F56" s="422"/>
      <c r="G56" s="422"/>
    </row>
    <row r="57" spans="1:7" x14ac:dyDescent="0.25">
      <c r="E57" s="6"/>
      <c r="F57" s="6"/>
      <c r="G57" s="6"/>
    </row>
    <row r="58" spans="1:7" x14ac:dyDescent="0.25">
      <c r="E58" s="6"/>
      <c r="F58" s="43"/>
    </row>
    <row r="59" spans="1:7" x14ac:dyDescent="0.25">
      <c r="E59" s="6"/>
    </row>
    <row r="60" spans="1:7" x14ac:dyDescent="0.25">
      <c r="E60" s="6"/>
    </row>
    <row r="61" spans="1:7" x14ac:dyDescent="0.25">
      <c r="E61" s="6"/>
    </row>
    <row r="62" spans="1:7" x14ac:dyDescent="0.25">
      <c r="E62" s="6"/>
    </row>
    <row r="63" spans="1:7" x14ac:dyDescent="0.25">
      <c r="E63" s="6"/>
    </row>
    <row r="64" spans="1:7" x14ac:dyDescent="0.25">
      <c r="E64" s="6"/>
    </row>
    <row r="66" spans="5:5" x14ac:dyDescent="0.25">
      <c r="E66" s="6"/>
    </row>
  </sheetData>
  <sheetProtection formatColumns="0" formatRows="0"/>
  <mergeCells count="4">
    <mergeCell ref="A2:E2"/>
    <mergeCell ref="A52:E52"/>
    <mergeCell ref="A53:E53"/>
    <mergeCell ref="A56:G56"/>
  </mergeCells>
  <phoneticPr fontId="59" type="noConversion"/>
  <printOptions horizontalCentered="1"/>
  <pageMargins left="0.6692913385826772" right="0.31496062992125984" top="0.43307086614173229" bottom="0.23622047244094491" header="0.19685039370078741" footer="0.55118110236220474"/>
  <pageSetup paperSize="9" scale="91" firstPageNumber="11" fitToWidth="0"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9"/>
  <sheetViews>
    <sheetView view="pageBreakPreview" zoomScaleNormal="100" workbookViewId="0">
      <selection activeCell="G18" sqref="G18"/>
    </sheetView>
  </sheetViews>
  <sheetFormatPr defaultColWidth="9" defaultRowHeight="13.8" x14ac:dyDescent="0.25"/>
  <cols>
    <col min="1" max="1" width="6.33203125" style="105" customWidth="1"/>
    <col min="2" max="2" width="14.21875" style="105" customWidth="1"/>
    <col min="3" max="3" width="12.44140625" style="105" customWidth="1"/>
    <col min="4" max="4" width="20.21875" style="105" customWidth="1"/>
    <col min="5" max="10" width="13" style="105" customWidth="1"/>
    <col min="11" max="16384" width="9" style="105"/>
  </cols>
  <sheetData>
    <row r="2" spans="1:11" ht="22.8" x14ac:dyDescent="0.25">
      <c r="A2" s="302" t="s">
        <v>74</v>
      </c>
      <c r="B2" s="302"/>
      <c r="C2" s="302"/>
      <c r="D2" s="302"/>
      <c r="E2" s="302"/>
      <c r="F2" s="302"/>
      <c r="G2" s="302"/>
      <c r="H2" s="302"/>
      <c r="I2" s="302"/>
      <c r="J2" s="302"/>
      <c r="K2" s="302"/>
    </row>
    <row r="3" spans="1:11" ht="14.4" x14ac:dyDescent="0.25">
      <c r="A3" s="130"/>
      <c r="B3" s="130"/>
      <c r="C3" s="130"/>
      <c r="D3" s="130"/>
      <c r="E3" s="130"/>
      <c r="F3" s="130"/>
      <c r="G3" s="130"/>
      <c r="H3" s="130"/>
      <c r="I3" s="130"/>
      <c r="J3" s="130"/>
      <c r="K3" s="144" t="s">
        <v>75</v>
      </c>
    </row>
    <row r="4" spans="1:11" ht="14.4" x14ac:dyDescent="0.25">
      <c r="A4" s="128" t="s">
        <v>47</v>
      </c>
      <c r="B4" s="130"/>
      <c r="C4" s="130"/>
      <c r="D4" s="130"/>
      <c r="E4" s="130"/>
      <c r="F4" s="130"/>
      <c r="G4" s="130"/>
      <c r="H4" s="130"/>
      <c r="I4" s="130"/>
      <c r="J4" s="130"/>
      <c r="K4" s="130"/>
    </row>
    <row r="5" spans="1:11" ht="14.4" x14ac:dyDescent="0.25">
      <c r="A5" s="128" t="str">
        <f>货币资金!A5</f>
        <v>填报单位：林芝市巴宜区八一镇人民政府</v>
      </c>
      <c r="B5" s="130"/>
      <c r="C5" s="130"/>
      <c r="D5" s="130"/>
      <c r="E5" s="130"/>
      <c r="F5" s="130"/>
      <c r="G5" s="130"/>
      <c r="H5" s="130"/>
      <c r="I5" s="130"/>
      <c r="J5" s="130"/>
      <c r="K5" s="130"/>
    </row>
    <row r="6" spans="1:11" ht="14.4" x14ac:dyDescent="0.25">
      <c r="A6" s="128" t="str">
        <f>货币资金!A6</f>
        <v>项目名称：百巴镇苹果种植项目</v>
      </c>
      <c r="B6" s="130"/>
      <c r="C6" s="130"/>
      <c r="D6" s="130"/>
      <c r="E6" s="130"/>
      <c r="F6" s="130"/>
      <c r="G6" s="130"/>
      <c r="H6" s="130"/>
      <c r="I6" s="130"/>
      <c r="J6" s="130"/>
      <c r="K6" s="144" t="s">
        <v>76</v>
      </c>
    </row>
    <row r="7" spans="1:11" ht="14.4" x14ac:dyDescent="0.25">
      <c r="A7" s="319" t="s">
        <v>77</v>
      </c>
      <c r="B7" s="319" t="s">
        <v>78</v>
      </c>
      <c r="C7" s="319" t="s">
        <v>79</v>
      </c>
      <c r="D7" s="319" t="s">
        <v>80</v>
      </c>
      <c r="E7" s="319" t="s">
        <v>81</v>
      </c>
      <c r="F7" s="303"/>
      <c r="G7" s="303"/>
      <c r="H7" s="319" t="s">
        <v>82</v>
      </c>
      <c r="I7" s="303"/>
      <c r="J7" s="319" t="s">
        <v>83</v>
      </c>
      <c r="K7" s="319" t="s">
        <v>84</v>
      </c>
    </row>
    <row r="8" spans="1:11" ht="14.4" x14ac:dyDescent="0.25">
      <c r="A8" s="303"/>
      <c r="B8" s="303"/>
      <c r="C8" s="303"/>
      <c r="D8" s="303"/>
      <c r="E8" s="319" t="s">
        <v>85</v>
      </c>
      <c r="F8" s="319" t="s">
        <v>86</v>
      </c>
      <c r="G8" s="303"/>
      <c r="H8" s="319" t="s">
        <v>67</v>
      </c>
      <c r="I8" s="319" t="s">
        <v>68</v>
      </c>
      <c r="J8" s="303"/>
      <c r="K8" s="303"/>
    </row>
    <row r="9" spans="1:11" ht="14.4" x14ac:dyDescent="0.25">
      <c r="A9" s="303"/>
      <c r="B9" s="303"/>
      <c r="C9" s="303"/>
      <c r="D9" s="303"/>
      <c r="E9" s="303"/>
      <c r="F9" s="119" t="s">
        <v>87</v>
      </c>
      <c r="G9" s="119" t="s">
        <v>88</v>
      </c>
      <c r="H9" s="303"/>
      <c r="I9" s="303"/>
      <c r="J9" s="303"/>
      <c r="K9" s="303"/>
    </row>
    <row r="10" spans="1:11" ht="14.4" x14ac:dyDescent="0.25">
      <c r="A10" s="120"/>
      <c r="B10" s="117" t="s">
        <v>89</v>
      </c>
      <c r="C10" s="117" t="s">
        <v>90</v>
      </c>
      <c r="D10" s="117" t="s">
        <v>91</v>
      </c>
      <c r="E10" s="117" t="s">
        <v>92</v>
      </c>
      <c r="F10" s="117" t="s">
        <v>93</v>
      </c>
      <c r="G10" s="117" t="s">
        <v>94</v>
      </c>
      <c r="H10" s="117" t="s">
        <v>95</v>
      </c>
      <c r="I10" s="117" t="s">
        <v>96</v>
      </c>
      <c r="J10" s="117" t="s">
        <v>97</v>
      </c>
      <c r="K10" s="117" t="s">
        <v>98</v>
      </c>
    </row>
    <row r="11" spans="1:11" x14ac:dyDescent="0.25">
      <c r="A11" s="120"/>
      <c r="B11" s="120"/>
      <c r="C11" s="143"/>
      <c r="D11" s="120"/>
      <c r="E11" s="122"/>
      <c r="F11" s="122"/>
      <c r="G11" s="122"/>
      <c r="H11" s="122"/>
      <c r="I11" s="122"/>
      <c r="J11" s="122"/>
      <c r="K11" s="120"/>
    </row>
    <row r="12" spans="1:11" x14ac:dyDescent="0.25">
      <c r="A12" s="120"/>
      <c r="B12" s="120"/>
      <c r="C12" s="143"/>
      <c r="D12" s="120"/>
      <c r="E12" s="122"/>
      <c r="F12" s="122"/>
      <c r="G12" s="122"/>
      <c r="H12" s="122"/>
      <c r="I12" s="122"/>
      <c r="J12" s="122"/>
      <c r="K12" s="120"/>
    </row>
    <row r="13" spans="1:11" x14ac:dyDescent="0.25">
      <c r="A13" s="120"/>
      <c r="B13" s="120"/>
      <c r="C13" s="143"/>
      <c r="D13" s="120"/>
      <c r="E13" s="122"/>
      <c r="F13" s="122"/>
      <c r="G13" s="122"/>
      <c r="H13" s="122"/>
      <c r="I13" s="122"/>
      <c r="J13" s="122"/>
      <c r="K13" s="120"/>
    </row>
    <row r="14" spans="1:11" x14ac:dyDescent="0.25">
      <c r="A14" s="120"/>
      <c r="B14" s="120"/>
      <c r="C14" s="143"/>
      <c r="D14" s="120"/>
      <c r="E14" s="122"/>
      <c r="F14" s="122"/>
      <c r="G14" s="122"/>
      <c r="H14" s="122"/>
      <c r="I14" s="122"/>
      <c r="J14" s="122"/>
      <c r="K14" s="120"/>
    </row>
    <row r="15" spans="1:11" x14ac:dyDescent="0.25">
      <c r="A15" s="120"/>
      <c r="B15" s="120"/>
      <c r="C15" s="143"/>
      <c r="D15" s="120"/>
      <c r="E15" s="122"/>
      <c r="F15" s="122"/>
      <c r="G15" s="122"/>
      <c r="H15" s="122"/>
      <c r="I15" s="122"/>
      <c r="J15" s="122"/>
      <c r="K15" s="120"/>
    </row>
    <row r="16" spans="1:11" x14ac:dyDescent="0.25">
      <c r="A16" s="120"/>
      <c r="B16" s="120"/>
      <c r="C16" s="143"/>
      <c r="D16" s="120"/>
      <c r="E16" s="122"/>
      <c r="F16" s="122"/>
      <c r="G16" s="122"/>
      <c r="H16" s="122"/>
      <c r="I16" s="122"/>
      <c r="J16" s="122"/>
      <c r="K16" s="120"/>
    </row>
    <row r="17" spans="1:11" x14ac:dyDescent="0.25">
      <c r="A17" s="120"/>
      <c r="B17" s="120"/>
      <c r="C17" s="143"/>
      <c r="D17" s="120"/>
      <c r="E17" s="122"/>
      <c r="F17" s="122"/>
      <c r="G17" s="122"/>
      <c r="H17" s="122"/>
      <c r="I17" s="122"/>
      <c r="J17" s="122"/>
      <c r="K17" s="120"/>
    </row>
    <row r="18" spans="1:11" x14ac:dyDescent="0.25">
      <c r="A18" s="120"/>
      <c r="B18" s="120"/>
      <c r="C18" s="143"/>
      <c r="D18" s="120"/>
      <c r="E18" s="122"/>
      <c r="F18" s="122"/>
      <c r="G18" s="122"/>
      <c r="H18" s="122"/>
      <c r="I18" s="122"/>
      <c r="J18" s="122"/>
      <c r="K18" s="120"/>
    </row>
    <row r="19" spans="1:11" x14ac:dyDescent="0.25">
      <c r="A19" s="120"/>
      <c r="B19" s="120"/>
      <c r="C19" s="143"/>
      <c r="D19" s="120"/>
      <c r="E19" s="122"/>
      <c r="F19" s="122"/>
      <c r="G19" s="122"/>
      <c r="H19" s="122"/>
      <c r="I19" s="122"/>
      <c r="J19" s="122"/>
      <c r="K19" s="120"/>
    </row>
    <row r="20" spans="1:11" x14ac:dyDescent="0.25">
      <c r="A20" s="120"/>
      <c r="B20" s="120"/>
      <c r="C20" s="143"/>
      <c r="D20" s="120"/>
      <c r="E20" s="122"/>
      <c r="F20" s="122"/>
      <c r="G20" s="122"/>
      <c r="H20" s="122"/>
      <c r="I20" s="122"/>
      <c r="J20" s="122"/>
      <c r="K20" s="120"/>
    </row>
    <row r="21" spans="1:11" x14ac:dyDescent="0.25">
      <c r="A21" s="120"/>
      <c r="B21" s="120"/>
      <c r="C21" s="143"/>
      <c r="D21" s="120"/>
      <c r="E21" s="122"/>
      <c r="F21" s="122"/>
      <c r="G21" s="122"/>
      <c r="H21" s="122"/>
      <c r="I21" s="122"/>
      <c r="J21" s="122"/>
      <c r="K21" s="120"/>
    </row>
    <row r="22" spans="1:11" x14ac:dyDescent="0.25">
      <c r="A22" s="120"/>
      <c r="B22" s="120"/>
      <c r="C22" s="143"/>
      <c r="D22" s="120"/>
      <c r="E22" s="122"/>
      <c r="F22" s="122"/>
      <c r="G22" s="122"/>
      <c r="H22" s="122"/>
      <c r="I22" s="122"/>
      <c r="J22" s="122"/>
      <c r="K22" s="120"/>
    </row>
    <row r="23" spans="1:11" x14ac:dyDescent="0.25">
      <c r="A23" s="120"/>
      <c r="B23" s="120"/>
      <c r="C23" s="143"/>
      <c r="D23" s="120"/>
      <c r="E23" s="122"/>
      <c r="F23" s="122"/>
      <c r="G23" s="122"/>
      <c r="H23" s="122"/>
      <c r="I23" s="122"/>
      <c r="J23" s="122"/>
      <c r="K23" s="120"/>
    </row>
    <row r="24" spans="1:11" x14ac:dyDescent="0.25">
      <c r="A24" s="120"/>
      <c r="B24" s="120"/>
      <c r="C24" s="143"/>
      <c r="D24" s="120"/>
      <c r="E24" s="122"/>
      <c r="F24" s="122"/>
      <c r="G24" s="122"/>
      <c r="H24" s="122"/>
      <c r="I24" s="122"/>
      <c r="J24" s="122"/>
      <c r="K24" s="120"/>
    </row>
    <row r="25" spans="1:11" x14ac:dyDescent="0.25">
      <c r="A25" s="120"/>
      <c r="B25" s="120"/>
      <c r="C25" s="143"/>
      <c r="D25" s="120"/>
      <c r="E25" s="122"/>
      <c r="F25" s="122"/>
      <c r="G25" s="122"/>
      <c r="H25" s="122"/>
      <c r="I25" s="122"/>
      <c r="J25" s="122"/>
      <c r="K25" s="120"/>
    </row>
    <row r="26" spans="1:11" x14ac:dyDescent="0.25">
      <c r="A26" s="120"/>
      <c r="B26" s="120"/>
      <c r="C26" s="143"/>
      <c r="D26" s="120"/>
      <c r="E26" s="122"/>
      <c r="F26" s="122"/>
      <c r="G26" s="122"/>
      <c r="H26" s="122"/>
      <c r="I26" s="122"/>
      <c r="J26" s="122"/>
      <c r="K26" s="120"/>
    </row>
    <row r="27" spans="1:11" x14ac:dyDescent="0.25">
      <c r="A27" s="320" t="s">
        <v>99</v>
      </c>
      <c r="B27" s="321"/>
      <c r="C27" s="143"/>
      <c r="D27" s="120"/>
      <c r="E27" s="122"/>
      <c r="F27" s="122"/>
      <c r="G27" s="122"/>
      <c r="H27" s="122"/>
      <c r="I27" s="122"/>
      <c r="J27" s="122"/>
      <c r="K27" s="120"/>
    </row>
    <row r="28" spans="1:11" ht="64.95" customHeight="1" x14ac:dyDescent="0.25">
      <c r="A28" s="323" t="s">
        <v>100</v>
      </c>
      <c r="B28" s="324"/>
      <c r="C28" s="324"/>
      <c r="D28" s="324"/>
      <c r="E28" s="324"/>
      <c r="F28" s="324"/>
      <c r="G28" s="324"/>
      <c r="H28" s="322" t="s">
        <v>101</v>
      </c>
      <c r="I28" s="322"/>
      <c r="J28" s="322"/>
      <c r="K28" s="322"/>
    </row>
    <row r="29" spans="1:11" ht="14.4" x14ac:dyDescent="0.25">
      <c r="A29" s="324" t="s">
        <v>102</v>
      </c>
      <c r="B29" s="324"/>
      <c r="C29" s="324"/>
      <c r="D29" s="324"/>
      <c r="E29" s="324"/>
      <c r="F29" s="324"/>
      <c r="G29" s="324"/>
      <c r="H29" s="322"/>
      <c r="I29" s="322"/>
      <c r="J29" s="322"/>
      <c r="K29" s="322"/>
    </row>
  </sheetData>
  <mergeCells count="17">
    <mergeCell ref="H28:K29"/>
    <mergeCell ref="A28:G28"/>
    <mergeCell ref="A29:G29"/>
    <mergeCell ref="A7:A9"/>
    <mergeCell ref="B7:B9"/>
    <mergeCell ref="C7:C9"/>
    <mergeCell ref="D7:D9"/>
    <mergeCell ref="E8:E9"/>
    <mergeCell ref="A2:K2"/>
    <mergeCell ref="E7:G7"/>
    <mergeCell ref="H7:I7"/>
    <mergeCell ref="F8:G8"/>
    <mergeCell ref="A27:B27"/>
    <mergeCell ref="H8:H9"/>
    <mergeCell ref="I8:I9"/>
    <mergeCell ref="J7:J9"/>
    <mergeCell ref="K7:K9"/>
  </mergeCells>
  <phoneticPr fontId="59" type="noConversion"/>
  <pageMargins left="0.7" right="0.7" top="0.75" bottom="0.75" header="0.3" footer="0.3"/>
  <pageSetup paperSize="9"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8"/>
  <sheetViews>
    <sheetView view="pageBreakPreview" topLeftCell="A4" zoomScaleNormal="100" workbookViewId="0">
      <selection activeCell="G18" sqref="G18"/>
    </sheetView>
  </sheetViews>
  <sheetFormatPr defaultColWidth="9" defaultRowHeight="13.8" x14ac:dyDescent="0.25"/>
  <cols>
    <col min="1" max="1" width="5.33203125" style="105" customWidth="1"/>
    <col min="2" max="2" width="31.6640625" style="105" customWidth="1"/>
    <col min="3" max="3" width="11.77734375" style="105" customWidth="1"/>
    <col min="4" max="4" width="13.77734375" style="105" customWidth="1"/>
    <col min="5" max="5" width="10.88671875" style="105" customWidth="1"/>
    <col min="6" max="9" width="12.88671875" style="105" customWidth="1"/>
    <col min="10" max="10" width="21.88671875" style="105" customWidth="1"/>
    <col min="11" max="16384" width="9" style="105"/>
  </cols>
  <sheetData>
    <row r="1" spans="1:11" ht="14.4" x14ac:dyDescent="0.25">
      <c r="K1" s="138" t="s">
        <v>103</v>
      </c>
    </row>
    <row r="2" spans="1:11" ht="22.8" x14ac:dyDescent="0.25">
      <c r="A2" s="325" t="s">
        <v>7</v>
      </c>
      <c r="B2" s="302"/>
      <c r="C2" s="302"/>
      <c r="D2" s="302"/>
      <c r="E2" s="302"/>
      <c r="F2" s="302"/>
      <c r="G2" s="302"/>
      <c r="H2" s="302"/>
      <c r="I2" s="302"/>
      <c r="J2" s="302"/>
    </row>
    <row r="3" spans="1:11" ht="14.4" x14ac:dyDescent="0.25">
      <c r="A3" s="130"/>
      <c r="B3" s="130"/>
      <c r="C3" s="130"/>
      <c r="D3" s="130"/>
      <c r="E3" s="130"/>
      <c r="F3" s="130"/>
      <c r="G3" s="130"/>
      <c r="H3" s="130"/>
      <c r="I3" s="130"/>
      <c r="J3" s="144" t="s">
        <v>104</v>
      </c>
    </row>
    <row r="4" spans="1:11" ht="14.4" x14ac:dyDescent="0.25">
      <c r="A4" s="128" t="s">
        <v>47</v>
      </c>
      <c r="B4" s="130"/>
      <c r="C4" s="130"/>
      <c r="D4" s="130"/>
      <c r="E4" s="130"/>
      <c r="F4" s="130"/>
      <c r="G4" s="130"/>
      <c r="H4" s="130"/>
      <c r="I4" s="130"/>
      <c r="J4" s="130"/>
    </row>
    <row r="5" spans="1:11" ht="14.4" x14ac:dyDescent="0.25">
      <c r="A5" s="128" t="str">
        <f>货币资金!A5</f>
        <v>填报单位：林芝市巴宜区八一镇人民政府</v>
      </c>
      <c r="B5" s="130"/>
      <c r="C5" s="130"/>
      <c r="D5" s="130"/>
      <c r="E5" s="130"/>
      <c r="F5" s="130"/>
      <c r="G5" s="130"/>
      <c r="H5" s="130"/>
      <c r="I5" s="130"/>
      <c r="J5" s="130"/>
    </row>
    <row r="6" spans="1:11" ht="14.4" x14ac:dyDescent="0.25">
      <c r="A6" s="128" t="str">
        <f>货币资金!A6</f>
        <v>项目名称：百巴镇苹果种植项目</v>
      </c>
      <c r="B6" s="130"/>
      <c r="C6" s="130"/>
      <c r="D6" s="130"/>
      <c r="E6" s="130"/>
      <c r="F6" s="130"/>
      <c r="G6" s="130"/>
      <c r="H6" s="130"/>
      <c r="I6" s="130"/>
      <c r="J6" s="144" t="s">
        <v>76</v>
      </c>
    </row>
    <row r="7" spans="1:11" ht="14.4" x14ac:dyDescent="0.25">
      <c r="A7" s="303" t="s">
        <v>50</v>
      </c>
      <c r="B7" s="303" t="s">
        <v>105</v>
      </c>
      <c r="C7" s="303" t="s">
        <v>106</v>
      </c>
      <c r="D7" s="303" t="s">
        <v>107</v>
      </c>
      <c r="E7" s="303" t="s">
        <v>108</v>
      </c>
      <c r="F7" s="303" t="s">
        <v>53</v>
      </c>
      <c r="G7" s="303" t="s">
        <v>54</v>
      </c>
      <c r="H7" s="303"/>
      <c r="I7" s="303" t="s">
        <v>55</v>
      </c>
      <c r="J7" s="303" t="s">
        <v>56</v>
      </c>
    </row>
    <row r="8" spans="1:11" ht="14.4" x14ac:dyDescent="0.25">
      <c r="A8" s="303"/>
      <c r="B8" s="303"/>
      <c r="C8" s="303"/>
      <c r="D8" s="303"/>
      <c r="E8" s="303"/>
      <c r="F8" s="303"/>
      <c r="G8" s="117" t="s">
        <v>67</v>
      </c>
      <c r="H8" s="117" t="s">
        <v>68</v>
      </c>
      <c r="I8" s="303"/>
      <c r="J8" s="303"/>
    </row>
    <row r="9" spans="1:11" ht="14.4" x14ac:dyDescent="0.25">
      <c r="A9" s="149"/>
      <c r="B9" s="150" t="s">
        <v>89</v>
      </c>
      <c r="C9" s="150" t="s">
        <v>90</v>
      </c>
      <c r="D9" s="150" t="s">
        <v>91</v>
      </c>
      <c r="E9" s="150" t="s">
        <v>92</v>
      </c>
      <c r="F9" s="150" t="s">
        <v>93</v>
      </c>
      <c r="G9" s="150" t="s">
        <v>94</v>
      </c>
      <c r="H9" s="150" t="s">
        <v>95</v>
      </c>
      <c r="I9" s="150" t="s">
        <v>96</v>
      </c>
      <c r="J9" s="150" t="s">
        <v>97</v>
      </c>
    </row>
    <row r="10" spans="1:11" ht="14.4" x14ac:dyDescent="0.25">
      <c r="A10" s="151">
        <v>1</v>
      </c>
      <c r="B10" s="152" t="s">
        <v>109</v>
      </c>
      <c r="C10" s="152" t="s">
        <v>110</v>
      </c>
      <c r="D10" s="153"/>
      <c r="E10" s="152" t="s">
        <v>111</v>
      </c>
      <c r="F10" s="154">
        <v>3617939</v>
      </c>
      <c r="G10" s="154"/>
      <c r="H10" s="154"/>
      <c r="I10" s="154">
        <f>F10+G10-H10</f>
        <v>3617939</v>
      </c>
      <c r="J10" s="152" t="s">
        <v>112</v>
      </c>
    </row>
    <row r="11" spans="1:11" ht="14.4" x14ac:dyDescent="0.25">
      <c r="A11" s="151">
        <v>2</v>
      </c>
      <c r="B11" s="155" t="s">
        <v>113</v>
      </c>
      <c r="C11" s="152" t="s">
        <v>110</v>
      </c>
      <c r="D11" s="153"/>
      <c r="E11" s="152" t="s">
        <v>111</v>
      </c>
      <c r="F11" s="154">
        <v>990000</v>
      </c>
      <c r="G11" s="154"/>
      <c r="H11" s="154"/>
      <c r="I11" s="154">
        <f t="shared" ref="I11:I16" si="0">F11+G11-H11</f>
        <v>990000</v>
      </c>
      <c r="J11" s="152" t="s">
        <v>112</v>
      </c>
    </row>
    <row r="12" spans="1:11" ht="57.6" x14ac:dyDescent="0.25">
      <c r="A12" s="151">
        <v>3</v>
      </c>
      <c r="B12" s="152" t="s">
        <v>114</v>
      </c>
      <c r="C12" s="152" t="s">
        <v>110</v>
      </c>
      <c r="D12" s="153"/>
      <c r="E12" s="152" t="s">
        <v>111</v>
      </c>
      <c r="F12" s="154">
        <v>314880</v>
      </c>
      <c r="G12" s="154">
        <v>59724.800000000003</v>
      </c>
      <c r="H12" s="154"/>
      <c r="I12" s="154">
        <f t="shared" si="0"/>
        <v>374604.79999999999</v>
      </c>
      <c r="J12" s="156" t="s">
        <v>115</v>
      </c>
    </row>
    <row r="13" spans="1:11" ht="14.4" x14ac:dyDescent="0.25">
      <c r="A13" s="151">
        <v>4</v>
      </c>
      <c r="B13" s="157" t="s">
        <v>116</v>
      </c>
      <c r="C13" s="152" t="s">
        <v>110</v>
      </c>
      <c r="D13" s="153"/>
      <c r="E13" s="152" t="s">
        <v>111</v>
      </c>
      <c r="F13" s="154">
        <v>91744</v>
      </c>
      <c r="G13" s="154"/>
      <c r="H13" s="154"/>
      <c r="I13" s="154">
        <f t="shared" si="0"/>
        <v>91744</v>
      </c>
      <c r="J13" s="152"/>
    </row>
    <row r="14" spans="1:11" ht="28.8" x14ac:dyDescent="0.25">
      <c r="A14" s="151">
        <v>5</v>
      </c>
      <c r="B14" s="157" t="s">
        <v>117</v>
      </c>
      <c r="C14" s="152" t="s">
        <v>110</v>
      </c>
      <c r="D14" s="153"/>
      <c r="E14" s="152" t="s">
        <v>111</v>
      </c>
      <c r="F14" s="154">
        <v>65400</v>
      </c>
      <c r="G14" s="154"/>
      <c r="H14" s="154"/>
      <c r="I14" s="154">
        <f t="shared" si="0"/>
        <v>65400</v>
      </c>
      <c r="J14" s="156" t="s">
        <v>118</v>
      </c>
    </row>
    <row r="15" spans="1:11" ht="14.4" x14ac:dyDescent="0.25">
      <c r="A15" s="151">
        <v>6</v>
      </c>
      <c r="B15" s="152" t="s">
        <v>119</v>
      </c>
      <c r="C15" s="152" t="s">
        <v>110</v>
      </c>
      <c r="D15" s="153"/>
      <c r="E15" s="152" t="s">
        <v>111</v>
      </c>
      <c r="F15" s="154">
        <v>1440</v>
      </c>
      <c r="G15" s="154"/>
      <c r="H15" s="154"/>
      <c r="I15" s="154">
        <f t="shared" si="0"/>
        <v>1440</v>
      </c>
      <c r="J15" s="152" t="s">
        <v>112</v>
      </c>
    </row>
    <row r="16" spans="1:11" ht="14.4" x14ac:dyDescent="0.25">
      <c r="A16" s="151">
        <v>7</v>
      </c>
      <c r="B16" s="157" t="s">
        <v>120</v>
      </c>
      <c r="C16" s="152" t="s">
        <v>110</v>
      </c>
      <c r="D16" s="153"/>
      <c r="E16" s="152" t="s">
        <v>111</v>
      </c>
      <c r="F16" s="154">
        <v>180</v>
      </c>
      <c r="G16" s="154"/>
      <c r="H16" s="154"/>
      <c r="I16" s="154">
        <f t="shared" si="0"/>
        <v>180</v>
      </c>
      <c r="J16" s="152"/>
    </row>
    <row r="17" spans="1:10" ht="14.4" x14ac:dyDescent="0.25">
      <c r="A17" s="326" t="s">
        <v>121</v>
      </c>
      <c r="B17" s="327"/>
      <c r="C17" s="158"/>
      <c r="D17" s="159"/>
      <c r="E17" s="160"/>
      <c r="F17" s="161">
        <f>SUM(F10:F16)</f>
        <v>5081583</v>
      </c>
      <c r="G17" s="161"/>
      <c r="H17" s="161"/>
      <c r="I17" s="161">
        <f>SUM(I10:I16)</f>
        <v>5141307.8</v>
      </c>
      <c r="J17" s="160"/>
    </row>
    <row r="18" spans="1:10" ht="14.4" x14ac:dyDescent="0.25">
      <c r="A18" s="151">
        <v>8</v>
      </c>
      <c r="B18" s="157" t="s">
        <v>122</v>
      </c>
      <c r="C18" s="152" t="s">
        <v>123</v>
      </c>
      <c r="D18" s="153"/>
      <c r="E18" s="152" t="s">
        <v>111</v>
      </c>
      <c r="F18" s="154">
        <v>-10036.799999999999</v>
      </c>
      <c r="G18" s="154"/>
      <c r="H18" s="154"/>
      <c r="I18" s="154">
        <f>F18+G18-H18</f>
        <v>-10036.799999999999</v>
      </c>
      <c r="J18" s="152" t="s">
        <v>124</v>
      </c>
    </row>
    <row r="19" spans="1:10" ht="14.4" x14ac:dyDescent="0.25">
      <c r="A19" s="151">
        <v>9</v>
      </c>
      <c r="B19" s="157" t="s">
        <v>125</v>
      </c>
      <c r="C19" s="152" t="s">
        <v>123</v>
      </c>
      <c r="D19" s="153"/>
      <c r="E19" s="152" t="s">
        <v>111</v>
      </c>
      <c r="F19" s="154">
        <v>6237</v>
      </c>
      <c r="G19" s="154"/>
      <c r="H19" s="154"/>
      <c r="I19" s="154">
        <f>F19+G19-H19</f>
        <v>6237</v>
      </c>
      <c r="J19" s="152" t="s">
        <v>124</v>
      </c>
    </row>
    <row r="20" spans="1:10" ht="14.4" x14ac:dyDescent="0.25">
      <c r="A20" s="151">
        <v>10</v>
      </c>
      <c r="B20" s="157" t="s">
        <v>126</v>
      </c>
      <c r="C20" s="152" t="s">
        <v>123</v>
      </c>
      <c r="D20" s="153"/>
      <c r="E20" s="152" t="s">
        <v>111</v>
      </c>
      <c r="F20" s="154">
        <v>6600</v>
      </c>
      <c r="G20" s="154"/>
      <c r="H20" s="154"/>
      <c r="I20" s="154">
        <f>F20+G20-H20</f>
        <v>6600</v>
      </c>
      <c r="J20" s="152" t="s">
        <v>124</v>
      </c>
    </row>
    <row r="21" spans="1:10" ht="14.4" x14ac:dyDescent="0.25">
      <c r="A21" s="151">
        <v>11</v>
      </c>
      <c r="B21" s="157" t="s">
        <v>127</v>
      </c>
      <c r="C21" s="152" t="s">
        <v>123</v>
      </c>
      <c r="D21" s="153"/>
      <c r="E21" s="152" t="s">
        <v>111</v>
      </c>
      <c r="F21" s="154">
        <v>282</v>
      </c>
      <c r="G21" s="154"/>
      <c r="H21" s="154"/>
      <c r="I21" s="154">
        <f>F21+G21-H21</f>
        <v>282</v>
      </c>
      <c r="J21" s="152" t="s">
        <v>124</v>
      </c>
    </row>
    <row r="22" spans="1:10" ht="14.4" x14ac:dyDescent="0.25">
      <c r="A22" s="151">
        <v>12</v>
      </c>
      <c r="B22" s="157" t="s">
        <v>128</v>
      </c>
      <c r="C22" s="152" t="s">
        <v>123</v>
      </c>
      <c r="D22" s="153"/>
      <c r="E22" s="152" t="s">
        <v>111</v>
      </c>
      <c r="F22" s="154">
        <v>130</v>
      </c>
      <c r="G22" s="154"/>
      <c r="H22" s="154"/>
      <c r="I22" s="154">
        <f>F22+G22-H22</f>
        <v>130</v>
      </c>
      <c r="J22" s="152" t="s">
        <v>124</v>
      </c>
    </row>
    <row r="23" spans="1:10" ht="14.4" x14ac:dyDescent="0.25">
      <c r="A23" s="326" t="s">
        <v>129</v>
      </c>
      <c r="B23" s="327"/>
      <c r="C23" s="160"/>
      <c r="D23" s="159"/>
      <c r="E23" s="160"/>
      <c r="F23" s="161">
        <f>SUM(F18:F22)</f>
        <v>3212.2000000000007</v>
      </c>
      <c r="G23" s="161"/>
      <c r="H23" s="161"/>
      <c r="I23" s="161">
        <f>SUM(I18:I22)</f>
        <v>3212.2000000000007</v>
      </c>
      <c r="J23" s="160"/>
    </row>
    <row r="24" spans="1:10" x14ac:dyDescent="0.25">
      <c r="A24" s="149"/>
      <c r="B24" s="149"/>
      <c r="C24" s="149"/>
      <c r="D24" s="153"/>
      <c r="E24" s="149"/>
      <c r="F24" s="154"/>
      <c r="G24" s="154"/>
      <c r="H24" s="154"/>
      <c r="I24" s="154"/>
      <c r="J24" s="149"/>
    </row>
    <row r="25" spans="1:10" x14ac:dyDescent="0.25">
      <c r="A25" s="149"/>
      <c r="B25" s="149"/>
      <c r="C25" s="149"/>
      <c r="D25" s="153"/>
      <c r="E25" s="149"/>
      <c r="F25" s="154"/>
      <c r="G25" s="154"/>
      <c r="H25" s="154"/>
      <c r="I25" s="154"/>
      <c r="J25" s="149"/>
    </row>
    <row r="26" spans="1:10" x14ac:dyDescent="0.25">
      <c r="A26" s="328" t="s">
        <v>99</v>
      </c>
      <c r="B26" s="329"/>
      <c r="C26" s="149"/>
      <c r="D26" s="153"/>
      <c r="E26" s="149"/>
      <c r="F26" s="154">
        <f>F17+F23</f>
        <v>5084795.2</v>
      </c>
      <c r="G26" s="154"/>
      <c r="H26" s="154"/>
      <c r="I26" s="154">
        <f>I17+I23</f>
        <v>5144520</v>
      </c>
      <c r="J26" s="149"/>
    </row>
    <row r="27" spans="1:10" ht="69" customHeight="1" x14ac:dyDescent="0.25">
      <c r="A27" s="323" t="s">
        <v>130</v>
      </c>
      <c r="B27" s="324"/>
      <c r="C27" s="324"/>
      <c r="D27" s="324"/>
      <c r="E27" s="324"/>
      <c r="F27" s="324"/>
      <c r="G27" s="324"/>
      <c r="H27" s="330" t="s">
        <v>131</v>
      </c>
      <c r="I27" s="322"/>
      <c r="J27" s="322"/>
    </row>
    <row r="28" spans="1:10" ht="14.4" x14ac:dyDescent="0.25">
      <c r="A28" s="323" t="s">
        <v>132</v>
      </c>
      <c r="B28" s="324"/>
      <c r="C28" s="324"/>
      <c r="D28" s="324"/>
      <c r="E28" s="324"/>
      <c r="F28" s="324"/>
      <c r="G28" s="324"/>
      <c r="H28" s="322"/>
      <c r="I28" s="322"/>
      <c r="J28" s="322"/>
    </row>
  </sheetData>
  <mergeCells count="16">
    <mergeCell ref="H27:J28"/>
    <mergeCell ref="A27:G27"/>
    <mergeCell ref="A28:G28"/>
    <mergeCell ref="A7:A8"/>
    <mergeCell ref="B7:B8"/>
    <mergeCell ref="C7:C8"/>
    <mergeCell ref="D7:D8"/>
    <mergeCell ref="E7:E8"/>
    <mergeCell ref="F7:F8"/>
    <mergeCell ref="A2:J2"/>
    <mergeCell ref="G7:H7"/>
    <mergeCell ref="A17:B17"/>
    <mergeCell ref="A23:B23"/>
    <mergeCell ref="A26:B26"/>
    <mergeCell ref="I7:I8"/>
    <mergeCell ref="J7:J8"/>
  </mergeCells>
  <phoneticPr fontId="59" type="noConversion"/>
  <pageMargins left="0.7" right="0.7" top="0.75" bottom="0.75" header="0.3" footer="0.3"/>
  <pageSetup paperSize="9" scale="9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P34"/>
  <sheetViews>
    <sheetView view="pageBreakPreview" zoomScaleNormal="100" workbookViewId="0">
      <selection activeCell="G18" sqref="G18"/>
    </sheetView>
  </sheetViews>
  <sheetFormatPr defaultColWidth="9" defaultRowHeight="13.8" x14ac:dyDescent="0.25"/>
  <cols>
    <col min="1" max="1" width="5" style="105" customWidth="1"/>
    <col min="2" max="2" width="9" style="105"/>
    <col min="3" max="3" width="9.6640625" style="105" customWidth="1"/>
    <col min="4" max="4" width="14" style="105" customWidth="1"/>
    <col min="5" max="5" width="4.44140625" style="105" customWidth="1"/>
    <col min="6" max="6" width="18.44140625" style="105" customWidth="1"/>
    <col min="7" max="7" width="9" style="105"/>
    <col min="8" max="15" width="11" style="105" customWidth="1"/>
    <col min="16" max="16" width="6.77734375" style="105" customWidth="1"/>
    <col min="17" max="16384" width="9" style="105"/>
  </cols>
  <sheetData>
    <row r="2" spans="1:16" ht="22.2" x14ac:dyDescent="0.25">
      <c r="A2" s="325" t="s">
        <v>9</v>
      </c>
      <c r="B2" s="325"/>
      <c r="C2" s="325"/>
      <c r="D2" s="325"/>
      <c r="E2" s="325"/>
      <c r="F2" s="325"/>
      <c r="G2" s="325"/>
      <c r="H2" s="325"/>
      <c r="I2" s="325"/>
      <c r="J2" s="325"/>
      <c r="K2" s="325"/>
      <c r="L2" s="325"/>
      <c r="M2" s="325"/>
      <c r="N2" s="325"/>
      <c r="O2" s="325"/>
      <c r="P2" s="325"/>
    </row>
    <row r="3" spans="1:16" x14ac:dyDescent="0.25">
      <c r="A3" s="85"/>
      <c r="B3" s="85"/>
      <c r="C3" s="85"/>
      <c r="D3" s="85"/>
      <c r="E3" s="85"/>
      <c r="F3" s="85"/>
      <c r="G3" s="85"/>
      <c r="H3" s="85"/>
      <c r="I3" s="85"/>
      <c r="J3" s="85"/>
      <c r="K3" s="85"/>
      <c r="L3" s="85"/>
      <c r="M3" s="85"/>
      <c r="N3" s="85"/>
      <c r="O3" s="85"/>
      <c r="P3" s="133" t="s">
        <v>133</v>
      </c>
    </row>
    <row r="4" spans="1:16" x14ac:dyDescent="0.25">
      <c r="A4" s="140" t="s">
        <v>134</v>
      </c>
      <c r="B4" s="85"/>
      <c r="C4" s="85"/>
      <c r="D4" s="85"/>
      <c r="E4" s="85"/>
      <c r="F4" s="85"/>
      <c r="G4" s="85"/>
      <c r="H4" s="85"/>
      <c r="I4" s="85"/>
      <c r="J4" s="85"/>
      <c r="K4" s="85"/>
      <c r="L4" s="85"/>
      <c r="M4" s="85"/>
      <c r="N4" s="85"/>
      <c r="O4" s="85"/>
      <c r="P4" s="85"/>
    </row>
    <row r="5" spans="1:16" x14ac:dyDescent="0.25">
      <c r="A5" s="140" t="str">
        <f>货币资金!A5</f>
        <v>填报单位：林芝市巴宜区八一镇人民政府</v>
      </c>
      <c r="B5" s="85"/>
      <c r="C5" s="85"/>
      <c r="D5" s="85"/>
      <c r="E5" s="85"/>
      <c r="F5" s="85"/>
      <c r="G5" s="85"/>
      <c r="H5" s="85"/>
      <c r="I5" s="85"/>
      <c r="J5" s="85"/>
      <c r="K5" s="85"/>
      <c r="L5" s="85"/>
      <c r="M5" s="85"/>
      <c r="N5" s="85"/>
      <c r="O5" s="85"/>
      <c r="P5" s="85"/>
    </row>
    <row r="6" spans="1:16" x14ac:dyDescent="0.25">
      <c r="A6" s="140" t="str">
        <f>货币资金!A6</f>
        <v>项目名称：百巴镇苹果种植项目</v>
      </c>
      <c r="B6" s="85"/>
      <c r="C6" s="85"/>
      <c r="D6" s="85"/>
      <c r="E6" s="85"/>
      <c r="F6" s="85"/>
      <c r="G6" s="85"/>
      <c r="H6" s="85"/>
      <c r="I6" s="85"/>
      <c r="J6" s="85"/>
      <c r="K6" s="85"/>
      <c r="L6" s="85"/>
      <c r="M6" s="85"/>
      <c r="N6" s="85"/>
      <c r="O6" s="85"/>
      <c r="P6" s="133" t="s">
        <v>76</v>
      </c>
    </row>
    <row r="7" spans="1:16" x14ac:dyDescent="0.25">
      <c r="A7" s="331" t="s">
        <v>77</v>
      </c>
      <c r="B7" s="331" t="s">
        <v>135</v>
      </c>
      <c r="C7" s="331" t="s">
        <v>136</v>
      </c>
      <c r="D7" s="331" t="s">
        <v>137</v>
      </c>
      <c r="E7" s="337" t="s">
        <v>138</v>
      </c>
      <c r="F7" s="331" t="s">
        <v>139</v>
      </c>
      <c r="G7" s="331" t="s">
        <v>140</v>
      </c>
      <c r="H7" s="331" t="s">
        <v>81</v>
      </c>
      <c r="I7" s="332"/>
      <c r="J7" s="331" t="s">
        <v>82</v>
      </c>
      <c r="K7" s="332"/>
      <c r="L7" s="332"/>
      <c r="M7" s="332"/>
      <c r="N7" s="331" t="s">
        <v>83</v>
      </c>
      <c r="O7" s="332"/>
      <c r="P7" s="331" t="s">
        <v>84</v>
      </c>
    </row>
    <row r="8" spans="1:16" x14ac:dyDescent="0.25">
      <c r="A8" s="332"/>
      <c r="B8" s="332"/>
      <c r="C8" s="332"/>
      <c r="D8" s="332"/>
      <c r="E8" s="338"/>
      <c r="F8" s="332"/>
      <c r="G8" s="332"/>
      <c r="H8" s="332"/>
      <c r="I8" s="332"/>
      <c r="J8" s="331" t="s">
        <v>141</v>
      </c>
      <c r="K8" s="332"/>
      <c r="L8" s="331" t="s">
        <v>142</v>
      </c>
      <c r="M8" s="332"/>
      <c r="N8" s="332"/>
      <c r="O8" s="332"/>
      <c r="P8" s="332"/>
    </row>
    <row r="9" spans="1:16" x14ac:dyDescent="0.25">
      <c r="A9" s="332"/>
      <c r="B9" s="332"/>
      <c r="C9" s="332"/>
      <c r="D9" s="332"/>
      <c r="E9" s="338"/>
      <c r="F9" s="332"/>
      <c r="G9" s="332"/>
      <c r="H9" s="90" t="s">
        <v>143</v>
      </c>
      <c r="I9" s="90" t="s">
        <v>144</v>
      </c>
      <c r="J9" s="90" t="s">
        <v>143</v>
      </c>
      <c r="K9" s="90" t="s">
        <v>144</v>
      </c>
      <c r="L9" s="90" t="s">
        <v>143</v>
      </c>
      <c r="M9" s="90" t="s">
        <v>144</v>
      </c>
      <c r="N9" s="90" t="s">
        <v>143</v>
      </c>
      <c r="O9" s="90" t="s">
        <v>144</v>
      </c>
      <c r="P9" s="332"/>
    </row>
    <row r="10" spans="1:16" x14ac:dyDescent="0.25">
      <c r="A10" s="162"/>
      <c r="B10" s="163" t="s">
        <v>145</v>
      </c>
      <c r="C10" s="163" t="s">
        <v>146</v>
      </c>
      <c r="D10" s="163" t="s">
        <v>147</v>
      </c>
      <c r="E10" s="163" t="s">
        <v>148</v>
      </c>
      <c r="F10" s="163" t="s">
        <v>149</v>
      </c>
      <c r="G10" s="163" t="s">
        <v>150</v>
      </c>
      <c r="H10" s="163" t="s">
        <v>151</v>
      </c>
      <c r="I10" s="163" t="s">
        <v>152</v>
      </c>
      <c r="J10" s="163" t="s">
        <v>153</v>
      </c>
      <c r="K10" s="163" t="s">
        <v>154</v>
      </c>
      <c r="L10" s="164" t="s">
        <v>155</v>
      </c>
      <c r="M10" s="164" t="s">
        <v>156</v>
      </c>
      <c r="N10" s="164" t="s">
        <v>157</v>
      </c>
      <c r="O10" s="164" t="s">
        <v>158</v>
      </c>
      <c r="P10" s="142" t="s">
        <v>159</v>
      </c>
    </row>
    <row r="11" spans="1:16" x14ac:dyDescent="0.25">
      <c r="A11" s="162">
        <v>1</v>
      </c>
      <c r="B11" s="165" t="s">
        <v>160</v>
      </c>
      <c r="C11" s="165" t="s">
        <v>161</v>
      </c>
      <c r="D11" s="166"/>
      <c r="E11" s="162" t="s">
        <v>162</v>
      </c>
      <c r="F11" s="165" t="s">
        <v>163</v>
      </c>
      <c r="G11" s="163" t="s">
        <v>122</v>
      </c>
      <c r="H11" s="167">
        <f>I11/1.8</f>
        <v>3175.5555555555557</v>
      </c>
      <c r="I11" s="168">
        <v>5716</v>
      </c>
      <c r="J11" s="169"/>
      <c r="K11" s="168"/>
      <c r="L11" s="169"/>
      <c r="M11" s="168"/>
      <c r="N11" s="167">
        <f>H11+J11-L11</f>
        <v>3175.5555555555557</v>
      </c>
      <c r="O11" s="168">
        <f>I11+K11-M11</f>
        <v>5716</v>
      </c>
      <c r="P11" s="87"/>
    </row>
    <row r="12" spans="1:16" x14ac:dyDescent="0.25">
      <c r="A12" s="162">
        <v>2</v>
      </c>
      <c r="B12" s="165" t="s">
        <v>160</v>
      </c>
      <c r="C12" s="165" t="s">
        <v>164</v>
      </c>
      <c r="D12" s="166"/>
      <c r="E12" s="162" t="s">
        <v>162</v>
      </c>
      <c r="F12" s="165" t="s">
        <v>163</v>
      </c>
      <c r="G12" s="163" t="s">
        <v>122</v>
      </c>
      <c r="H12" s="167">
        <f>I12/3.35</f>
        <v>644.77611940298505</v>
      </c>
      <c r="I12" s="168">
        <v>2160</v>
      </c>
      <c r="J12" s="169"/>
      <c r="K12" s="168"/>
      <c r="L12" s="169"/>
      <c r="M12" s="168"/>
      <c r="N12" s="167">
        <f t="shared" ref="N12:N31" si="0">H12+J12-L12</f>
        <v>644.77611940298505</v>
      </c>
      <c r="O12" s="168">
        <f t="shared" ref="O12:O31" si="1">I12+K12-M12</f>
        <v>2160</v>
      </c>
      <c r="P12" s="87"/>
    </row>
    <row r="13" spans="1:16" x14ac:dyDescent="0.25">
      <c r="A13" s="162">
        <v>3</v>
      </c>
      <c r="B13" s="165" t="s">
        <v>160</v>
      </c>
      <c r="C13" s="165" t="s">
        <v>165</v>
      </c>
      <c r="D13" s="166" t="s">
        <v>166</v>
      </c>
      <c r="E13" s="163" t="s">
        <v>167</v>
      </c>
      <c r="F13" s="165" t="s">
        <v>163</v>
      </c>
      <c r="G13" s="163" t="s">
        <v>122</v>
      </c>
      <c r="H13" s="162">
        <v>1</v>
      </c>
      <c r="I13" s="168">
        <v>26000</v>
      </c>
      <c r="J13" s="169"/>
      <c r="K13" s="168"/>
      <c r="L13" s="169"/>
      <c r="M13" s="168"/>
      <c r="N13" s="167">
        <f t="shared" si="0"/>
        <v>1</v>
      </c>
      <c r="O13" s="168">
        <f t="shared" si="1"/>
        <v>26000</v>
      </c>
      <c r="P13" s="87"/>
    </row>
    <row r="14" spans="1:16" x14ac:dyDescent="0.25">
      <c r="A14" s="162">
        <v>4</v>
      </c>
      <c r="B14" s="165" t="s">
        <v>168</v>
      </c>
      <c r="C14" s="165" t="s">
        <v>169</v>
      </c>
      <c r="D14" s="166"/>
      <c r="E14" s="163" t="s">
        <v>170</v>
      </c>
      <c r="F14" s="165" t="s">
        <v>163</v>
      </c>
      <c r="G14" s="163" t="s">
        <v>122</v>
      </c>
      <c r="H14" s="162"/>
      <c r="I14" s="168">
        <v>154</v>
      </c>
      <c r="J14" s="169"/>
      <c r="K14" s="168"/>
      <c r="L14" s="169"/>
      <c r="M14" s="168"/>
      <c r="N14" s="167">
        <f t="shared" si="0"/>
        <v>0</v>
      </c>
      <c r="O14" s="168">
        <f t="shared" si="1"/>
        <v>154</v>
      </c>
      <c r="P14" s="87"/>
    </row>
    <row r="15" spans="1:16" x14ac:dyDescent="0.25">
      <c r="A15" s="162">
        <v>5</v>
      </c>
      <c r="B15" s="165" t="s">
        <v>168</v>
      </c>
      <c r="C15" s="165" t="s">
        <v>161</v>
      </c>
      <c r="D15" s="166"/>
      <c r="E15" s="162" t="s">
        <v>162</v>
      </c>
      <c r="F15" s="165" t="s">
        <v>163</v>
      </c>
      <c r="G15" s="163" t="s">
        <v>122</v>
      </c>
      <c r="H15" s="167">
        <f>I15/1.8</f>
        <v>2052</v>
      </c>
      <c r="I15" s="168">
        <v>3693.6</v>
      </c>
      <c r="J15" s="169"/>
      <c r="K15" s="168"/>
      <c r="L15" s="169"/>
      <c r="M15" s="168"/>
      <c r="N15" s="167">
        <f t="shared" si="0"/>
        <v>2052</v>
      </c>
      <c r="O15" s="168">
        <f t="shared" si="1"/>
        <v>3693.6</v>
      </c>
      <c r="P15" s="87"/>
    </row>
    <row r="16" spans="1:16" x14ac:dyDescent="0.25">
      <c r="A16" s="162">
        <v>6</v>
      </c>
      <c r="B16" s="165" t="s">
        <v>168</v>
      </c>
      <c r="C16" s="165" t="s">
        <v>171</v>
      </c>
      <c r="D16" s="166"/>
      <c r="E16" s="162" t="s">
        <v>162</v>
      </c>
      <c r="F16" s="165" t="s">
        <v>163</v>
      </c>
      <c r="G16" s="163" t="s">
        <v>122</v>
      </c>
      <c r="H16" s="167">
        <f>I16/0.9</f>
        <v>34.222222222222221</v>
      </c>
      <c r="I16" s="168">
        <v>30.8</v>
      </c>
      <c r="J16" s="169"/>
      <c r="K16" s="168"/>
      <c r="L16" s="169"/>
      <c r="M16" s="168"/>
      <c r="N16" s="167">
        <f t="shared" si="0"/>
        <v>34.222222222222221</v>
      </c>
      <c r="O16" s="168">
        <f t="shared" si="1"/>
        <v>30.8</v>
      </c>
      <c r="P16" s="87"/>
    </row>
    <row r="17" spans="1:16" x14ac:dyDescent="0.25">
      <c r="A17" s="162">
        <v>7</v>
      </c>
      <c r="B17" s="165" t="s">
        <v>168</v>
      </c>
      <c r="C17" s="165" t="s">
        <v>172</v>
      </c>
      <c r="D17" s="166"/>
      <c r="E17" s="162" t="s">
        <v>162</v>
      </c>
      <c r="F17" s="165" t="s">
        <v>163</v>
      </c>
      <c r="G17" s="163" t="s">
        <v>122</v>
      </c>
      <c r="H17" s="167">
        <f>I17/2.4</f>
        <v>180</v>
      </c>
      <c r="I17" s="168">
        <v>432</v>
      </c>
      <c r="J17" s="169"/>
      <c r="K17" s="168"/>
      <c r="L17" s="169"/>
      <c r="M17" s="168"/>
      <c r="N17" s="167">
        <f t="shared" si="0"/>
        <v>180</v>
      </c>
      <c r="O17" s="168">
        <f t="shared" si="1"/>
        <v>432</v>
      </c>
      <c r="P17" s="87"/>
    </row>
    <row r="18" spans="1:16" x14ac:dyDescent="0.25">
      <c r="A18" s="162">
        <v>8</v>
      </c>
      <c r="B18" s="165" t="s">
        <v>168</v>
      </c>
      <c r="C18" s="165" t="s">
        <v>173</v>
      </c>
      <c r="D18" s="166"/>
      <c r="E18" s="162" t="s">
        <v>162</v>
      </c>
      <c r="F18" s="165" t="s">
        <v>163</v>
      </c>
      <c r="G18" s="163" t="s">
        <v>122</v>
      </c>
      <c r="H18" s="167">
        <f>I18/3.77</f>
        <v>45377.450928381957</v>
      </c>
      <c r="I18" s="168">
        <v>171072.99</v>
      </c>
      <c r="J18" s="169"/>
      <c r="K18" s="168"/>
      <c r="L18" s="169"/>
      <c r="M18" s="168"/>
      <c r="N18" s="167">
        <f t="shared" si="0"/>
        <v>45377.450928381957</v>
      </c>
      <c r="O18" s="168">
        <f t="shared" si="1"/>
        <v>171072.99</v>
      </c>
      <c r="P18" s="87"/>
    </row>
    <row r="19" spans="1:16" x14ac:dyDescent="0.25">
      <c r="A19" s="162">
        <v>9</v>
      </c>
      <c r="B19" s="165" t="s">
        <v>168</v>
      </c>
      <c r="C19" s="165" t="s">
        <v>164</v>
      </c>
      <c r="D19" s="166"/>
      <c r="E19" s="162" t="s">
        <v>162</v>
      </c>
      <c r="F19" s="165" t="s">
        <v>163</v>
      </c>
      <c r="G19" s="163" t="s">
        <v>122</v>
      </c>
      <c r="H19" s="167">
        <f>I19/3.35</f>
        <v>10671.149253731342</v>
      </c>
      <c r="I19" s="168">
        <v>35748.35</v>
      </c>
      <c r="J19" s="169"/>
      <c r="K19" s="168"/>
      <c r="L19" s="169"/>
      <c r="M19" s="168"/>
      <c r="N19" s="167">
        <f t="shared" si="0"/>
        <v>10671.149253731342</v>
      </c>
      <c r="O19" s="168">
        <f t="shared" si="1"/>
        <v>35748.35</v>
      </c>
      <c r="P19" s="87"/>
    </row>
    <row r="20" spans="1:16" x14ac:dyDescent="0.25">
      <c r="A20" s="162">
        <v>10</v>
      </c>
      <c r="B20" s="165" t="s">
        <v>168</v>
      </c>
      <c r="C20" s="165" t="s">
        <v>174</v>
      </c>
      <c r="D20" s="166"/>
      <c r="E20" s="163" t="s">
        <v>175</v>
      </c>
      <c r="F20" s="165" t="s">
        <v>163</v>
      </c>
      <c r="G20" s="163" t="s">
        <v>122</v>
      </c>
      <c r="H20" s="167"/>
      <c r="I20" s="168">
        <v>198180</v>
      </c>
      <c r="J20" s="169"/>
      <c r="K20" s="168"/>
      <c r="L20" s="169"/>
      <c r="M20" s="168"/>
      <c r="N20" s="167">
        <f t="shared" si="0"/>
        <v>0</v>
      </c>
      <c r="O20" s="168">
        <f t="shared" si="1"/>
        <v>198180</v>
      </c>
      <c r="P20" s="87"/>
    </row>
    <row r="21" spans="1:16" x14ac:dyDescent="0.25">
      <c r="A21" s="162">
        <v>11</v>
      </c>
      <c r="B21" s="165" t="s">
        <v>168</v>
      </c>
      <c r="C21" s="165" t="s">
        <v>176</v>
      </c>
      <c r="D21" s="166"/>
      <c r="E21" s="163" t="s">
        <v>177</v>
      </c>
      <c r="F21" s="165" t="s">
        <v>163</v>
      </c>
      <c r="G21" s="163" t="s">
        <v>122</v>
      </c>
      <c r="H21" s="170">
        <v>1</v>
      </c>
      <c r="I21" s="168">
        <v>55613.7</v>
      </c>
      <c r="J21" s="169"/>
      <c r="K21" s="168"/>
      <c r="L21" s="169"/>
      <c r="M21" s="168"/>
      <c r="N21" s="167">
        <f t="shared" si="0"/>
        <v>1</v>
      </c>
      <c r="O21" s="168">
        <f t="shared" si="1"/>
        <v>55613.7</v>
      </c>
      <c r="P21" s="87"/>
    </row>
    <row r="22" spans="1:16" x14ac:dyDescent="0.25">
      <c r="A22" s="162">
        <v>12</v>
      </c>
      <c r="B22" s="165" t="s">
        <v>168</v>
      </c>
      <c r="C22" s="165" t="s">
        <v>178</v>
      </c>
      <c r="D22" s="166"/>
      <c r="E22" s="163" t="s">
        <v>177</v>
      </c>
      <c r="F22" s="165" t="s">
        <v>163</v>
      </c>
      <c r="G22" s="163" t="s">
        <v>122</v>
      </c>
      <c r="H22" s="170">
        <v>1</v>
      </c>
      <c r="I22" s="168">
        <v>2285.7199999999998</v>
      </c>
      <c r="J22" s="169"/>
      <c r="K22" s="168"/>
      <c r="L22" s="169"/>
      <c r="M22" s="168"/>
      <c r="N22" s="167">
        <f t="shared" si="0"/>
        <v>1</v>
      </c>
      <c r="O22" s="168">
        <f t="shared" si="1"/>
        <v>2285.7199999999998</v>
      </c>
      <c r="P22" s="87"/>
    </row>
    <row r="23" spans="1:16" ht="37.200000000000003" x14ac:dyDescent="0.25">
      <c r="A23" s="162">
        <v>13</v>
      </c>
      <c r="B23" s="165" t="s">
        <v>168</v>
      </c>
      <c r="C23" s="171" t="s">
        <v>179</v>
      </c>
      <c r="D23" s="166"/>
      <c r="E23" s="163" t="s">
        <v>170</v>
      </c>
      <c r="F23" s="165" t="s">
        <v>163</v>
      </c>
      <c r="G23" s="163" t="s">
        <v>122</v>
      </c>
      <c r="H23" s="167">
        <f>I23/201.39</f>
        <v>142.12721584984359</v>
      </c>
      <c r="I23" s="168">
        <v>28623</v>
      </c>
      <c r="J23" s="169"/>
      <c r="K23" s="168"/>
      <c r="L23" s="169"/>
      <c r="M23" s="168"/>
      <c r="N23" s="167">
        <f t="shared" si="0"/>
        <v>142.12721584984359</v>
      </c>
      <c r="O23" s="168">
        <f t="shared" si="1"/>
        <v>28623</v>
      </c>
      <c r="P23" s="87"/>
    </row>
    <row r="24" spans="1:16" x14ac:dyDescent="0.25">
      <c r="A24" s="162">
        <v>14</v>
      </c>
      <c r="B24" s="165" t="s">
        <v>168</v>
      </c>
      <c r="C24" s="165" t="s">
        <v>180</v>
      </c>
      <c r="D24" s="166"/>
      <c r="E24" s="163" t="s">
        <v>170</v>
      </c>
      <c r="F24" s="165" t="s">
        <v>163</v>
      </c>
      <c r="G24" s="163" t="s">
        <v>122</v>
      </c>
      <c r="H24" s="167">
        <f>I24/198.11676</f>
        <v>161.30876559862983</v>
      </c>
      <c r="I24" s="168">
        <v>31957.97</v>
      </c>
      <c r="J24" s="169"/>
      <c r="K24" s="168"/>
      <c r="L24" s="169"/>
      <c r="M24" s="168"/>
      <c r="N24" s="167">
        <f t="shared" si="0"/>
        <v>161.30876559862983</v>
      </c>
      <c r="O24" s="168">
        <f t="shared" si="1"/>
        <v>31957.97</v>
      </c>
      <c r="P24" s="87"/>
    </row>
    <row r="25" spans="1:16" x14ac:dyDescent="0.25">
      <c r="A25" s="162">
        <v>15</v>
      </c>
      <c r="B25" s="165" t="s">
        <v>168</v>
      </c>
      <c r="C25" s="165" t="s">
        <v>181</v>
      </c>
      <c r="D25" s="166"/>
      <c r="E25" s="163" t="s">
        <v>170</v>
      </c>
      <c r="F25" s="165" t="s">
        <v>163</v>
      </c>
      <c r="G25" s="163" t="s">
        <v>122</v>
      </c>
      <c r="H25" s="167">
        <f>I25/172</f>
        <v>196</v>
      </c>
      <c r="I25" s="168">
        <v>33712</v>
      </c>
      <c r="J25" s="169"/>
      <c r="K25" s="168"/>
      <c r="L25" s="169"/>
      <c r="M25" s="168"/>
      <c r="N25" s="167">
        <f t="shared" si="0"/>
        <v>196</v>
      </c>
      <c r="O25" s="168">
        <f t="shared" si="1"/>
        <v>33712</v>
      </c>
      <c r="P25" s="87"/>
    </row>
    <row r="26" spans="1:16" x14ac:dyDescent="0.25">
      <c r="A26" s="162">
        <v>16</v>
      </c>
      <c r="B26" s="165" t="s">
        <v>168</v>
      </c>
      <c r="C26" s="165" t="s">
        <v>182</v>
      </c>
      <c r="D26" s="166"/>
      <c r="E26" s="163" t="s">
        <v>170</v>
      </c>
      <c r="F26" s="165" t="s">
        <v>163</v>
      </c>
      <c r="G26" s="163" t="s">
        <v>122</v>
      </c>
      <c r="H26" s="167">
        <f>I26/184</f>
        <v>1006</v>
      </c>
      <c r="I26" s="168">
        <v>185104</v>
      </c>
      <c r="J26" s="169"/>
      <c r="K26" s="168"/>
      <c r="L26" s="169"/>
      <c r="M26" s="168"/>
      <c r="N26" s="167">
        <f t="shared" si="0"/>
        <v>1006</v>
      </c>
      <c r="O26" s="168">
        <f t="shared" si="1"/>
        <v>185104</v>
      </c>
      <c r="P26" s="87"/>
    </row>
    <row r="27" spans="1:16" x14ac:dyDescent="0.25">
      <c r="A27" s="162">
        <v>17</v>
      </c>
      <c r="B27" s="165" t="s">
        <v>168</v>
      </c>
      <c r="C27" s="165" t="s">
        <v>183</v>
      </c>
      <c r="D27" s="166"/>
      <c r="E27" s="163" t="s">
        <v>184</v>
      </c>
      <c r="F27" s="165" t="s">
        <v>163</v>
      </c>
      <c r="G27" s="163" t="s">
        <v>122</v>
      </c>
      <c r="H27" s="167">
        <f>I27/7.68</f>
        <v>1187.6875</v>
      </c>
      <c r="I27" s="168">
        <v>9121.44</v>
      </c>
      <c r="J27" s="169"/>
      <c r="K27" s="168"/>
      <c r="L27" s="169"/>
      <c r="M27" s="168"/>
      <c r="N27" s="167">
        <f t="shared" si="0"/>
        <v>1187.6875</v>
      </c>
      <c r="O27" s="168">
        <f t="shared" si="1"/>
        <v>9121.44</v>
      </c>
      <c r="P27" s="87"/>
    </row>
    <row r="28" spans="1:16" x14ac:dyDescent="0.25">
      <c r="A28" s="162">
        <v>18</v>
      </c>
      <c r="B28" s="165" t="s">
        <v>185</v>
      </c>
      <c r="C28" s="165" t="s">
        <v>186</v>
      </c>
      <c r="D28" s="166"/>
      <c r="E28" s="162" t="s">
        <v>162</v>
      </c>
      <c r="F28" s="165" t="s">
        <v>163</v>
      </c>
      <c r="G28" s="163" t="s">
        <v>122</v>
      </c>
      <c r="H28" s="167"/>
      <c r="I28" s="168">
        <v>361407.54</v>
      </c>
      <c r="J28" s="169"/>
      <c r="K28" s="168"/>
      <c r="L28" s="169"/>
      <c r="M28" s="168"/>
      <c r="N28" s="167">
        <f t="shared" si="0"/>
        <v>0</v>
      </c>
      <c r="O28" s="168">
        <f t="shared" si="1"/>
        <v>361407.54</v>
      </c>
      <c r="P28" s="87"/>
    </row>
    <row r="29" spans="1:16" x14ac:dyDescent="0.25">
      <c r="A29" s="162">
        <v>19</v>
      </c>
      <c r="B29" s="165" t="s">
        <v>185</v>
      </c>
      <c r="C29" s="165" t="s">
        <v>187</v>
      </c>
      <c r="D29" s="166"/>
      <c r="E29" s="163" t="s">
        <v>188</v>
      </c>
      <c r="F29" s="165" t="s">
        <v>163</v>
      </c>
      <c r="G29" s="163" t="s">
        <v>122</v>
      </c>
      <c r="H29" s="167">
        <v>436</v>
      </c>
      <c r="I29" s="168">
        <v>7104134.71</v>
      </c>
      <c r="J29" s="169"/>
      <c r="K29" s="168"/>
      <c r="L29" s="169"/>
      <c r="M29" s="168"/>
      <c r="N29" s="167">
        <f t="shared" si="0"/>
        <v>436</v>
      </c>
      <c r="O29" s="168">
        <f t="shared" si="1"/>
        <v>7104134.71</v>
      </c>
      <c r="P29" s="87"/>
    </row>
    <row r="30" spans="1:16" x14ac:dyDescent="0.25">
      <c r="A30" s="162">
        <v>20</v>
      </c>
      <c r="B30" s="165" t="s">
        <v>185</v>
      </c>
      <c r="C30" s="165" t="s">
        <v>189</v>
      </c>
      <c r="D30" s="166"/>
      <c r="E30" s="162" t="s">
        <v>162</v>
      </c>
      <c r="F30" s="165" t="s">
        <v>163</v>
      </c>
      <c r="G30" s="163" t="s">
        <v>122</v>
      </c>
      <c r="H30" s="167"/>
      <c r="I30" s="168">
        <v>2251.86</v>
      </c>
      <c r="J30" s="169"/>
      <c r="K30" s="168"/>
      <c r="L30" s="169"/>
      <c r="M30" s="168"/>
      <c r="N30" s="167">
        <f t="shared" si="0"/>
        <v>0</v>
      </c>
      <c r="O30" s="168">
        <f t="shared" si="1"/>
        <v>2251.86</v>
      </c>
      <c r="P30" s="87"/>
    </row>
    <row r="31" spans="1:16" x14ac:dyDescent="0.25">
      <c r="A31" s="162"/>
      <c r="B31" s="166"/>
      <c r="C31" s="166"/>
      <c r="D31" s="166"/>
      <c r="E31" s="162"/>
      <c r="F31" s="166"/>
      <c r="G31" s="162"/>
      <c r="H31" s="162"/>
      <c r="I31" s="168"/>
      <c r="J31" s="169"/>
      <c r="K31" s="168"/>
      <c r="L31" s="169"/>
      <c r="M31" s="168"/>
      <c r="N31" s="167">
        <f t="shared" si="0"/>
        <v>0</v>
      </c>
      <c r="O31" s="168">
        <f t="shared" si="1"/>
        <v>0</v>
      </c>
      <c r="P31" s="87"/>
    </row>
    <row r="32" spans="1:16" x14ac:dyDescent="0.25">
      <c r="A32" s="328" t="s">
        <v>99</v>
      </c>
      <c r="B32" s="329"/>
      <c r="C32" s="166"/>
      <c r="D32" s="166"/>
      <c r="E32" s="162"/>
      <c r="F32" s="166"/>
      <c r="G32" s="162"/>
      <c r="H32" s="167">
        <f t="shared" ref="H32:O32" si="2">SUM(H11:H31)</f>
        <v>65267.277560742543</v>
      </c>
      <c r="I32" s="168">
        <f t="shared" si="2"/>
        <v>8257399.6800000006</v>
      </c>
      <c r="J32" s="169">
        <f t="shared" si="2"/>
        <v>0</v>
      </c>
      <c r="K32" s="168">
        <f t="shared" si="2"/>
        <v>0</v>
      </c>
      <c r="L32" s="169">
        <f t="shared" si="2"/>
        <v>0</v>
      </c>
      <c r="M32" s="168">
        <f t="shared" si="2"/>
        <v>0</v>
      </c>
      <c r="N32" s="167">
        <f t="shared" si="2"/>
        <v>65267.277560742543</v>
      </c>
      <c r="O32" s="168">
        <f t="shared" si="2"/>
        <v>8257399.6800000006</v>
      </c>
      <c r="P32" s="87"/>
    </row>
    <row r="33" spans="1:16" ht="84" customHeight="1" x14ac:dyDescent="0.25">
      <c r="A33" s="335" t="s">
        <v>190</v>
      </c>
      <c r="B33" s="336"/>
      <c r="C33" s="336"/>
      <c r="D33" s="336"/>
      <c r="E33" s="336"/>
      <c r="F33" s="336"/>
      <c r="G33" s="336"/>
      <c r="H33" s="336"/>
      <c r="I33" s="336"/>
      <c r="J33" s="336"/>
      <c r="K33" s="336"/>
      <c r="L33" s="336"/>
      <c r="M33" s="333" t="s">
        <v>131</v>
      </c>
      <c r="N33" s="334"/>
      <c r="O33" s="334"/>
      <c r="P33" s="334"/>
    </row>
    <row r="34" spans="1:16" x14ac:dyDescent="0.25">
      <c r="A34" s="336" t="s">
        <v>73</v>
      </c>
      <c r="B34" s="336"/>
      <c r="C34" s="336"/>
      <c r="D34" s="336"/>
      <c r="E34" s="336"/>
      <c r="F34" s="336"/>
      <c r="G34" s="336"/>
      <c r="H34" s="336"/>
      <c r="I34" s="336"/>
      <c r="J34" s="336"/>
      <c r="K34" s="336"/>
      <c r="L34" s="336"/>
      <c r="M34" s="334"/>
      <c r="N34" s="334"/>
      <c r="O34" s="334"/>
      <c r="P34" s="334"/>
    </row>
  </sheetData>
  <mergeCells count="18">
    <mergeCell ref="M33:P34"/>
    <mergeCell ref="A33:L33"/>
    <mergeCell ref="A34:L34"/>
    <mergeCell ref="A7:A9"/>
    <mergeCell ref="B7:B9"/>
    <mergeCell ref="C7:C9"/>
    <mergeCell ref="D7:D9"/>
    <mergeCell ref="E7:E9"/>
    <mergeCell ref="F7:F9"/>
    <mergeCell ref="G7:G9"/>
    <mergeCell ref="H7:I8"/>
    <mergeCell ref="A2:P2"/>
    <mergeCell ref="J7:M7"/>
    <mergeCell ref="J8:K8"/>
    <mergeCell ref="L8:M8"/>
    <mergeCell ref="A32:B32"/>
    <mergeCell ref="P7:P9"/>
    <mergeCell ref="N7:O8"/>
  </mergeCells>
  <phoneticPr fontId="59" type="noConversion"/>
  <pageMargins left="0.118055555555556" right="7.8472222222222193E-2" top="0.43263888888888902" bottom="0.59027777777777801" header="0.31458333333333299" footer="0.5"/>
  <pageSetup paperSize="9"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T36"/>
  <sheetViews>
    <sheetView view="pageBreakPreview" zoomScaleNormal="100" workbookViewId="0">
      <selection activeCell="G18" sqref="G18"/>
    </sheetView>
  </sheetViews>
  <sheetFormatPr defaultColWidth="9" defaultRowHeight="13.8" x14ac:dyDescent="0.25"/>
  <cols>
    <col min="1" max="1" width="5" style="105" customWidth="1"/>
    <col min="2" max="2" width="10.109375" style="105" customWidth="1"/>
    <col min="3" max="3" width="4.109375" style="105" customWidth="1"/>
    <col min="4" max="4" width="13.21875" style="105" customWidth="1"/>
    <col min="5" max="5" width="6.77734375" style="105" customWidth="1"/>
    <col min="6" max="6" width="13.88671875" style="105" customWidth="1"/>
    <col min="7" max="7" width="9" style="105"/>
    <col min="8" max="8" width="9.33203125" style="105" customWidth="1"/>
    <col min="9" max="9" width="9" style="105"/>
    <col min="10" max="10" width="9.44140625" style="105" customWidth="1"/>
    <col min="11" max="11" width="9" style="105"/>
    <col min="12" max="12" width="9.33203125" style="105" customWidth="1"/>
    <col min="13" max="13" width="9" style="105"/>
    <col min="14" max="14" width="9.33203125" style="105" customWidth="1"/>
    <col min="15" max="15" width="9" style="105"/>
    <col min="16" max="16" width="9.33203125" style="105" customWidth="1"/>
    <col min="17" max="17" width="9" style="105"/>
    <col min="18" max="18" width="9.33203125" style="105" customWidth="1"/>
    <col min="19" max="19" width="13.88671875" style="105" customWidth="1"/>
    <col min="20" max="20" width="16.33203125" style="105" customWidth="1"/>
    <col min="21" max="16384" width="9" style="105"/>
  </cols>
  <sheetData>
    <row r="2" spans="1:20" ht="22.95" customHeight="1" x14ac:dyDescent="0.25">
      <c r="A2" s="302" t="s">
        <v>872</v>
      </c>
      <c r="B2" s="302"/>
      <c r="C2" s="302"/>
      <c r="D2" s="302"/>
      <c r="E2" s="302"/>
      <c r="F2" s="302"/>
      <c r="G2" s="302"/>
      <c r="H2" s="302"/>
      <c r="I2" s="302"/>
      <c r="J2" s="302"/>
      <c r="K2" s="302"/>
      <c r="L2" s="302"/>
      <c r="M2" s="302"/>
      <c r="N2" s="302"/>
      <c r="O2" s="302"/>
      <c r="P2" s="302"/>
      <c r="Q2" s="302"/>
      <c r="R2" s="302"/>
      <c r="S2" s="302"/>
      <c r="T2" s="302"/>
    </row>
    <row r="3" spans="1:20" x14ac:dyDescent="0.25">
      <c r="T3" s="92" t="s">
        <v>191</v>
      </c>
    </row>
    <row r="4" spans="1:20" x14ac:dyDescent="0.25">
      <c r="A4" s="132" t="str">
        <f>货币资金!A4</f>
        <v>清查基准日：2023年8月31日</v>
      </c>
      <c r="B4" s="85"/>
      <c r="C4" s="85"/>
      <c r="D4" s="85"/>
      <c r="E4" s="85"/>
      <c r="F4" s="85"/>
      <c r="G4" s="85"/>
      <c r="H4" s="85"/>
      <c r="I4" s="85"/>
      <c r="J4" s="85"/>
      <c r="K4" s="85"/>
      <c r="L4" s="85"/>
      <c r="M4" s="85"/>
      <c r="N4" s="85"/>
      <c r="O4" s="85"/>
      <c r="P4" s="85"/>
      <c r="Q4" s="85"/>
      <c r="R4" s="85"/>
      <c r="S4" s="85"/>
      <c r="T4" s="85"/>
    </row>
    <row r="5" spans="1:20" x14ac:dyDescent="0.25">
      <c r="A5" s="132" t="str">
        <f>货币资金!A5</f>
        <v>填报单位：林芝市巴宜区八一镇人民政府</v>
      </c>
      <c r="B5" s="85"/>
      <c r="C5" s="85"/>
      <c r="D5" s="85"/>
      <c r="E5" s="85"/>
      <c r="F5" s="85"/>
      <c r="G5" s="85"/>
      <c r="H5" s="85"/>
      <c r="I5" s="85"/>
      <c r="J5" s="85"/>
      <c r="K5" s="85"/>
      <c r="L5" s="85"/>
      <c r="M5" s="85"/>
      <c r="N5" s="85"/>
      <c r="O5" s="85"/>
      <c r="P5" s="85"/>
      <c r="Q5" s="85"/>
      <c r="R5" s="85"/>
      <c r="S5" s="85"/>
      <c r="T5" s="85"/>
    </row>
    <row r="6" spans="1:20" x14ac:dyDescent="0.25">
      <c r="A6" s="132" t="str">
        <f>货币资金!A6</f>
        <v>项目名称：百巴镇苹果种植项目</v>
      </c>
      <c r="B6" s="85"/>
      <c r="C6" s="85"/>
      <c r="D6" s="85"/>
      <c r="E6" s="85"/>
      <c r="F6" s="85"/>
      <c r="G6" s="85"/>
      <c r="H6" s="85"/>
      <c r="I6" s="85"/>
      <c r="J6" s="85"/>
      <c r="K6" s="85"/>
      <c r="L6" s="85"/>
      <c r="M6" s="85"/>
      <c r="N6" s="85"/>
      <c r="O6" s="85"/>
      <c r="P6" s="85"/>
      <c r="Q6" s="85"/>
      <c r="R6" s="85"/>
      <c r="S6" s="85"/>
      <c r="T6" s="92" t="s">
        <v>873</v>
      </c>
    </row>
    <row r="7" spans="1:20" x14ac:dyDescent="0.25">
      <c r="A7" s="332" t="s">
        <v>192</v>
      </c>
      <c r="B7" s="332" t="s">
        <v>193</v>
      </c>
      <c r="C7" s="338" t="s">
        <v>194</v>
      </c>
      <c r="D7" s="332" t="s">
        <v>874</v>
      </c>
      <c r="E7" s="338" t="s">
        <v>875</v>
      </c>
      <c r="F7" s="332" t="s">
        <v>195</v>
      </c>
      <c r="G7" s="332"/>
      <c r="H7" s="332"/>
      <c r="I7" s="332"/>
      <c r="J7" s="332"/>
      <c r="K7" s="332" t="s">
        <v>196</v>
      </c>
      <c r="L7" s="332"/>
      <c r="M7" s="332"/>
      <c r="N7" s="332"/>
      <c r="O7" s="332"/>
      <c r="P7" s="332"/>
      <c r="Q7" s="332"/>
      <c r="R7" s="332"/>
      <c r="S7" s="89" t="s">
        <v>197</v>
      </c>
      <c r="T7" s="332" t="s">
        <v>198</v>
      </c>
    </row>
    <row r="8" spans="1:20" x14ac:dyDescent="0.25">
      <c r="A8" s="332"/>
      <c r="B8" s="332"/>
      <c r="C8" s="338"/>
      <c r="D8" s="332"/>
      <c r="E8" s="338"/>
      <c r="F8" s="332" t="s">
        <v>199</v>
      </c>
      <c r="G8" s="331" t="s">
        <v>876</v>
      </c>
      <c r="H8" s="332"/>
      <c r="I8" s="331" t="s">
        <v>877</v>
      </c>
      <c r="J8" s="332"/>
      <c r="K8" s="339" t="s">
        <v>878</v>
      </c>
      <c r="L8" s="340"/>
      <c r="M8" s="340"/>
      <c r="N8" s="321"/>
      <c r="O8" s="339" t="s">
        <v>879</v>
      </c>
      <c r="P8" s="340"/>
      <c r="Q8" s="340"/>
      <c r="R8" s="321"/>
      <c r="S8" s="332" t="s">
        <v>200</v>
      </c>
      <c r="T8" s="332"/>
    </row>
    <row r="9" spans="1:20" x14ac:dyDescent="0.25">
      <c r="A9" s="332"/>
      <c r="B9" s="332"/>
      <c r="C9" s="338"/>
      <c r="D9" s="332"/>
      <c r="E9" s="338"/>
      <c r="F9" s="332"/>
      <c r="G9" s="332"/>
      <c r="H9" s="332"/>
      <c r="I9" s="332"/>
      <c r="J9" s="332"/>
      <c r="K9" s="332" t="s">
        <v>141</v>
      </c>
      <c r="L9" s="332"/>
      <c r="M9" s="332" t="s">
        <v>142</v>
      </c>
      <c r="N9" s="332"/>
      <c r="O9" s="332" t="s">
        <v>141</v>
      </c>
      <c r="P9" s="332"/>
      <c r="Q9" s="332" t="s">
        <v>142</v>
      </c>
      <c r="R9" s="332"/>
      <c r="S9" s="332"/>
      <c r="T9" s="332"/>
    </row>
    <row r="10" spans="1:20" x14ac:dyDescent="0.25">
      <c r="A10" s="332"/>
      <c r="B10" s="332"/>
      <c r="C10" s="338"/>
      <c r="D10" s="332"/>
      <c r="E10" s="338"/>
      <c r="F10" s="89" t="s">
        <v>200</v>
      </c>
      <c r="G10" s="89" t="s">
        <v>201</v>
      </c>
      <c r="H10" s="89" t="s">
        <v>200</v>
      </c>
      <c r="I10" s="89" t="s">
        <v>201</v>
      </c>
      <c r="J10" s="89" t="s">
        <v>200</v>
      </c>
      <c r="K10" s="89" t="s">
        <v>201</v>
      </c>
      <c r="L10" s="89" t="s">
        <v>200</v>
      </c>
      <c r="M10" s="89" t="s">
        <v>201</v>
      </c>
      <c r="N10" s="89" t="s">
        <v>200</v>
      </c>
      <c r="O10" s="89" t="s">
        <v>201</v>
      </c>
      <c r="P10" s="89" t="s">
        <v>200</v>
      </c>
      <c r="Q10" s="89" t="s">
        <v>201</v>
      </c>
      <c r="R10" s="89" t="s">
        <v>200</v>
      </c>
      <c r="S10" s="332"/>
      <c r="T10" s="332"/>
    </row>
    <row r="11" spans="1:20" x14ac:dyDescent="0.25">
      <c r="A11" s="87"/>
      <c r="B11" s="89" t="s">
        <v>145</v>
      </c>
      <c r="C11" s="89" t="s">
        <v>146</v>
      </c>
      <c r="D11" s="89" t="s">
        <v>147</v>
      </c>
      <c r="E11" s="89" t="s">
        <v>148</v>
      </c>
      <c r="F11" s="89" t="s">
        <v>149</v>
      </c>
      <c r="G11" s="89" t="s">
        <v>150</v>
      </c>
      <c r="H11" s="89" t="s">
        <v>151</v>
      </c>
      <c r="I11" s="89" t="s">
        <v>152</v>
      </c>
      <c r="J11" s="89" t="s">
        <v>153</v>
      </c>
      <c r="K11" s="89" t="s">
        <v>154</v>
      </c>
      <c r="L11" s="129" t="s">
        <v>155</v>
      </c>
      <c r="M11" s="129" t="s">
        <v>156</v>
      </c>
      <c r="N11" s="129" t="s">
        <v>157</v>
      </c>
      <c r="O11" s="129" t="s">
        <v>158</v>
      </c>
      <c r="P11" s="129" t="s">
        <v>159</v>
      </c>
      <c r="Q11" s="129" t="s">
        <v>202</v>
      </c>
      <c r="R11" s="129" t="s">
        <v>203</v>
      </c>
      <c r="S11" s="129" t="s">
        <v>204</v>
      </c>
      <c r="T11" s="129" t="s">
        <v>205</v>
      </c>
    </row>
    <row r="12" spans="1:20" ht="24" x14ac:dyDescent="0.25">
      <c r="A12" s="89">
        <v>1</v>
      </c>
      <c r="B12" s="91" t="s">
        <v>206</v>
      </c>
      <c r="C12" s="91" t="s">
        <v>188</v>
      </c>
      <c r="D12" s="135" t="s">
        <v>163</v>
      </c>
      <c r="E12" s="90" t="s">
        <v>880</v>
      </c>
      <c r="F12" s="88">
        <f>H12+J12</f>
        <v>152100</v>
      </c>
      <c r="G12" s="89"/>
      <c r="H12" s="88"/>
      <c r="I12" s="89">
        <v>26</v>
      </c>
      <c r="J12" s="88">
        <v>152100</v>
      </c>
      <c r="K12" s="89"/>
      <c r="L12" s="88"/>
      <c r="M12" s="89"/>
      <c r="N12" s="88"/>
      <c r="O12" s="89"/>
      <c r="P12" s="88"/>
      <c r="Q12" s="89"/>
      <c r="R12" s="88"/>
      <c r="S12" s="88">
        <f>F12+L12-N12+P12-R12</f>
        <v>152100</v>
      </c>
      <c r="T12" s="91" t="s">
        <v>881</v>
      </c>
    </row>
    <row r="13" spans="1:20" ht="24" x14ac:dyDescent="0.25">
      <c r="A13" s="89">
        <v>2</v>
      </c>
      <c r="B13" s="91" t="s">
        <v>207</v>
      </c>
      <c r="C13" s="91" t="s">
        <v>188</v>
      </c>
      <c r="D13" s="135" t="s">
        <v>163</v>
      </c>
      <c r="E13" s="90" t="s">
        <v>880</v>
      </c>
      <c r="F13" s="88">
        <f>H13+J13</f>
        <v>39950</v>
      </c>
      <c r="G13" s="89"/>
      <c r="H13" s="88"/>
      <c r="I13" s="89">
        <v>7</v>
      </c>
      <c r="J13" s="88">
        <v>39950</v>
      </c>
      <c r="K13" s="89"/>
      <c r="L13" s="88"/>
      <c r="M13" s="89"/>
      <c r="N13" s="88"/>
      <c r="O13" s="89"/>
      <c r="P13" s="88"/>
      <c r="Q13" s="89"/>
      <c r="R13" s="88"/>
      <c r="S13" s="88">
        <f>F13+L13-N13+P13-R13</f>
        <v>39950</v>
      </c>
      <c r="T13" s="91" t="s">
        <v>881</v>
      </c>
    </row>
    <row r="14" spans="1:20" ht="24" x14ac:dyDescent="0.25">
      <c r="A14" s="89">
        <v>3</v>
      </c>
      <c r="B14" s="91" t="s">
        <v>208</v>
      </c>
      <c r="C14" s="91" t="s">
        <v>188</v>
      </c>
      <c r="D14" s="135" t="s">
        <v>163</v>
      </c>
      <c r="E14" s="90" t="s">
        <v>880</v>
      </c>
      <c r="F14" s="88">
        <f>H14+J14</f>
        <v>24900</v>
      </c>
      <c r="G14" s="89"/>
      <c r="H14" s="88"/>
      <c r="I14" s="89">
        <v>4</v>
      </c>
      <c r="J14" s="88">
        <v>24900</v>
      </c>
      <c r="K14" s="89"/>
      <c r="L14" s="88"/>
      <c r="M14" s="89"/>
      <c r="N14" s="88"/>
      <c r="O14" s="89"/>
      <c r="P14" s="88"/>
      <c r="Q14" s="89"/>
      <c r="R14" s="88"/>
      <c r="S14" s="88">
        <f>F14+L14-N14+P14-R14</f>
        <v>24900</v>
      </c>
      <c r="T14" s="91" t="s">
        <v>881</v>
      </c>
    </row>
    <row r="15" spans="1:20" ht="24" x14ac:dyDescent="0.25">
      <c r="A15" s="89">
        <v>4</v>
      </c>
      <c r="B15" s="91" t="s">
        <v>206</v>
      </c>
      <c r="C15" s="91" t="s">
        <v>188</v>
      </c>
      <c r="D15" s="135" t="s">
        <v>163</v>
      </c>
      <c r="E15" s="89"/>
      <c r="F15" s="88">
        <v>17360000</v>
      </c>
      <c r="G15" s="89"/>
      <c r="H15" s="88"/>
      <c r="I15" s="89">
        <v>868</v>
      </c>
      <c r="J15" s="88">
        <v>17360000</v>
      </c>
      <c r="K15" s="89"/>
      <c r="L15" s="88"/>
      <c r="M15" s="89"/>
      <c r="N15" s="88"/>
      <c r="O15" s="89"/>
      <c r="P15" s="88"/>
      <c r="Q15" s="89"/>
      <c r="R15" s="88"/>
      <c r="S15" s="88">
        <f>F15+L15-N15+P15-R15</f>
        <v>17360000</v>
      </c>
      <c r="T15" s="87" t="s">
        <v>882</v>
      </c>
    </row>
    <row r="16" spans="1:20" x14ac:dyDescent="0.25">
      <c r="A16" s="89"/>
      <c r="B16" s="87"/>
      <c r="C16" s="87"/>
      <c r="D16" s="87"/>
      <c r="E16" s="89"/>
      <c r="F16" s="88"/>
      <c r="G16" s="89"/>
      <c r="H16" s="88"/>
      <c r="I16" s="89"/>
      <c r="J16" s="88"/>
      <c r="K16" s="89"/>
      <c r="L16" s="88"/>
      <c r="M16" s="89"/>
      <c r="N16" s="88"/>
      <c r="O16" s="89"/>
      <c r="P16" s="88"/>
      <c r="Q16" s="89"/>
      <c r="R16" s="88"/>
      <c r="S16" s="88"/>
      <c r="T16" s="87"/>
    </row>
    <row r="17" spans="1:20" x14ac:dyDescent="0.25">
      <c r="A17" s="89"/>
      <c r="B17" s="87"/>
      <c r="C17" s="87"/>
      <c r="D17" s="87"/>
      <c r="E17" s="89"/>
      <c r="F17" s="88"/>
      <c r="G17" s="89"/>
      <c r="H17" s="88"/>
      <c r="I17" s="89"/>
      <c r="J17" s="88"/>
      <c r="K17" s="89"/>
      <c r="L17" s="88"/>
      <c r="M17" s="89"/>
      <c r="N17" s="88"/>
      <c r="O17" s="89"/>
      <c r="P17" s="88"/>
      <c r="Q17" s="89"/>
      <c r="R17" s="88"/>
      <c r="S17" s="88"/>
      <c r="T17" s="87"/>
    </row>
    <row r="18" spans="1:20" x14ac:dyDescent="0.25">
      <c r="A18" s="89"/>
      <c r="B18" s="87"/>
      <c r="C18" s="87"/>
      <c r="D18" s="87"/>
      <c r="E18" s="89"/>
      <c r="F18" s="88"/>
      <c r="G18" s="89"/>
      <c r="H18" s="88"/>
      <c r="I18" s="89"/>
      <c r="J18" s="88"/>
      <c r="K18" s="89"/>
      <c r="L18" s="88"/>
      <c r="M18" s="89"/>
      <c r="N18" s="88"/>
      <c r="O18" s="89"/>
      <c r="P18" s="88"/>
      <c r="Q18" s="89"/>
      <c r="R18" s="88"/>
      <c r="S18" s="88"/>
      <c r="T18" s="87"/>
    </row>
    <row r="19" spans="1:20" x14ac:dyDescent="0.25">
      <c r="A19" s="89"/>
      <c r="B19" s="87"/>
      <c r="C19" s="87"/>
      <c r="D19" s="87"/>
      <c r="E19" s="89"/>
      <c r="F19" s="88"/>
      <c r="G19" s="89"/>
      <c r="H19" s="88"/>
      <c r="I19" s="89"/>
      <c r="J19" s="88"/>
      <c r="K19" s="89"/>
      <c r="L19" s="88"/>
      <c r="M19" s="89"/>
      <c r="N19" s="88"/>
      <c r="O19" s="89"/>
      <c r="P19" s="88"/>
      <c r="Q19" s="89"/>
      <c r="R19" s="88"/>
      <c r="S19" s="88"/>
      <c r="T19" s="87"/>
    </row>
    <row r="20" spans="1:20" x14ac:dyDescent="0.25">
      <c r="A20" s="89"/>
      <c r="B20" s="87"/>
      <c r="C20" s="87"/>
      <c r="D20" s="87"/>
      <c r="E20" s="89"/>
      <c r="F20" s="88"/>
      <c r="G20" s="89"/>
      <c r="H20" s="88"/>
      <c r="I20" s="89"/>
      <c r="J20" s="88"/>
      <c r="K20" s="89"/>
      <c r="L20" s="88"/>
      <c r="M20" s="89"/>
      <c r="N20" s="88"/>
      <c r="O20" s="89"/>
      <c r="P20" s="88"/>
      <c r="Q20" s="89"/>
      <c r="R20" s="88"/>
      <c r="S20" s="88"/>
      <c r="T20" s="87"/>
    </row>
    <row r="21" spans="1:20" x14ac:dyDescent="0.25">
      <c r="A21" s="89"/>
      <c r="B21" s="87"/>
      <c r="C21" s="87"/>
      <c r="D21" s="87"/>
      <c r="E21" s="89"/>
      <c r="F21" s="88"/>
      <c r="G21" s="89"/>
      <c r="H21" s="88"/>
      <c r="I21" s="89"/>
      <c r="J21" s="88"/>
      <c r="K21" s="89"/>
      <c r="L21" s="88"/>
      <c r="M21" s="89"/>
      <c r="N21" s="88"/>
      <c r="O21" s="89"/>
      <c r="P21" s="88"/>
      <c r="Q21" s="89"/>
      <c r="R21" s="88"/>
      <c r="S21" s="88"/>
      <c r="T21" s="87"/>
    </row>
    <row r="22" spans="1:20" x14ac:dyDescent="0.25">
      <c r="A22" s="89"/>
      <c r="B22" s="87"/>
      <c r="C22" s="87"/>
      <c r="D22" s="87"/>
      <c r="E22" s="89"/>
      <c r="F22" s="88"/>
      <c r="G22" s="89"/>
      <c r="H22" s="88"/>
      <c r="I22" s="89"/>
      <c r="J22" s="88"/>
      <c r="K22" s="89"/>
      <c r="L22" s="88"/>
      <c r="M22" s="89"/>
      <c r="N22" s="88"/>
      <c r="O22" s="89"/>
      <c r="P22" s="88"/>
      <c r="Q22" s="89"/>
      <c r="R22" s="88"/>
      <c r="S22" s="88"/>
      <c r="T22" s="87"/>
    </row>
    <row r="23" spans="1:20" x14ac:dyDescent="0.25">
      <c r="A23" s="89"/>
      <c r="B23" s="87"/>
      <c r="C23" s="87"/>
      <c r="D23" s="87"/>
      <c r="E23" s="89"/>
      <c r="F23" s="88"/>
      <c r="G23" s="89"/>
      <c r="H23" s="88"/>
      <c r="I23" s="89"/>
      <c r="J23" s="88"/>
      <c r="K23" s="89"/>
      <c r="L23" s="88"/>
      <c r="M23" s="89"/>
      <c r="N23" s="88"/>
      <c r="O23" s="89"/>
      <c r="P23" s="88"/>
      <c r="Q23" s="89"/>
      <c r="R23" s="88"/>
      <c r="S23" s="88"/>
      <c r="T23" s="87"/>
    </row>
    <row r="24" spans="1:20" ht="31.95" customHeight="1" x14ac:dyDescent="0.25">
      <c r="A24" s="89"/>
      <c r="B24" s="87"/>
      <c r="C24" s="87"/>
      <c r="D24" s="87"/>
      <c r="E24" s="89"/>
      <c r="F24" s="88"/>
      <c r="G24" s="89"/>
      <c r="H24" s="88"/>
      <c r="I24" s="89"/>
      <c r="J24" s="88"/>
      <c r="K24" s="89"/>
      <c r="L24" s="88"/>
      <c r="M24" s="89"/>
      <c r="N24" s="88"/>
      <c r="O24" s="89"/>
      <c r="P24" s="88"/>
      <c r="Q24" s="89"/>
      <c r="R24" s="88"/>
      <c r="S24" s="88"/>
      <c r="T24" s="87"/>
    </row>
    <row r="25" spans="1:20" x14ac:dyDescent="0.25">
      <c r="A25" s="89"/>
      <c r="B25" s="87"/>
      <c r="C25" s="87"/>
      <c r="D25" s="87"/>
      <c r="E25" s="89"/>
      <c r="F25" s="88"/>
      <c r="G25" s="89"/>
      <c r="H25" s="88"/>
      <c r="I25" s="89"/>
      <c r="J25" s="88"/>
      <c r="K25" s="89"/>
      <c r="L25" s="88"/>
      <c r="M25" s="89"/>
      <c r="N25" s="88"/>
      <c r="O25" s="89"/>
      <c r="P25" s="88"/>
      <c r="Q25" s="89"/>
      <c r="R25" s="88"/>
      <c r="S25" s="88"/>
      <c r="T25" s="87"/>
    </row>
    <row r="26" spans="1:20" x14ac:dyDescent="0.25">
      <c r="A26" s="320" t="s">
        <v>99</v>
      </c>
      <c r="B26" s="321"/>
      <c r="C26" s="87"/>
      <c r="D26" s="87"/>
      <c r="E26" s="89"/>
      <c r="F26" s="88">
        <f>SUM(F12:F25)</f>
        <v>17576950</v>
      </c>
      <c r="G26" s="89"/>
      <c r="H26" s="88"/>
      <c r="I26" s="89">
        <f>SUM(I12:I25)</f>
        <v>905</v>
      </c>
      <c r="J26" s="88">
        <f>SUM(J12:J25)</f>
        <v>17576950</v>
      </c>
      <c r="K26" s="89"/>
      <c r="L26" s="88"/>
      <c r="M26" s="89"/>
      <c r="N26" s="88"/>
      <c r="O26" s="89"/>
      <c r="P26" s="88"/>
      <c r="Q26" s="89"/>
      <c r="R26" s="88"/>
      <c r="S26" s="88">
        <f>SUM(S12:S25)</f>
        <v>17576950</v>
      </c>
      <c r="T26" s="87"/>
    </row>
    <row r="27" spans="1:20" ht="68.400000000000006" customHeight="1" x14ac:dyDescent="0.25">
      <c r="A27" s="335" t="s">
        <v>883</v>
      </c>
      <c r="B27" s="341"/>
      <c r="C27" s="341"/>
      <c r="D27" s="341"/>
      <c r="E27" s="341"/>
      <c r="F27" s="341"/>
      <c r="G27" s="341"/>
      <c r="H27" s="341"/>
      <c r="I27" s="341"/>
      <c r="J27" s="341"/>
      <c r="K27" s="341"/>
      <c r="L27" s="341"/>
      <c r="M27" s="341"/>
      <c r="N27" s="341"/>
      <c r="O27" s="341"/>
      <c r="P27" s="341"/>
      <c r="Q27" s="333" t="s">
        <v>131</v>
      </c>
      <c r="R27" s="334"/>
      <c r="S27" s="334"/>
      <c r="T27" s="334"/>
    </row>
    <row r="28" spans="1:20" x14ac:dyDescent="0.25">
      <c r="A28" s="336" t="s">
        <v>73</v>
      </c>
      <c r="B28" s="341"/>
      <c r="C28" s="341"/>
      <c r="D28" s="341"/>
      <c r="E28" s="341"/>
      <c r="F28" s="341"/>
      <c r="G28" s="341"/>
      <c r="H28" s="341"/>
      <c r="I28" s="341"/>
      <c r="J28" s="341"/>
      <c r="K28" s="341"/>
      <c r="L28" s="341"/>
      <c r="M28" s="341"/>
      <c r="N28" s="341"/>
      <c r="O28" s="341"/>
      <c r="P28" s="341"/>
      <c r="Q28" s="334"/>
      <c r="R28" s="334"/>
      <c r="S28" s="334"/>
      <c r="T28" s="334"/>
    </row>
    <row r="29" spans="1:20" x14ac:dyDescent="0.25">
      <c r="A29" s="85"/>
      <c r="B29" s="85"/>
      <c r="C29" s="85"/>
      <c r="D29" s="85"/>
      <c r="E29" s="85"/>
      <c r="F29" s="85"/>
      <c r="G29" s="85"/>
      <c r="H29" s="85"/>
      <c r="I29" s="85"/>
      <c r="J29" s="85"/>
      <c r="K29" s="85"/>
      <c r="L29" s="85"/>
      <c r="M29" s="85"/>
      <c r="N29" s="85"/>
      <c r="O29" s="85"/>
      <c r="P29" s="85"/>
      <c r="Q29" s="85"/>
      <c r="R29" s="85"/>
      <c r="S29" s="85"/>
      <c r="T29" s="85"/>
    </row>
    <row r="30" spans="1:20" x14ac:dyDescent="0.25">
      <c r="A30" s="85"/>
      <c r="B30" s="85"/>
      <c r="C30" s="85"/>
      <c r="D30" s="85"/>
      <c r="E30" s="85"/>
      <c r="F30" s="85"/>
      <c r="G30" s="85"/>
      <c r="H30" s="85"/>
      <c r="I30" s="85"/>
      <c r="J30" s="85"/>
      <c r="K30" s="85"/>
      <c r="L30" s="85"/>
      <c r="M30" s="85"/>
      <c r="N30" s="85"/>
      <c r="O30" s="85"/>
      <c r="P30" s="85"/>
      <c r="Q30" s="85"/>
      <c r="R30" s="85"/>
      <c r="S30" s="85"/>
      <c r="T30" s="85"/>
    </row>
    <row r="31" spans="1:20" x14ac:dyDescent="0.25">
      <c r="A31" s="85"/>
      <c r="B31" s="85"/>
      <c r="C31" s="85"/>
      <c r="D31" s="85"/>
      <c r="E31" s="85"/>
      <c r="F31" s="85"/>
      <c r="G31" s="85"/>
      <c r="H31" s="85"/>
      <c r="I31" s="85"/>
      <c r="J31" s="85"/>
      <c r="K31" s="85"/>
      <c r="L31" s="85"/>
      <c r="M31" s="85"/>
      <c r="N31" s="85"/>
      <c r="O31" s="85"/>
      <c r="P31" s="85"/>
      <c r="Q31" s="85"/>
      <c r="R31" s="85"/>
      <c r="S31" s="85"/>
      <c r="T31" s="85"/>
    </row>
    <row r="32" spans="1:20" x14ac:dyDescent="0.25">
      <c r="A32" s="85"/>
      <c r="B32" s="85"/>
      <c r="C32" s="85"/>
      <c r="D32" s="85"/>
      <c r="E32" s="85"/>
      <c r="F32" s="85"/>
      <c r="G32" s="85"/>
      <c r="H32" s="85"/>
      <c r="I32" s="85"/>
      <c r="J32" s="85"/>
      <c r="K32" s="85"/>
      <c r="L32" s="85"/>
      <c r="M32" s="85"/>
      <c r="N32" s="85"/>
      <c r="O32" s="85"/>
      <c r="P32" s="85"/>
      <c r="Q32" s="85"/>
      <c r="R32" s="85"/>
      <c r="S32" s="85"/>
      <c r="T32" s="85"/>
    </row>
    <row r="33" spans="1:20" x14ac:dyDescent="0.25">
      <c r="A33" s="85"/>
      <c r="B33" s="85"/>
      <c r="C33" s="85"/>
      <c r="D33" s="85"/>
      <c r="E33" s="85"/>
      <c r="F33" s="85"/>
      <c r="G33" s="85"/>
      <c r="H33" s="85"/>
      <c r="I33" s="85"/>
      <c r="J33" s="85"/>
      <c r="K33" s="85"/>
      <c r="L33" s="85"/>
      <c r="M33" s="85"/>
      <c r="N33" s="85"/>
      <c r="O33" s="85"/>
      <c r="P33" s="85"/>
      <c r="Q33" s="85"/>
      <c r="R33" s="85"/>
      <c r="S33" s="85"/>
      <c r="T33" s="85"/>
    </row>
    <row r="34" spans="1:20" x14ac:dyDescent="0.25">
      <c r="A34" s="85"/>
      <c r="B34" s="85"/>
      <c r="C34" s="85"/>
      <c r="D34" s="85"/>
      <c r="E34" s="85"/>
      <c r="F34" s="85"/>
      <c r="G34" s="85"/>
      <c r="H34" s="85"/>
      <c r="I34" s="85"/>
      <c r="J34" s="85"/>
      <c r="K34" s="85"/>
      <c r="L34" s="85"/>
      <c r="M34" s="85"/>
      <c r="N34" s="85"/>
      <c r="O34" s="85"/>
      <c r="P34" s="85"/>
      <c r="Q34" s="85"/>
      <c r="R34" s="85"/>
      <c r="S34" s="85"/>
      <c r="T34" s="85"/>
    </row>
    <row r="35" spans="1:20" x14ac:dyDescent="0.25">
      <c r="A35" s="85"/>
      <c r="B35" s="85"/>
      <c r="C35" s="85"/>
      <c r="D35" s="85"/>
      <c r="E35" s="85"/>
      <c r="F35" s="85"/>
      <c r="G35" s="85"/>
      <c r="H35" s="85"/>
      <c r="I35" s="85"/>
      <c r="J35" s="85"/>
      <c r="K35" s="85"/>
      <c r="L35" s="85"/>
      <c r="M35" s="85"/>
      <c r="N35" s="85"/>
      <c r="O35" s="85"/>
      <c r="P35" s="85"/>
      <c r="Q35" s="85"/>
      <c r="R35" s="85"/>
      <c r="S35" s="85"/>
      <c r="T35" s="85"/>
    </row>
    <row r="36" spans="1:20" x14ac:dyDescent="0.25">
      <c r="A36" s="85"/>
      <c r="B36" s="85"/>
      <c r="C36" s="85"/>
      <c r="D36" s="85"/>
      <c r="E36" s="85"/>
      <c r="F36" s="85"/>
      <c r="G36" s="85"/>
      <c r="H36" s="85"/>
      <c r="I36" s="85"/>
      <c r="J36" s="85"/>
      <c r="K36" s="85"/>
      <c r="L36" s="85"/>
      <c r="M36" s="85"/>
      <c r="N36" s="85"/>
      <c r="O36" s="85"/>
      <c r="P36" s="85"/>
      <c r="Q36" s="85"/>
      <c r="R36" s="85"/>
      <c r="S36" s="85"/>
      <c r="T36" s="85"/>
    </row>
  </sheetData>
  <mergeCells count="23">
    <mergeCell ref="A26:B26"/>
    <mergeCell ref="A27:P27"/>
    <mergeCell ref="Q27:T28"/>
    <mergeCell ref="A28:P28"/>
    <mergeCell ref="A7:A10"/>
    <mergeCell ref="B7:B10"/>
    <mergeCell ref="C7:C10"/>
    <mergeCell ref="D7:D10"/>
    <mergeCell ref="E7:E10"/>
    <mergeCell ref="F8:F9"/>
    <mergeCell ref="G8:H9"/>
    <mergeCell ref="I8:J9"/>
    <mergeCell ref="K9:L9"/>
    <mergeCell ref="M9:N9"/>
    <mergeCell ref="O9:P9"/>
    <mergeCell ref="Q9:R9"/>
    <mergeCell ref="A2:T2"/>
    <mergeCell ref="F7:J7"/>
    <mergeCell ref="K7:R7"/>
    <mergeCell ref="K8:N8"/>
    <mergeCell ref="O8:R8"/>
    <mergeCell ref="S8:S10"/>
    <mergeCell ref="T7:T10"/>
  </mergeCells>
  <phoneticPr fontId="59" type="noConversion"/>
  <pageMargins left="7.8472222222222193E-2" right="3.8888888888888903E-2" top="0.62986111111111098" bottom="0.59027777777777801" header="0.5" footer="0.5"/>
  <pageSetup paperSize="9" scale="7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41"/>
  <sheetViews>
    <sheetView view="pageBreakPreview" zoomScaleNormal="100" workbookViewId="0">
      <selection activeCell="G18" sqref="G18"/>
    </sheetView>
  </sheetViews>
  <sheetFormatPr defaultColWidth="9" defaultRowHeight="13.8" x14ac:dyDescent="0.25"/>
  <cols>
    <col min="1" max="1" width="4.6640625" style="105" customWidth="1"/>
    <col min="2" max="2" width="9" style="105"/>
    <col min="3" max="3" width="13.77734375" style="105" customWidth="1"/>
    <col min="4" max="4" width="6.109375" style="105" customWidth="1"/>
    <col min="5" max="5" width="11.6640625" style="105" bestFit="1" customWidth="1"/>
    <col min="6" max="6" width="7" style="105" customWidth="1"/>
    <col min="7" max="7" width="6.77734375" style="105" customWidth="1"/>
    <col min="8" max="8" width="7" style="105" customWidth="1"/>
    <col min="9" max="9" width="11.109375" style="105" customWidth="1"/>
    <col min="10" max="10" width="7" style="105" customWidth="1"/>
    <col min="11" max="11" width="7.109375" style="105" customWidth="1"/>
    <col min="12" max="12" width="6" style="105" customWidth="1"/>
    <col min="13" max="13" width="6.77734375" style="105" customWidth="1"/>
    <col min="14" max="14" width="7" style="105" customWidth="1"/>
    <col min="15" max="15" width="6.77734375" style="105" customWidth="1"/>
    <col min="16" max="16" width="7" style="105" customWidth="1"/>
    <col min="17" max="17" width="9.44140625" style="105" customWidth="1"/>
    <col min="18" max="18" width="7" style="105" customWidth="1"/>
    <col min="19" max="19" width="8" style="105" customWidth="1"/>
    <col min="20" max="20" width="7" style="105" customWidth="1"/>
    <col min="21" max="21" width="8.109375" style="105" customWidth="1"/>
    <col min="22" max="22" width="11.109375" style="105" customWidth="1"/>
    <col min="23" max="23" width="8.33203125" style="105" customWidth="1"/>
    <col min="24" max="16384" width="9" style="105"/>
  </cols>
  <sheetData>
    <row r="2" spans="1:23" ht="22.8" x14ac:dyDescent="0.25">
      <c r="A2" s="302" t="s">
        <v>209</v>
      </c>
      <c r="B2" s="302"/>
      <c r="C2" s="302"/>
      <c r="D2" s="302"/>
      <c r="E2" s="302"/>
      <c r="F2" s="302"/>
      <c r="G2" s="302"/>
      <c r="H2" s="302"/>
      <c r="I2" s="302"/>
      <c r="J2" s="302"/>
      <c r="K2" s="302"/>
      <c r="L2" s="302"/>
      <c r="M2" s="302"/>
      <c r="N2" s="302"/>
      <c r="O2" s="302"/>
      <c r="P2" s="302"/>
      <c r="Q2" s="302"/>
      <c r="R2" s="302"/>
      <c r="S2" s="302"/>
      <c r="T2" s="302"/>
      <c r="U2" s="302"/>
      <c r="V2" s="302"/>
      <c r="W2" s="302"/>
    </row>
    <row r="3" spans="1:23" x14ac:dyDescent="0.25">
      <c r="W3" s="92" t="s">
        <v>210</v>
      </c>
    </row>
    <row r="4" spans="1:23" x14ac:dyDescent="0.25">
      <c r="A4" s="132" t="str">
        <f>货币资金!A4</f>
        <v>清查基准日：2023年8月31日</v>
      </c>
    </row>
    <row r="5" spans="1:23" x14ac:dyDescent="0.25">
      <c r="A5" s="132" t="str">
        <f>货币资金!A5</f>
        <v>填报单位：林芝市巴宜区八一镇人民政府</v>
      </c>
    </row>
    <row r="6" spans="1:23" ht="14.4" x14ac:dyDescent="0.25">
      <c r="A6" s="132" t="str">
        <f>货币资金!A6</f>
        <v>项目名称：百巴镇苹果种植项目</v>
      </c>
      <c r="W6" s="134" t="s">
        <v>861</v>
      </c>
    </row>
    <row r="7" spans="1:23" x14ac:dyDescent="0.25">
      <c r="A7" s="332" t="s">
        <v>192</v>
      </c>
      <c r="B7" s="332" t="s">
        <v>193</v>
      </c>
      <c r="C7" s="332" t="s">
        <v>213</v>
      </c>
      <c r="D7" s="338" t="s">
        <v>214</v>
      </c>
      <c r="E7" s="332" t="s">
        <v>195</v>
      </c>
      <c r="F7" s="332"/>
      <c r="G7" s="332"/>
      <c r="H7" s="332"/>
      <c r="I7" s="332"/>
      <c r="J7" s="332"/>
      <c r="K7" s="332"/>
      <c r="L7" s="332"/>
      <c r="M7" s="332"/>
      <c r="N7" s="332" t="s">
        <v>196</v>
      </c>
      <c r="O7" s="332"/>
      <c r="P7" s="332"/>
      <c r="Q7" s="332"/>
      <c r="R7" s="332"/>
      <c r="S7" s="332"/>
      <c r="T7" s="332"/>
      <c r="U7" s="332"/>
      <c r="V7" s="89" t="s">
        <v>197</v>
      </c>
      <c r="W7" s="332" t="s">
        <v>198</v>
      </c>
    </row>
    <row r="8" spans="1:23" x14ac:dyDescent="0.25">
      <c r="A8" s="332"/>
      <c r="B8" s="332"/>
      <c r="C8" s="332"/>
      <c r="D8" s="338"/>
      <c r="E8" s="332" t="s">
        <v>199</v>
      </c>
      <c r="F8" s="332" t="s">
        <v>215</v>
      </c>
      <c r="G8" s="332"/>
      <c r="H8" s="332"/>
      <c r="I8" s="332"/>
      <c r="J8" s="332" t="s">
        <v>216</v>
      </c>
      <c r="K8" s="332"/>
      <c r="L8" s="332"/>
      <c r="M8" s="332"/>
      <c r="N8" s="332" t="s">
        <v>215</v>
      </c>
      <c r="O8" s="332"/>
      <c r="P8" s="332"/>
      <c r="Q8" s="332"/>
      <c r="R8" s="332" t="s">
        <v>216</v>
      </c>
      <c r="S8" s="332"/>
      <c r="T8" s="332"/>
      <c r="U8" s="332"/>
      <c r="V8" s="332" t="s">
        <v>200</v>
      </c>
      <c r="W8" s="332"/>
    </row>
    <row r="9" spans="1:23" x14ac:dyDescent="0.25">
      <c r="A9" s="332"/>
      <c r="B9" s="332"/>
      <c r="C9" s="332"/>
      <c r="D9" s="338"/>
      <c r="E9" s="332"/>
      <c r="F9" s="332" t="s">
        <v>217</v>
      </c>
      <c r="G9" s="332"/>
      <c r="H9" s="332" t="s">
        <v>218</v>
      </c>
      <c r="I9" s="332"/>
      <c r="J9" s="332" t="s">
        <v>219</v>
      </c>
      <c r="K9" s="332"/>
      <c r="L9" s="332" t="s">
        <v>220</v>
      </c>
      <c r="M9" s="332"/>
      <c r="N9" s="332" t="s">
        <v>217</v>
      </c>
      <c r="O9" s="332"/>
      <c r="P9" s="332" t="s">
        <v>218</v>
      </c>
      <c r="Q9" s="332"/>
      <c r="R9" s="332" t="s">
        <v>219</v>
      </c>
      <c r="S9" s="332"/>
      <c r="T9" s="332" t="s">
        <v>220</v>
      </c>
      <c r="U9" s="332"/>
      <c r="V9" s="332"/>
      <c r="W9" s="332"/>
    </row>
    <row r="10" spans="1:23" x14ac:dyDescent="0.25">
      <c r="A10" s="332"/>
      <c r="B10" s="332"/>
      <c r="C10" s="332"/>
      <c r="D10" s="338"/>
      <c r="E10" s="89" t="s">
        <v>200</v>
      </c>
      <c r="F10" s="89" t="s">
        <v>201</v>
      </c>
      <c r="G10" s="89" t="s">
        <v>200</v>
      </c>
      <c r="H10" s="89" t="s">
        <v>201</v>
      </c>
      <c r="I10" s="89" t="s">
        <v>200</v>
      </c>
      <c r="J10" s="89" t="s">
        <v>201</v>
      </c>
      <c r="K10" s="89" t="s">
        <v>200</v>
      </c>
      <c r="L10" s="89" t="s">
        <v>201</v>
      </c>
      <c r="M10" s="89" t="s">
        <v>200</v>
      </c>
      <c r="N10" s="89" t="s">
        <v>201</v>
      </c>
      <c r="O10" s="89" t="s">
        <v>200</v>
      </c>
      <c r="P10" s="89" t="s">
        <v>201</v>
      </c>
      <c r="Q10" s="89" t="s">
        <v>200</v>
      </c>
      <c r="R10" s="89" t="s">
        <v>201</v>
      </c>
      <c r="S10" s="89" t="s">
        <v>200</v>
      </c>
      <c r="T10" s="89" t="s">
        <v>201</v>
      </c>
      <c r="U10" s="89" t="s">
        <v>200</v>
      </c>
      <c r="V10" s="332"/>
      <c r="W10" s="332"/>
    </row>
    <row r="11" spans="1:23" x14ac:dyDescent="0.25">
      <c r="A11" s="87"/>
      <c r="B11" s="89" t="s">
        <v>145</v>
      </c>
      <c r="C11" s="89" t="s">
        <v>146</v>
      </c>
      <c r="D11" s="89" t="s">
        <v>147</v>
      </c>
      <c r="E11" s="89" t="s">
        <v>148</v>
      </c>
      <c r="F11" s="89" t="s">
        <v>149</v>
      </c>
      <c r="G11" s="89" t="s">
        <v>150</v>
      </c>
      <c r="H11" s="89" t="s">
        <v>151</v>
      </c>
      <c r="I11" s="89" t="s">
        <v>152</v>
      </c>
      <c r="J11" s="89" t="s">
        <v>153</v>
      </c>
      <c r="K11" s="89" t="s">
        <v>154</v>
      </c>
      <c r="L11" s="129" t="s">
        <v>155</v>
      </c>
      <c r="M11" s="129" t="s">
        <v>156</v>
      </c>
      <c r="N11" s="129" t="s">
        <v>157</v>
      </c>
      <c r="O11" s="129" t="s">
        <v>158</v>
      </c>
      <c r="P11" s="129" t="s">
        <v>159</v>
      </c>
      <c r="Q11" s="129" t="s">
        <v>202</v>
      </c>
      <c r="R11" s="129" t="s">
        <v>203</v>
      </c>
      <c r="S11" s="129" t="s">
        <v>204</v>
      </c>
      <c r="T11" s="129" t="s">
        <v>205</v>
      </c>
      <c r="U11" s="142" t="s">
        <v>221</v>
      </c>
      <c r="V11" s="142" t="s">
        <v>222</v>
      </c>
      <c r="W11" s="142" t="s">
        <v>223</v>
      </c>
    </row>
    <row r="12" spans="1:23" ht="24" x14ac:dyDescent="0.25">
      <c r="A12" s="89">
        <v>1</v>
      </c>
      <c r="B12" s="99" t="s">
        <v>869</v>
      </c>
      <c r="C12" s="135" t="s">
        <v>844</v>
      </c>
      <c r="D12" s="91" t="s">
        <v>868</v>
      </c>
      <c r="E12" s="102">
        <v>29000</v>
      </c>
      <c r="F12" s="114"/>
      <c r="G12" s="102"/>
      <c r="H12" s="114">
        <v>500</v>
      </c>
      <c r="I12" s="102">
        <v>29000</v>
      </c>
      <c r="J12" s="114"/>
      <c r="K12" s="102"/>
      <c r="L12" s="114"/>
      <c r="M12" s="102"/>
      <c r="N12" s="114"/>
      <c r="O12" s="102"/>
      <c r="P12" s="223">
        <v>100</v>
      </c>
      <c r="Q12" s="216">
        <v>2000</v>
      </c>
      <c r="R12" s="114"/>
      <c r="S12" s="102"/>
      <c r="T12" s="114"/>
      <c r="U12" s="102"/>
      <c r="V12" s="342">
        <f>SUM(Q12:Q14)</f>
        <v>39080</v>
      </c>
      <c r="W12" s="100"/>
    </row>
    <row r="13" spans="1:23" ht="25.2" x14ac:dyDescent="0.25">
      <c r="A13" s="89">
        <v>2</v>
      </c>
      <c r="B13" s="107" t="s">
        <v>870</v>
      </c>
      <c r="C13" s="135" t="s">
        <v>844</v>
      </c>
      <c r="D13" s="91" t="s">
        <v>868</v>
      </c>
      <c r="E13" s="102"/>
      <c r="F13" s="114"/>
      <c r="G13" s="102"/>
      <c r="H13" s="114"/>
      <c r="I13" s="102"/>
      <c r="J13" s="114"/>
      <c r="K13" s="102"/>
      <c r="L13" s="114"/>
      <c r="M13" s="102"/>
      <c r="N13" s="114"/>
      <c r="O13" s="102"/>
      <c r="P13" s="223">
        <v>278</v>
      </c>
      <c r="Q13" s="216">
        <v>16680</v>
      </c>
      <c r="R13" s="114"/>
      <c r="S13" s="102"/>
      <c r="T13" s="114"/>
      <c r="U13" s="102"/>
      <c r="V13" s="343"/>
      <c r="W13" s="100"/>
    </row>
    <row r="14" spans="1:23" ht="25.2" x14ac:dyDescent="0.25">
      <c r="A14" s="89">
        <v>3</v>
      </c>
      <c r="B14" s="107" t="s">
        <v>871</v>
      </c>
      <c r="C14" s="135" t="s">
        <v>844</v>
      </c>
      <c r="D14" s="91" t="s">
        <v>868</v>
      </c>
      <c r="E14" s="102"/>
      <c r="F14" s="114"/>
      <c r="G14" s="102"/>
      <c r="H14" s="114"/>
      <c r="I14" s="102"/>
      <c r="J14" s="114"/>
      <c r="K14" s="102"/>
      <c r="L14" s="114"/>
      <c r="M14" s="102"/>
      <c r="N14" s="114"/>
      <c r="O14" s="102"/>
      <c r="P14" s="223">
        <v>102</v>
      </c>
      <c r="Q14" s="216">
        <v>20400</v>
      </c>
      <c r="R14" s="114"/>
      <c r="S14" s="102"/>
      <c r="T14" s="114"/>
      <c r="U14" s="102"/>
      <c r="V14" s="344"/>
      <c r="W14" s="100"/>
    </row>
    <row r="15" spans="1:23" x14ac:dyDescent="0.25">
      <c r="A15" s="87"/>
      <c r="B15" s="87"/>
      <c r="C15" s="87"/>
      <c r="D15" s="87"/>
      <c r="E15" s="88"/>
      <c r="F15" s="89"/>
      <c r="G15" s="88"/>
      <c r="H15" s="89"/>
      <c r="I15" s="88"/>
      <c r="J15" s="89"/>
      <c r="K15" s="88"/>
      <c r="L15" s="89"/>
      <c r="M15" s="88"/>
      <c r="N15" s="89"/>
      <c r="O15" s="88"/>
      <c r="P15" s="89"/>
      <c r="Q15" s="88"/>
      <c r="R15" s="89"/>
      <c r="S15" s="88"/>
      <c r="T15" s="89"/>
      <c r="U15" s="88"/>
      <c r="V15" s="88"/>
      <c r="W15" s="87"/>
    </row>
    <row r="16" spans="1:23" x14ac:dyDescent="0.25">
      <c r="A16" s="87"/>
      <c r="B16" s="87"/>
      <c r="C16" s="87"/>
      <c r="D16" s="87"/>
      <c r="E16" s="88"/>
      <c r="F16" s="89"/>
      <c r="G16" s="88"/>
      <c r="H16" s="89"/>
      <c r="I16" s="88"/>
      <c r="J16" s="89"/>
      <c r="K16" s="88"/>
      <c r="L16" s="89"/>
      <c r="M16" s="88"/>
      <c r="N16" s="89"/>
      <c r="O16" s="88"/>
      <c r="P16" s="89"/>
      <c r="Q16" s="88"/>
      <c r="R16" s="89"/>
      <c r="S16" s="88"/>
      <c r="T16" s="89"/>
      <c r="U16" s="88"/>
      <c r="V16" s="88"/>
      <c r="W16" s="87"/>
    </row>
    <row r="17" spans="1:23" x14ac:dyDescent="0.25">
      <c r="A17" s="87"/>
      <c r="B17" s="87"/>
      <c r="C17" s="87"/>
      <c r="D17" s="87"/>
      <c r="E17" s="88"/>
      <c r="F17" s="89"/>
      <c r="G17" s="88"/>
      <c r="H17" s="89"/>
      <c r="I17" s="88"/>
      <c r="J17" s="89"/>
      <c r="K17" s="88"/>
      <c r="L17" s="89"/>
      <c r="M17" s="88"/>
      <c r="N17" s="89"/>
      <c r="O17" s="88"/>
      <c r="P17" s="89"/>
      <c r="Q17" s="88"/>
      <c r="R17" s="89"/>
      <c r="S17" s="88"/>
      <c r="T17" s="89"/>
      <c r="U17" s="88"/>
      <c r="V17" s="88"/>
      <c r="W17" s="87"/>
    </row>
    <row r="18" spans="1:23" x14ac:dyDescent="0.25">
      <c r="A18" s="87"/>
      <c r="B18" s="87"/>
      <c r="C18" s="87"/>
      <c r="D18" s="87"/>
      <c r="E18" s="88"/>
      <c r="F18" s="89"/>
      <c r="G18" s="88"/>
      <c r="H18" s="89"/>
      <c r="I18" s="88"/>
      <c r="J18" s="89"/>
      <c r="K18" s="88"/>
      <c r="L18" s="89"/>
      <c r="M18" s="88"/>
      <c r="N18" s="89"/>
      <c r="O18" s="88"/>
      <c r="P18" s="89"/>
      <c r="Q18" s="88"/>
      <c r="R18" s="89"/>
      <c r="S18" s="88"/>
      <c r="T18" s="89"/>
      <c r="U18" s="88"/>
      <c r="V18" s="88"/>
      <c r="W18" s="87"/>
    </row>
    <row r="19" spans="1:23" x14ac:dyDescent="0.25">
      <c r="A19" s="87"/>
      <c r="B19" s="87"/>
      <c r="C19" s="87"/>
      <c r="D19" s="87"/>
      <c r="E19" s="88"/>
      <c r="F19" s="89"/>
      <c r="G19" s="88"/>
      <c r="H19" s="89"/>
      <c r="I19" s="88"/>
      <c r="J19" s="89"/>
      <c r="K19" s="88"/>
      <c r="L19" s="89"/>
      <c r="M19" s="88"/>
      <c r="N19" s="89"/>
      <c r="O19" s="88"/>
      <c r="P19" s="89"/>
      <c r="Q19" s="88"/>
      <c r="R19" s="89"/>
      <c r="S19" s="88"/>
      <c r="T19" s="89"/>
      <c r="U19" s="88"/>
      <c r="V19" s="88"/>
      <c r="W19" s="87"/>
    </row>
    <row r="20" spans="1:23" x14ac:dyDescent="0.25">
      <c r="A20" s="87"/>
      <c r="B20" s="87"/>
      <c r="C20" s="87"/>
      <c r="D20" s="87"/>
      <c r="E20" s="88"/>
      <c r="F20" s="89"/>
      <c r="G20" s="88"/>
      <c r="H20" s="89"/>
      <c r="I20" s="88"/>
      <c r="J20" s="89"/>
      <c r="K20" s="88"/>
      <c r="L20" s="89"/>
      <c r="M20" s="88"/>
      <c r="N20" s="89"/>
      <c r="O20" s="88"/>
      <c r="P20" s="89"/>
      <c r="Q20" s="88"/>
      <c r="R20" s="89"/>
      <c r="S20" s="88"/>
      <c r="T20" s="89"/>
      <c r="U20" s="88"/>
      <c r="V20" s="88"/>
      <c r="W20" s="87"/>
    </row>
    <row r="21" spans="1:23" x14ac:dyDescent="0.25">
      <c r="A21" s="87"/>
      <c r="B21" s="87"/>
      <c r="C21" s="87"/>
      <c r="D21" s="87"/>
      <c r="E21" s="88"/>
      <c r="F21" s="89"/>
      <c r="G21" s="88"/>
      <c r="H21" s="89"/>
      <c r="I21" s="88"/>
      <c r="J21" s="89"/>
      <c r="K21" s="88"/>
      <c r="L21" s="89"/>
      <c r="M21" s="88"/>
      <c r="N21" s="89"/>
      <c r="O21" s="88"/>
      <c r="P21" s="89"/>
      <c r="Q21" s="88"/>
      <c r="R21" s="89"/>
      <c r="S21" s="88"/>
      <c r="T21" s="89"/>
      <c r="U21" s="88"/>
      <c r="V21" s="88"/>
      <c r="W21" s="87"/>
    </row>
    <row r="22" spans="1:23" x14ac:dyDescent="0.25">
      <c r="A22" s="87"/>
      <c r="B22" s="87"/>
      <c r="C22" s="87"/>
      <c r="D22" s="87"/>
      <c r="E22" s="88"/>
      <c r="F22" s="89"/>
      <c r="G22" s="88"/>
      <c r="H22" s="89"/>
      <c r="I22" s="88"/>
      <c r="J22" s="89"/>
      <c r="K22" s="88"/>
      <c r="L22" s="89"/>
      <c r="M22" s="88"/>
      <c r="N22" s="89"/>
      <c r="O22" s="88"/>
      <c r="P22" s="89"/>
      <c r="Q22" s="88"/>
      <c r="R22" s="89"/>
      <c r="S22" s="88"/>
      <c r="T22" s="89"/>
      <c r="U22" s="88"/>
      <c r="V22" s="88"/>
      <c r="W22" s="87"/>
    </row>
    <row r="23" spans="1:23" x14ac:dyDescent="0.25">
      <c r="A23" s="87"/>
      <c r="B23" s="87"/>
      <c r="C23" s="87"/>
      <c r="D23" s="87"/>
      <c r="E23" s="88"/>
      <c r="F23" s="89"/>
      <c r="G23" s="88"/>
      <c r="H23" s="89"/>
      <c r="I23" s="88"/>
      <c r="J23" s="89"/>
      <c r="K23" s="88"/>
      <c r="L23" s="89"/>
      <c r="M23" s="88"/>
      <c r="N23" s="89"/>
      <c r="O23" s="88"/>
      <c r="P23" s="89"/>
      <c r="Q23" s="88"/>
      <c r="R23" s="89"/>
      <c r="S23" s="88"/>
      <c r="T23" s="89"/>
      <c r="U23" s="88"/>
      <c r="V23" s="88"/>
      <c r="W23" s="87"/>
    </row>
    <row r="24" spans="1:23" x14ac:dyDescent="0.25">
      <c r="A24" s="87"/>
      <c r="B24" s="87"/>
      <c r="C24" s="87"/>
      <c r="D24" s="87"/>
      <c r="E24" s="88"/>
      <c r="F24" s="89"/>
      <c r="G24" s="88"/>
      <c r="H24" s="89"/>
      <c r="I24" s="88"/>
      <c r="J24" s="89"/>
      <c r="K24" s="88"/>
      <c r="L24" s="89"/>
      <c r="M24" s="88"/>
      <c r="N24" s="89"/>
      <c r="O24" s="88"/>
      <c r="P24" s="89"/>
      <c r="Q24" s="88"/>
      <c r="R24" s="89"/>
      <c r="S24" s="88"/>
      <c r="T24" s="89"/>
      <c r="U24" s="88"/>
      <c r="V24" s="88"/>
      <c r="W24" s="87"/>
    </row>
    <row r="25" spans="1:23" x14ac:dyDescent="0.25">
      <c r="A25" s="320" t="s">
        <v>99</v>
      </c>
      <c r="B25" s="321"/>
      <c r="C25" s="87"/>
      <c r="D25" s="87"/>
      <c r="E25" s="88"/>
      <c r="F25" s="89"/>
      <c r="G25" s="88"/>
      <c r="H25" s="89"/>
      <c r="I25" s="88"/>
      <c r="J25" s="89"/>
      <c r="K25" s="88"/>
      <c r="L25" s="89"/>
      <c r="M25" s="88"/>
      <c r="N25" s="89"/>
      <c r="O25" s="88"/>
      <c r="P25" s="89"/>
      <c r="Q25" s="88"/>
      <c r="R25" s="89"/>
      <c r="S25" s="88"/>
      <c r="T25" s="89"/>
      <c r="U25" s="88"/>
      <c r="V25" s="88"/>
      <c r="W25" s="87"/>
    </row>
    <row r="26" spans="1:23" ht="69" customHeight="1" x14ac:dyDescent="0.25">
      <c r="A26" s="336" t="s">
        <v>100</v>
      </c>
      <c r="B26" s="341"/>
      <c r="C26" s="341"/>
      <c r="D26" s="341"/>
      <c r="E26" s="341"/>
      <c r="F26" s="341"/>
      <c r="G26" s="341"/>
      <c r="H26" s="341"/>
      <c r="I26" s="341"/>
      <c r="J26" s="341"/>
      <c r="K26" s="341"/>
      <c r="L26" s="341"/>
      <c r="M26" s="341"/>
      <c r="N26" s="341"/>
      <c r="O26" s="341"/>
      <c r="P26" s="341"/>
      <c r="Q26" s="341"/>
      <c r="R26" s="341"/>
      <c r="S26" s="341"/>
      <c r="T26" s="333" t="s">
        <v>867</v>
      </c>
      <c r="U26" s="334"/>
      <c r="V26" s="334"/>
      <c r="W26" s="334"/>
    </row>
    <row r="27" spans="1:23" x14ac:dyDescent="0.25">
      <c r="A27" s="341" t="s">
        <v>224</v>
      </c>
      <c r="B27" s="341"/>
      <c r="C27" s="341"/>
      <c r="D27" s="341"/>
      <c r="E27" s="341"/>
      <c r="F27" s="341"/>
      <c r="G27" s="341"/>
      <c r="H27" s="341"/>
      <c r="I27" s="341"/>
      <c r="J27" s="341"/>
      <c r="K27" s="341"/>
      <c r="L27" s="341"/>
      <c r="M27" s="341"/>
      <c r="N27" s="341"/>
      <c r="O27" s="341"/>
      <c r="P27" s="341"/>
      <c r="Q27" s="341"/>
      <c r="R27" s="341"/>
      <c r="S27" s="341"/>
      <c r="T27" s="334"/>
      <c r="U27" s="334"/>
      <c r="V27" s="334"/>
      <c r="W27" s="334"/>
    </row>
    <row r="28" spans="1:23" x14ac:dyDescent="0.25">
      <c r="A28" s="85"/>
      <c r="B28" s="85"/>
      <c r="C28" s="85"/>
      <c r="D28" s="85"/>
      <c r="E28" s="85"/>
      <c r="F28" s="85"/>
      <c r="G28" s="85"/>
      <c r="H28" s="85"/>
      <c r="I28" s="85"/>
      <c r="J28" s="85"/>
      <c r="K28" s="85"/>
      <c r="L28" s="85"/>
      <c r="M28" s="85"/>
      <c r="N28" s="85"/>
      <c r="O28" s="85"/>
      <c r="P28" s="85"/>
      <c r="Q28" s="85"/>
      <c r="R28" s="85"/>
      <c r="S28" s="85"/>
      <c r="T28" s="85"/>
      <c r="U28" s="85"/>
      <c r="V28" s="85"/>
      <c r="W28" s="85"/>
    </row>
    <row r="29" spans="1:23" x14ac:dyDescent="0.25">
      <c r="A29" s="85"/>
      <c r="B29" s="85"/>
      <c r="C29" s="85"/>
      <c r="D29" s="85"/>
      <c r="E29" s="85"/>
      <c r="F29" s="85"/>
      <c r="G29" s="85"/>
      <c r="H29" s="85"/>
      <c r="I29" s="85"/>
      <c r="J29" s="85"/>
      <c r="K29" s="85"/>
      <c r="L29" s="85"/>
      <c r="M29" s="85"/>
      <c r="N29" s="85"/>
      <c r="O29" s="85"/>
      <c r="P29" s="85"/>
      <c r="Q29" s="85"/>
      <c r="R29" s="85"/>
      <c r="S29" s="85"/>
      <c r="T29" s="85"/>
      <c r="U29" s="85"/>
      <c r="V29" s="85"/>
      <c r="W29" s="85"/>
    </row>
    <row r="30" spans="1:23" x14ac:dyDescent="0.25">
      <c r="A30" s="85"/>
      <c r="B30" s="85"/>
      <c r="C30" s="85"/>
      <c r="D30" s="85"/>
      <c r="E30" s="85"/>
      <c r="F30" s="85"/>
      <c r="G30" s="85"/>
      <c r="H30" s="85"/>
      <c r="I30" s="85"/>
      <c r="J30" s="85"/>
      <c r="K30" s="85"/>
      <c r="L30" s="85"/>
      <c r="M30" s="85"/>
      <c r="N30" s="85"/>
      <c r="O30" s="85"/>
      <c r="P30" s="85"/>
      <c r="Q30" s="85"/>
      <c r="R30" s="85"/>
      <c r="S30" s="85"/>
      <c r="T30" s="85"/>
      <c r="U30" s="85"/>
      <c r="V30" s="85"/>
      <c r="W30" s="85"/>
    </row>
    <row r="31" spans="1:23" x14ac:dyDescent="0.25">
      <c r="A31" s="85"/>
      <c r="B31" s="85"/>
      <c r="C31" s="85"/>
      <c r="D31" s="85"/>
      <c r="E31" s="85"/>
      <c r="F31" s="85"/>
      <c r="G31" s="85"/>
      <c r="H31" s="85"/>
      <c r="I31" s="85"/>
      <c r="J31" s="85"/>
      <c r="K31" s="85"/>
      <c r="L31" s="85"/>
      <c r="M31" s="85"/>
      <c r="N31" s="85"/>
      <c r="O31" s="85"/>
      <c r="P31" s="85"/>
      <c r="Q31" s="85"/>
      <c r="R31" s="85"/>
      <c r="S31" s="85"/>
      <c r="T31" s="85"/>
      <c r="U31" s="85"/>
      <c r="V31" s="85"/>
      <c r="W31" s="85"/>
    </row>
    <row r="32" spans="1:23" x14ac:dyDescent="0.25">
      <c r="A32" s="85"/>
      <c r="B32" s="85"/>
      <c r="C32" s="85"/>
      <c r="D32" s="85"/>
      <c r="E32" s="85"/>
      <c r="F32" s="85"/>
      <c r="G32" s="85"/>
      <c r="H32" s="85"/>
      <c r="I32" s="85"/>
      <c r="J32" s="85"/>
      <c r="K32" s="85"/>
      <c r="L32" s="85"/>
      <c r="M32" s="85"/>
      <c r="N32" s="85"/>
      <c r="O32" s="85"/>
      <c r="P32" s="85"/>
      <c r="Q32" s="85"/>
      <c r="R32" s="85"/>
      <c r="S32" s="85"/>
      <c r="T32" s="85"/>
      <c r="U32" s="85"/>
      <c r="V32" s="85"/>
      <c r="W32" s="85"/>
    </row>
    <row r="33" spans="1:23" x14ac:dyDescent="0.25">
      <c r="A33" s="85"/>
      <c r="B33" s="85"/>
      <c r="C33" s="85"/>
      <c r="D33" s="85"/>
      <c r="E33" s="85"/>
      <c r="F33" s="85"/>
      <c r="G33" s="85"/>
      <c r="H33" s="85"/>
      <c r="I33" s="85"/>
      <c r="J33" s="85"/>
      <c r="K33" s="85"/>
      <c r="L33" s="85"/>
      <c r="M33" s="85"/>
      <c r="N33" s="85"/>
      <c r="O33" s="85"/>
      <c r="P33" s="85"/>
      <c r="Q33" s="85"/>
      <c r="R33" s="85"/>
      <c r="S33" s="85"/>
      <c r="T33" s="85"/>
      <c r="U33" s="85"/>
      <c r="V33" s="85"/>
      <c r="W33" s="85"/>
    </row>
    <row r="34" spans="1:23" x14ac:dyDescent="0.25">
      <c r="A34" s="85"/>
      <c r="B34" s="85"/>
      <c r="C34" s="85"/>
      <c r="D34" s="85"/>
      <c r="E34" s="85"/>
      <c r="F34" s="85"/>
      <c r="G34" s="85"/>
      <c r="H34" s="85"/>
      <c r="I34" s="85"/>
      <c r="J34" s="85"/>
      <c r="K34" s="85"/>
      <c r="L34" s="85"/>
      <c r="M34" s="85"/>
      <c r="N34" s="85"/>
      <c r="O34" s="85"/>
      <c r="P34" s="85"/>
      <c r="Q34" s="85"/>
      <c r="R34" s="85"/>
      <c r="S34" s="85"/>
      <c r="T34" s="85"/>
      <c r="U34" s="85"/>
      <c r="V34" s="85"/>
      <c r="W34" s="85"/>
    </row>
    <row r="35" spans="1:23" x14ac:dyDescent="0.25">
      <c r="A35" s="85"/>
      <c r="B35" s="85"/>
      <c r="C35" s="85"/>
      <c r="D35" s="85"/>
      <c r="E35" s="85"/>
      <c r="F35" s="85"/>
      <c r="G35" s="85"/>
      <c r="H35" s="85"/>
      <c r="I35" s="85"/>
      <c r="J35" s="85"/>
      <c r="K35" s="85"/>
      <c r="L35" s="85"/>
      <c r="M35" s="85"/>
      <c r="N35" s="85"/>
      <c r="O35" s="85"/>
      <c r="P35" s="85"/>
      <c r="Q35" s="85"/>
      <c r="R35" s="85"/>
      <c r="S35" s="85"/>
      <c r="T35" s="85"/>
      <c r="U35" s="85"/>
      <c r="V35" s="85"/>
      <c r="W35" s="85"/>
    </row>
    <row r="36" spans="1:23" x14ac:dyDescent="0.25">
      <c r="A36" s="85"/>
      <c r="B36" s="85"/>
      <c r="C36" s="85"/>
      <c r="D36" s="85"/>
      <c r="E36" s="85"/>
      <c r="F36" s="85"/>
      <c r="G36" s="85"/>
      <c r="H36" s="85"/>
      <c r="I36" s="85"/>
      <c r="J36" s="85"/>
      <c r="K36" s="85"/>
      <c r="L36" s="85"/>
      <c r="M36" s="85"/>
      <c r="N36" s="85"/>
      <c r="O36" s="85"/>
      <c r="P36" s="85"/>
      <c r="Q36" s="85"/>
      <c r="R36" s="85"/>
      <c r="S36" s="85"/>
      <c r="T36" s="85"/>
      <c r="U36" s="85"/>
      <c r="V36" s="85"/>
      <c r="W36" s="85"/>
    </row>
    <row r="37" spans="1:23" x14ac:dyDescent="0.25">
      <c r="A37" s="85"/>
      <c r="B37" s="85"/>
      <c r="C37" s="85"/>
      <c r="D37" s="85"/>
      <c r="E37" s="85"/>
      <c r="F37" s="85"/>
      <c r="G37" s="85"/>
      <c r="H37" s="85"/>
      <c r="I37" s="85"/>
      <c r="J37" s="85"/>
      <c r="K37" s="85"/>
      <c r="L37" s="85"/>
      <c r="M37" s="85"/>
      <c r="N37" s="85"/>
      <c r="O37" s="85"/>
      <c r="P37" s="85"/>
      <c r="Q37" s="85"/>
      <c r="R37" s="85"/>
      <c r="S37" s="85"/>
      <c r="T37" s="85"/>
      <c r="U37" s="85"/>
      <c r="V37" s="85"/>
      <c r="W37" s="85"/>
    </row>
    <row r="38" spans="1:23" x14ac:dyDescent="0.25">
      <c r="A38" s="85"/>
      <c r="B38" s="85"/>
      <c r="C38" s="85"/>
      <c r="D38" s="85"/>
      <c r="E38" s="85"/>
      <c r="F38" s="85"/>
      <c r="G38" s="85"/>
      <c r="H38" s="85"/>
      <c r="I38" s="85"/>
      <c r="J38" s="85"/>
      <c r="K38" s="85"/>
      <c r="L38" s="85"/>
      <c r="M38" s="85"/>
      <c r="N38" s="85"/>
      <c r="O38" s="85"/>
      <c r="P38" s="85"/>
      <c r="Q38" s="85"/>
      <c r="R38" s="85"/>
      <c r="S38" s="85"/>
      <c r="T38" s="85"/>
      <c r="U38" s="85"/>
      <c r="V38" s="85"/>
      <c r="W38" s="85"/>
    </row>
    <row r="39" spans="1:23" x14ac:dyDescent="0.25">
      <c r="A39" s="85"/>
      <c r="B39" s="85"/>
      <c r="C39" s="85"/>
      <c r="D39" s="85"/>
      <c r="E39" s="85"/>
      <c r="F39" s="85"/>
      <c r="G39" s="85"/>
      <c r="H39" s="85"/>
      <c r="I39" s="85"/>
      <c r="J39" s="85"/>
      <c r="K39" s="85"/>
      <c r="L39" s="85"/>
      <c r="M39" s="85"/>
      <c r="N39" s="85"/>
      <c r="O39" s="85"/>
      <c r="P39" s="85"/>
      <c r="Q39" s="85"/>
      <c r="R39" s="85"/>
      <c r="S39" s="85"/>
      <c r="T39" s="85"/>
      <c r="U39" s="85"/>
      <c r="V39" s="85"/>
      <c r="W39" s="85"/>
    </row>
    <row r="40" spans="1:23" x14ac:dyDescent="0.25">
      <c r="A40" s="85"/>
      <c r="B40" s="85"/>
      <c r="C40" s="85"/>
      <c r="D40" s="85"/>
      <c r="E40" s="85"/>
      <c r="F40" s="85"/>
      <c r="G40" s="85"/>
      <c r="H40" s="85"/>
      <c r="I40" s="85"/>
      <c r="J40" s="85"/>
      <c r="K40" s="85"/>
      <c r="L40" s="85"/>
      <c r="M40" s="85"/>
      <c r="N40" s="85"/>
      <c r="O40" s="85"/>
      <c r="P40" s="85"/>
      <c r="Q40" s="85"/>
      <c r="R40" s="85"/>
      <c r="S40" s="85"/>
      <c r="T40" s="85"/>
      <c r="U40" s="85"/>
      <c r="V40" s="85"/>
      <c r="W40" s="85"/>
    </row>
    <row r="41" spans="1:23" x14ac:dyDescent="0.25">
      <c r="A41" s="85"/>
      <c r="B41" s="85"/>
      <c r="C41" s="85"/>
      <c r="D41" s="85"/>
      <c r="E41" s="85"/>
      <c r="F41" s="85"/>
      <c r="G41" s="85"/>
      <c r="H41" s="85"/>
      <c r="I41" s="85"/>
      <c r="J41" s="85"/>
      <c r="K41" s="85"/>
      <c r="L41" s="85"/>
      <c r="M41" s="85"/>
      <c r="N41" s="85"/>
      <c r="O41" s="85"/>
      <c r="P41" s="85"/>
      <c r="Q41" s="85"/>
      <c r="R41" s="85"/>
      <c r="S41" s="85"/>
      <c r="T41" s="85"/>
      <c r="U41" s="85"/>
      <c r="V41" s="85"/>
      <c r="W41" s="85"/>
    </row>
  </sheetData>
  <mergeCells count="27">
    <mergeCell ref="V12:V14"/>
    <mergeCell ref="A25:B25"/>
    <mergeCell ref="A26:S26"/>
    <mergeCell ref="T26:W27"/>
    <mergeCell ref="F9:G9"/>
    <mergeCell ref="H9:I9"/>
    <mergeCell ref="J9:K9"/>
    <mergeCell ref="L9:M9"/>
    <mergeCell ref="N9:O9"/>
    <mergeCell ref="A27:S27"/>
    <mergeCell ref="A7:A10"/>
    <mergeCell ref="B7:B10"/>
    <mergeCell ref="C7:C10"/>
    <mergeCell ref="D7:D10"/>
    <mergeCell ref="E8:E9"/>
    <mergeCell ref="P9:Q9"/>
    <mergeCell ref="R9:S9"/>
    <mergeCell ref="A2:W2"/>
    <mergeCell ref="E7:M7"/>
    <mergeCell ref="N7:U7"/>
    <mergeCell ref="F8:I8"/>
    <mergeCell ref="J8:M8"/>
    <mergeCell ref="N8:Q8"/>
    <mergeCell ref="R8:U8"/>
    <mergeCell ref="V8:V10"/>
    <mergeCell ref="W7:W10"/>
    <mergeCell ref="T9:U9"/>
  </mergeCells>
  <phoneticPr fontId="59" type="noConversion"/>
  <pageMargins left="3.8888888888888903E-2" right="3.8888888888888903E-2" top="1" bottom="1" header="0.5" footer="0.5"/>
  <pageSetup paperSize="9" scale="8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P19"/>
  <sheetViews>
    <sheetView view="pageBreakPreview" zoomScaleNormal="100" workbookViewId="0">
      <selection activeCell="G18" sqref="G18"/>
    </sheetView>
  </sheetViews>
  <sheetFormatPr defaultColWidth="9" defaultRowHeight="13.8" x14ac:dyDescent="0.25"/>
  <cols>
    <col min="1" max="1" width="4.77734375" style="105" customWidth="1"/>
    <col min="2" max="2" width="11.88671875" style="105" customWidth="1"/>
    <col min="3" max="3" width="9.6640625" style="105" customWidth="1"/>
    <col min="4" max="4" width="10.21875" style="105" customWidth="1"/>
    <col min="5" max="9" width="10.77734375" style="105" customWidth="1"/>
    <col min="10" max="10" width="9" style="105"/>
    <col min="11" max="15" width="10.77734375" style="105" customWidth="1"/>
    <col min="16" max="16" width="14" style="105" customWidth="1"/>
    <col min="17" max="16384" width="9" style="105"/>
  </cols>
  <sheetData>
    <row r="2" spans="1:16" ht="22.8" x14ac:dyDescent="0.25">
      <c r="A2" s="325" t="s">
        <v>15</v>
      </c>
      <c r="B2" s="302"/>
      <c r="C2" s="302"/>
      <c r="D2" s="302"/>
      <c r="E2" s="302"/>
      <c r="F2" s="302"/>
      <c r="G2" s="302"/>
      <c r="H2" s="302"/>
      <c r="I2" s="302"/>
      <c r="J2" s="302"/>
      <c r="K2" s="302"/>
      <c r="L2" s="302"/>
      <c r="M2" s="302"/>
      <c r="N2" s="302"/>
      <c r="O2" s="302"/>
      <c r="P2" s="302"/>
    </row>
    <row r="3" spans="1:16" x14ac:dyDescent="0.25">
      <c r="A3" s="85"/>
      <c r="B3" s="85"/>
      <c r="C3" s="85"/>
      <c r="D3" s="85"/>
      <c r="E3" s="85"/>
      <c r="F3" s="85"/>
      <c r="G3" s="85"/>
      <c r="H3" s="85"/>
      <c r="I3" s="85"/>
      <c r="J3" s="85"/>
      <c r="K3" s="85"/>
      <c r="L3" s="85"/>
      <c r="M3" s="85"/>
      <c r="N3" s="85"/>
      <c r="O3" s="85"/>
      <c r="P3" s="133" t="s">
        <v>225</v>
      </c>
    </row>
    <row r="4" spans="1:16" x14ac:dyDescent="0.25">
      <c r="A4" s="140" t="s">
        <v>134</v>
      </c>
      <c r="B4" s="85"/>
      <c r="C4" s="85"/>
      <c r="D4" s="85"/>
      <c r="E4" s="85"/>
      <c r="F4" s="85"/>
      <c r="G4" s="85"/>
      <c r="H4" s="85"/>
      <c r="I4" s="85"/>
      <c r="J4" s="85"/>
      <c r="K4" s="85"/>
      <c r="L4" s="85"/>
      <c r="M4" s="85"/>
      <c r="N4" s="85"/>
      <c r="O4" s="85"/>
      <c r="P4" s="85"/>
    </row>
    <row r="5" spans="1:16" x14ac:dyDescent="0.25">
      <c r="A5" s="140" t="s">
        <v>226</v>
      </c>
      <c r="B5" s="85"/>
      <c r="C5" s="85"/>
      <c r="D5" s="85"/>
      <c r="E5" s="85"/>
      <c r="F5" s="85"/>
      <c r="G5" s="85"/>
      <c r="H5" s="85"/>
      <c r="I5" s="85"/>
      <c r="J5" s="85"/>
      <c r="K5" s="85"/>
      <c r="L5" s="85"/>
      <c r="M5" s="85"/>
      <c r="N5" s="85"/>
      <c r="O5" s="85"/>
      <c r="P5" s="85"/>
    </row>
    <row r="6" spans="1:16" x14ac:dyDescent="0.25">
      <c r="A6" s="140" t="s">
        <v>227</v>
      </c>
      <c r="B6" s="85"/>
      <c r="C6" s="85"/>
      <c r="D6" s="85"/>
      <c r="E6" s="85"/>
      <c r="F6" s="85"/>
      <c r="G6" s="85"/>
      <c r="H6" s="85"/>
      <c r="I6" s="85"/>
      <c r="J6" s="85"/>
      <c r="K6" s="85"/>
      <c r="L6" s="85"/>
      <c r="M6" s="85"/>
      <c r="N6" s="85"/>
      <c r="O6" s="85"/>
      <c r="P6" s="133" t="s">
        <v>76</v>
      </c>
    </row>
    <row r="7" spans="1:16" x14ac:dyDescent="0.25">
      <c r="A7" s="337" t="s">
        <v>77</v>
      </c>
      <c r="B7" s="337" t="s">
        <v>78</v>
      </c>
      <c r="C7" s="337" t="s">
        <v>79</v>
      </c>
      <c r="D7" s="337" t="s">
        <v>80</v>
      </c>
      <c r="E7" s="337" t="s">
        <v>228</v>
      </c>
      <c r="F7" s="338"/>
      <c r="G7" s="337" t="s">
        <v>81</v>
      </c>
      <c r="H7" s="338"/>
      <c r="I7" s="338"/>
      <c r="J7" s="337" t="s">
        <v>229</v>
      </c>
      <c r="K7" s="337" t="s">
        <v>230</v>
      </c>
      <c r="L7" s="337" t="s">
        <v>231</v>
      </c>
      <c r="M7" s="337" t="s">
        <v>82</v>
      </c>
      <c r="N7" s="338"/>
      <c r="O7" s="337" t="s">
        <v>83</v>
      </c>
      <c r="P7" s="337" t="s">
        <v>84</v>
      </c>
    </row>
    <row r="8" spans="1:16" x14ac:dyDescent="0.25">
      <c r="A8" s="338"/>
      <c r="B8" s="338"/>
      <c r="C8" s="338"/>
      <c r="D8" s="338"/>
      <c r="E8" s="338"/>
      <c r="F8" s="338"/>
      <c r="G8" s="337" t="s">
        <v>85</v>
      </c>
      <c r="H8" s="337" t="s">
        <v>86</v>
      </c>
      <c r="I8" s="338"/>
      <c r="J8" s="338"/>
      <c r="K8" s="338"/>
      <c r="L8" s="338"/>
      <c r="M8" s="337" t="s">
        <v>232</v>
      </c>
      <c r="N8" s="337" t="s">
        <v>233</v>
      </c>
      <c r="O8" s="338"/>
      <c r="P8" s="338"/>
    </row>
    <row r="9" spans="1:16" x14ac:dyDescent="0.25">
      <c r="A9" s="338"/>
      <c r="B9" s="338"/>
      <c r="C9" s="338"/>
      <c r="D9" s="338"/>
      <c r="E9" s="141" t="s">
        <v>234</v>
      </c>
      <c r="F9" s="141" t="s">
        <v>235</v>
      </c>
      <c r="G9" s="338"/>
      <c r="H9" s="141" t="s">
        <v>87</v>
      </c>
      <c r="I9" s="141" t="s">
        <v>88</v>
      </c>
      <c r="J9" s="338"/>
      <c r="K9" s="338"/>
      <c r="L9" s="338"/>
      <c r="M9" s="338"/>
      <c r="N9" s="338"/>
      <c r="O9" s="338"/>
      <c r="P9" s="338"/>
    </row>
    <row r="10" spans="1:16" x14ac:dyDescent="0.25">
      <c r="A10" s="87"/>
      <c r="B10" s="90" t="s">
        <v>145</v>
      </c>
      <c r="C10" s="90" t="s">
        <v>146</v>
      </c>
      <c r="D10" s="90" t="s">
        <v>147</v>
      </c>
      <c r="E10" s="90" t="s">
        <v>148</v>
      </c>
      <c r="F10" s="90" t="s">
        <v>149</v>
      </c>
      <c r="G10" s="90" t="s">
        <v>150</v>
      </c>
      <c r="H10" s="90" t="s">
        <v>151</v>
      </c>
      <c r="I10" s="90" t="s">
        <v>152</v>
      </c>
      <c r="J10" s="90" t="s">
        <v>153</v>
      </c>
      <c r="K10" s="90" t="s">
        <v>154</v>
      </c>
      <c r="L10" s="142" t="s">
        <v>155</v>
      </c>
      <c r="M10" s="142" t="s">
        <v>156</v>
      </c>
      <c r="N10" s="142" t="s">
        <v>157</v>
      </c>
      <c r="O10" s="142" t="s">
        <v>158</v>
      </c>
      <c r="P10" s="142" t="s">
        <v>159</v>
      </c>
    </row>
    <row r="11" spans="1:16" x14ac:dyDescent="0.25">
      <c r="A11" s="87"/>
      <c r="B11" s="87"/>
      <c r="C11" s="106"/>
      <c r="D11" s="87"/>
      <c r="E11" s="88"/>
      <c r="F11" s="88"/>
      <c r="G11" s="88"/>
      <c r="H11" s="88"/>
      <c r="I11" s="88"/>
      <c r="J11" s="87"/>
      <c r="K11" s="88"/>
      <c r="L11" s="88"/>
      <c r="M11" s="88"/>
      <c r="N11" s="88"/>
      <c r="O11" s="88"/>
      <c r="P11" s="87"/>
    </row>
    <row r="12" spans="1:16" x14ac:dyDescent="0.25">
      <c r="A12" s="87"/>
      <c r="B12" s="87"/>
      <c r="C12" s="106"/>
      <c r="D12" s="87"/>
      <c r="E12" s="88"/>
      <c r="F12" s="88"/>
      <c r="G12" s="88"/>
      <c r="H12" s="88"/>
      <c r="I12" s="88"/>
      <c r="J12" s="87"/>
      <c r="K12" s="88"/>
      <c r="L12" s="88"/>
      <c r="M12" s="88"/>
      <c r="N12" s="88"/>
      <c r="O12" s="88"/>
      <c r="P12" s="87"/>
    </row>
    <row r="13" spans="1:16" x14ac:dyDescent="0.25">
      <c r="A13" s="87"/>
      <c r="B13" s="87"/>
      <c r="C13" s="106"/>
      <c r="D13" s="87"/>
      <c r="E13" s="88"/>
      <c r="F13" s="88"/>
      <c r="G13" s="88"/>
      <c r="H13" s="88"/>
      <c r="I13" s="88"/>
      <c r="J13" s="87"/>
      <c r="K13" s="88"/>
      <c r="L13" s="88"/>
      <c r="M13" s="88"/>
      <c r="N13" s="88"/>
      <c r="O13" s="88"/>
      <c r="P13" s="87"/>
    </row>
    <row r="14" spans="1:16" x14ac:dyDescent="0.25">
      <c r="A14" s="87"/>
      <c r="B14" s="87"/>
      <c r="C14" s="106"/>
      <c r="D14" s="87"/>
      <c r="E14" s="88"/>
      <c r="F14" s="88"/>
      <c r="G14" s="88"/>
      <c r="H14" s="88"/>
      <c r="I14" s="88"/>
      <c r="J14" s="87"/>
      <c r="K14" s="88"/>
      <c r="L14" s="88"/>
      <c r="M14" s="88"/>
      <c r="N14" s="88"/>
      <c r="O14" s="88"/>
      <c r="P14" s="87"/>
    </row>
    <row r="15" spans="1:16" x14ac:dyDescent="0.25">
      <c r="A15" s="87"/>
      <c r="B15" s="87"/>
      <c r="C15" s="106"/>
      <c r="D15" s="87"/>
      <c r="E15" s="88"/>
      <c r="F15" s="88"/>
      <c r="G15" s="88"/>
      <c r="H15" s="88"/>
      <c r="I15" s="88"/>
      <c r="J15" s="87"/>
      <c r="K15" s="88"/>
      <c r="L15" s="88"/>
      <c r="M15" s="88"/>
      <c r="N15" s="88"/>
      <c r="O15" s="88"/>
      <c r="P15" s="87"/>
    </row>
    <row r="16" spans="1:16" x14ac:dyDescent="0.25">
      <c r="A16" s="87"/>
      <c r="B16" s="87"/>
      <c r="C16" s="106"/>
      <c r="D16" s="87"/>
      <c r="E16" s="88"/>
      <c r="F16" s="88"/>
      <c r="G16" s="88"/>
      <c r="H16" s="88"/>
      <c r="I16" s="88"/>
      <c r="J16" s="87"/>
      <c r="K16" s="88"/>
      <c r="L16" s="88"/>
      <c r="M16" s="88"/>
      <c r="N16" s="88"/>
      <c r="O16" s="88"/>
      <c r="P16" s="87"/>
    </row>
    <row r="17" spans="1:16" x14ac:dyDescent="0.25">
      <c r="A17" s="320" t="s">
        <v>99</v>
      </c>
      <c r="B17" s="321"/>
      <c r="C17" s="106"/>
      <c r="D17" s="87"/>
      <c r="E17" s="88"/>
      <c r="F17" s="88"/>
      <c r="G17" s="88"/>
      <c r="H17" s="88"/>
      <c r="I17" s="88"/>
      <c r="J17" s="87"/>
      <c r="K17" s="88"/>
      <c r="L17" s="88"/>
      <c r="M17" s="88"/>
      <c r="N17" s="88"/>
      <c r="O17" s="88"/>
      <c r="P17" s="87"/>
    </row>
    <row r="18" spans="1:16" ht="70.95" customHeight="1" x14ac:dyDescent="0.25">
      <c r="A18" s="336" t="s">
        <v>100</v>
      </c>
      <c r="B18" s="341"/>
      <c r="C18" s="341"/>
      <c r="D18" s="341"/>
      <c r="E18" s="341"/>
      <c r="F18" s="341"/>
      <c r="G18" s="341"/>
      <c r="H18" s="341"/>
      <c r="I18" s="341"/>
      <c r="J18" s="341"/>
      <c r="K18" s="341"/>
      <c r="L18" s="341"/>
      <c r="M18" s="333" t="s">
        <v>236</v>
      </c>
      <c r="N18" s="334"/>
      <c r="O18" s="334"/>
      <c r="P18" s="334"/>
    </row>
    <row r="19" spans="1:16" x14ac:dyDescent="0.25">
      <c r="A19" s="336" t="s">
        <v>237</v>
      </c>
      <c r="B19" s="341"/>
      <c r="C19" s="341"/>
      <c r="D19" s="341"/>
      <c r="E19" s="341"/>
      <c r="F19" s="341"/>
      <c r="G19" s="341"/>
      <c r="H19" s="341"/>
      <c r="I19" s="341"/>
      <c r="J19" s="341"/>
      <c r="K19" s="341"/>
      <c r="L19" s="341"/>
      <c r="M19" s="334"/>
      <c r="N19" s="334"/>
      <c r="O19" s="334"/>
      <c r="P19" s="334"/>
    </row>
  </sheetData>
  <mergeCells count="21">
    <mergeCell ref="M18:P19"/>
    <mergeCell ref="A18:L18"/>
    <mergeCell ref="A19:L19"/>
    <mergeCell ref="A7:A9"/>
    <mergeCell ref="B7:B9"/>
    <mergeCell ref="C7:C9"/>
    <mergeCell ref="D7:D9"/>
    <mergeCell ref="G8:G9"/>
    <mergeCell ref="J7:J9"/>
    <mergeCell ref="K7:K9"/>
    <mergeCell ref="L7:L9"/>
    <mergeCell ref="E7:F8"/>
    <mergeCell ref="A2:P2"/>
    <mergeCell ref="G7:I7"/>
    <mergeCell ref="M7:N7"/>
    <mergeCell ref="H8:I8"/>
    <mergeCell ref="A17:B17"/>
    <mergeCell ref="M8:M9"/>
    <mergeCell ref="N8:N9"/>
    <mergeCell ref="O7:O9"/>
    <mergeCell ref="P7:P9"/>
  </mergeCells>
  <phoneticPr fontId="59" type="noConversion"/>
  <pageMargins left="7.8472222222222193E-2" right="7.8472222222222193E-2" top="0.74791666666666701" bottom="0.66874999999999996" header="0.5" footer="0.5"/>
  <pageSetup paperSize="9"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12</vt:i4>
      </vt:variant>
    </vt:vector>
  </HeadingPairs>
  <TitlesOfParts>
    <vt:vector size="49" baseType="lpstr">
      <vt:lpstr>目录</vt:lpstr>
      <vt:lpstr>清产核资汇总表</vt:lpstr>
      <vt:lpstr>货币资金</vt:lpstr>
      <vt:lpstr>短期投资</vt:lpstr>
      <vt:lpstr>应收款项</vt:lpstr>
      <vt:lpstr>库存物资</vt:lpstr>
      <vt:lpstr>牲畜（禽）资产</vt:lpstr>
      <vt:lpstr>林木资产</vt:lpstr>
      <vt:lpstr>长期投资</vt:lpstr>
      <vt:lpstr>固定资产-1</vt:lpstr>
      <vt:lpstr>固定资产-2</vt:lpstr>
      <vt:lpstr>在建工程-1</vt:lpstr>
      <vt:lpstr>在建工程-2</vt:lpstr>
      <vt:lpstr>无形资产</vt:lpstr>
      <vt:lpstr>短期借款</vt:lpstr>
      <vt:lpstr>应付款项</vt:lpstr>
      <vt:lpstr>长期借款</vt:lpstr>
      <vt:lpstr>应付工资</vt:lpstr>
      <vt:lpstr>应付福利费</vt:lpstr>
      <vt:lpstr>专项应付款</vt:lpstr>
      <vt:lpstr>所有者权益</vt:lpstr>
      <vt:lpstr>资产负债清查表（经营主体）</vt:lpstr>
      <vt:lpstr>资产负债清查表（国有资产）</vt:lpstr>
      <vt:lpstr>项目资产确认明细表</vt:lpstr>
      <vt:lpstr>项目资产清单</vt:lpstr>
      <vt:lpstr>项目经营主体基本信息</vt:lpstr>
      <vt:lpstr>项目基本情况公示表</vt:lpstr>
      <vt:lpstr>资产基本情况公示表</vt:lpstr>
      <vt:lpstr>项目分红公示（资产收益情况）</vt:lpstr>
      <vt:lpstr>项目分红公示（群众收益情况）</vt:lpstr>
      <vt:lpstr>项目固定资产管理台账</vt:lpstr>
      <vt:lpstr>项目存货管理台账</vt:lpstr>
      <vt:lpstr>项目牲畜（禽）资产管理台账</vt:lpstr>
      <vt:lpstr>扶贫项目资产明细表</vt:lpstr>
      <vt:lpstr>扶贫产业项目资产汇总明细表</vt:lpstr>
      <vt:lpstr>资产负债表</vt:lpstr>
      <vt:lpstr>利润表</vt:lpstr>
      <vt:lpstr>扶贫产业项目资产汇总明细表!Print_Area</vt:lpstr>
      <vt:lpstr>'固定资产-1'!Print_Area</vt:lpstr>
      <vt:lpstr>库存物资!Print_Area</vt:lpstr>
      <vt:lpstr>利润表!Print_Area</vt:lpstr>
      <vt:lpstr>项目固定资产管理台账!Print_Area</vt:lpstr>
      <vt:lpstr>'项目牲畜（禽）资产管理台账'!Print_Area</vt:lpstr>
      <vt:lpstr>项目资产确认明细表!Print_Area</vt:lpstr>
      <vt:lpstr>应付款项!Print_Area</vt:lpstr>
      <vt:lpstr>应收款项!Print_Area</vt:lpstr>
      <vt:lpstr>资产负债表!Print_Area</vt:lpstr>
      <vt:lpstr>'资产负债清查表（国有资产）'!Print_Area</vt:lpstr>
      <vt:lpstr>'资产负债清查表（经营主体）'!Print_Area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book</dc:creator>
  <cp:lastModifiedBy>刘佳鑫</cp:lastModifiedBy>
  <cp:lastPrinted>2023-11-03T10:19:20Z</cp:lastPrinted>
  <dcterms:created xsi:type="dcterms:W3CDTF">2023-06-17T03:32:00Z</dcterms:created>
  <dcterms:modified xsi:type="dcterms:W3CDTF">2023-11-03T10:19:40Z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4792316DC74642B3B43495F368FB1F49_12</vt:lpwstr>
  </property>
  <property fmtid="{D5CDD505-2E9C-101B-9397-08002B2CF9AE}" pid="3" name="KSOProductBuildVer">
    <vt:lpwstr>2052-12.1.0.15712</vt:lpwstr>
  </property>
</Properties>
</file>