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E:\怀信\22林芝清产核资\报告-清产核资\第三组\八一镇\31八一镇多旺农牧民手工艺糌粑加工厂项目（缺分红、收益需核实）\"/>
    </mc:Choice>
  </mc:AlternateContent>
  <xr:revisionPtr revIDLastSave="0" documentId="13_ncr:1_{86A7279D-1543-4EA4-8669-25B568BED03C}" xr6:coauthVersionLast="47" xr6:coauthVersionMax="47" xr10:uidLastSave="{00000000-0000-0000-0000-000000000000}"/>
  <bookViews>
    <workbookView xWindow="-120" yWindow="-120" windowWidth="29040" windowHeight="15720" tabRatio="924" firstSheet="1" activeTab="27"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扶贫产业项目资产汇总明细表!$A$1:$AI$17</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'项目牲畜（禽）资产管理台账'!$A$1:$W$37</definedName>
    <definedName name="_xlnm.Print_Area" localSheetId="23">项目资产确认明细表!$A$1:$O$7</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1" l="1"/>
  <c r="C41" i="21"/>
  <c r="E36" i="21"/>
  <c r="E35" i="21" s="1"/>
  <c r="C36" i="21"/>
  <c r="C35" i="21" s="1"/>
  <c r="G31" i="21"/>
  <c r="F31" i="21"/>
  <c r="G30" i="21"/>
  <c r="F30" i="21"/>
  <c r="G29" i="21"/>
  <c r="F29" i="21"/>
  <c r="G28" i="21"/>
  <c r="F28" i="21"/>
  <c r="G19" i="21"/>
  <c r="F19" i="21"/>
  <c r="G17" i="21"/>
  <c r="F17" i="21"/>
  <c r="G16" i="21"/>
  <c r="F16" i="21"/>
  <c r="G12" i="21"/>
  <c r="F12" i="21"/>
  <c r="G11" i="21"/>
  <c r="F11" i="21"/>
  <c r="E9" i="21"/>
  <c r="D9" i="21"/>
  <c r="C9" i="21"/>
  <c r="G8" i="21"/>
  <c r="F8" i="21"/>
  <c r="E6" i="21"/>
  <c r="E27" i="21" s="1"/>
  <c r="E30" i="21" s="1"/>
  <c r="E32" i="21" s="1"/>
  <c r="D6" i="21"/>
  <c r="D27" i="21" s="1"/>
  <c r="D30" i="21" s="1"/>
  <c r="D32" i="21" s="1"/>
  <c r="C6" i="21"/>
  <c r="C27" i="21" s="1"/>
  <c r="C30" i="21" s="1"/>
  <c r="C32" i="21" s="1"/>
  <c r="G5" i="21"/>
  <c r="F5" i="21"/>
  <c r="F45" i="23"/>
  <c r="C45" i="23"/>
  <c r="C46" i="23" s="1"/>
  <c r="C47" i="23" s="1"/>
  <c r="F44" i="23"/>
  <c r="F42" i="23"/>
  <c r="F38" i="23"/>
  <c r="C38" i="23"/>
  <c r="C34" i="23"/>
  <c r="F33" i="23"/>
  <c r="C33" i="23"/>
  <c r="C32" i="23"/>
  <c r="F30" i="23"/>
  <c r="C24" i="23"/>
  <c r="F21" i="23"/>
  <c r="F34" i="23" s="1"/>
  <c r="F47" i="23" s="1"/>
  <c r="F51" i="23" s="1"/>
  <c r="C20" i="23"/>
  <c r="C19" i="23"/>
  <c r="F17" i="23"/>
  <c r="C17" i="23"/>
  <c r="F13" i="23"/>
  <c r="C13" i="23"/>
  <c r="F11" i="23"/>
  <c r="C11" i="23"/>
  <c r="C7" i="23"/>
  <c r="A3" i="23"/>
  <c r="A3" i="21" s="1"/>
  <c r="AB17" i="35"/>
  <c r="V17" i="35"/>
  <c r="P17" i="35"/>
  <c r="AB12" i="35"/>
  <c r="V12" i="35"/>
  <c r="G7" i="35"/>
  <c r="U16" i="34"/>
  <c r="T16" i="34"/>
  <c r="S16" i="34"/>
  <c r="Q16" i="34"/>
  <c r="O16" i="34"/>
  <c r="N16" i="34"/>
  <c r="M16" i="34"/>
  <c r="L16" i="34"/>
  <c r="K16" i="34"/>
  <c r="J17" i="35" s="1"/>
  <c r="I16" i="34"/>
  <c r="U15" i="34"/>
  <c r="T15" i="34"/>
  <c r="O15" i="34"/>
  <c r="L15" i="34"/>
  <c r="N15" i="34" s="1"/>
  <c r="I15" i="34"/>
  <c r="U14" i="34"/>
  <c r="T14" i="34"/>
  <c r="O14" i="34"/>
  <c r="N14" i="34"/>
  <c r="L14" i="34"/>
  <c r="K14" i="34" s="1"/>
  <c r="I14" i="34"/>
  <c r="U13" i="34"/>
  <c r="T13" i="34"/>
  <c r="O13" i="34"/>
  <c r="N13" i="34"/>
  <c r="L13" i="34"/>
  <c r="K13" i="34" s="1"/>
  <c r="I13" i="34"/>
  <c r="U12" i="34"/>
  <c r="T12" i="34"/>
  <c r="O12" i="34"/>
  <c r="L12" i="34"/>
  <c r="N12" i="34" s="1"/>
  <c r="I12" i="34"/>
  <c r="U11" i="34"/>
  <c r="T11" i="34"/>
  <c r="Q11" i="34"/>
  <c r="O11" i="34"/>
  <c r="N11" i="34"/>
  <c r="M11" i="34"/>
  <c r="L11" i="34"/>
  <c r="K11" i="34"/>
  <c r="P12" i="35" s="1"/>
  <c r="I11" i="34"/>
  <c r="U10" i="34"/>
  <c r="T10" i="34"/>
  <c r="O10" i="34"/>
  <c r="N10" i="34"/>
  <c r="L10" i="34"/>
  <c r="K10" i="34"/>
  <c r="AB11" i="35" s="1"/>
  <c r="I10" i="34"/>
  <c r="U9" i="34"/>
  <c r="T9" i="34"/>
  <c r="S9" i="34"/>
  <c r="O9" i="34"/>
  <c r="N9" i="34"/>
  <c r="L9" i="34"/>
  <c r="K9" i="34" s="1"/>
  <c r="I9" i="34"/>
  <c r="U8" i="34"/>
  <c r="T8" i="34"/>
  <c r="S8" i="34"/>
  <c r="Q8" i="34"/>
  <c r="O8" i="34"/>
  <c r="N8" i="34"/>
  <c r="M8" i="34"/>
  <c r="L8" i="34"/>
  <c r="K8" i="34"/>
  <c r="AB9" i="35" s="1"/>
  <c r="I8" i="34"/>
  <c r="U7" i="34"/>
  <c r="T7" i="34"/>
  <c r="O7" i="34"/>
  <c r="L7" i="34"/>
  <c r="N7" i="34" s="1"/>
  <c r="I7" i="34"/>
  <c r="W6" i="34"/>
  <c r="V6" i="34"/>
  <c r="U6" i="34"/>
  <c r="T6" i="34"/>
  <c r="O6" i="34"/>
  <c r="N6" i="34"/>
  <c r="L6" i="34"/>
  <c r="K6" i="34" s="1"/>
  <c r="I6" i="34"/>
  <c r="G6" i="34"/>
  <c r="S3" i="33"/>
  <c r="G3" i="33"/>
  <c r="A3" i="33"/>
  <c r="O16" i="31"/>
  <c r="J16" i="31"/>
  <c r="I16" i="31"/>
  <c r="G16" i="31"/>
  <c r="F16" i="31"/>
  <c r="E16" i="31"/>
  <c r="C16" i="31"/>
  <c r="B16" i="31"/>
  <c r="O15" i="31"/>
  <c r="Q15" i="34" s="1"/>
  <c r="K15" i="31"/>
  <c r="M15" i="31" s="1"/>
  <c r="J15" i="31"/>
  <c r="G15" i="31"/>
  <c r="F15" i="31"/>
  <c r="E15" i="31"/>
  <c r="C15" i="31"/>
  <c r="B15" i="31"/>
  <c r="O14" i="31"/>
  <c r="Q14" i="34" s="1"/>
  <c r="J14" i="31"/>
  <c r="I14" i="31"/>
  <c r="G14" i="31"/>
  <c r="F14" i="31"/>
  <c r="E14" i="31"/>
  <c r="C14" i="31"/>
  <c r="B14" i="31"/>
  <c r="O13" i="31"/>
  <c r="Q13" i="34" s="1"/>
  <c r="M13" i="31"/>
  <c r="K13" i="31"/>
  <c r="J13" i="31"/>
  <c r="I13" i="31"/>
  <c r="G13" i="31"/>
  <c r="F13" i="31"/>
  <c r="E13" i="31"/>
  <c r="C13" i="31"/>
  <c r="B13" i="31"/>
  <c r="O12" i="31"/>
  <c r="Q12" i="34" s="1"/>
  <c r="J12" i="31"/>
  <c r="I12" i="31"/>
  <c r="G12" i="31"/>
  <c r="F12" i="31"/>
  <c r="E12" i="31"/>
  <c r="C12" i="31"/>
  <c r="B12" i="31"/>
  <c r="O11" i="31"/>
  <c r="J11" i="31"/>
  <c r="I11" i="31"/>
  <c r="G11" i="31"/>
  <c r="F11" i="31"/>
  <c r="E11" i="31"/>
  <c r="C11" i="31"/>
  <c r="B11" i="31"/>
  <c r="O10" i="31"/>
  <c r="Q10" i="34" s="1"/>
  <c r="K10" i="31"/>
  <c r="M10" i="31" s="1"/>
  <c r="J10" i="31"/>
  <c r="I10" i="31"/>
  <c r="G10" i="31"/>
  <c r="F10" i="31"/>
  <c r="E10" i="31"/>
  <c r="C10" i="31"/>
  <c r="B10" i="31"/>
  <c r="O9" i="31"/>
  <c r="Q9" i="34" s="1"/>
  <c r="J9" i="31"/>
  <c r="I9" i="31"/>
  <c r="G9" i="31"/>
  <c r="F9" i="31"/>
  <c r="E9" i="31"/>
  <c r="C9" i="31"/>
  <c r="B9" i="31"/>
  <c r="O8" i="31"/>
  <c r="J8" i="31"/>
  <c r="I8" i="31"/>
  <c r="G8" i="31"/>
  <c r="F8" i="31"/>
  <c r="E8" i="31"/>
  <c r="C8" i="31"/>
  <c r="B8" i="31"/>
  <c r="O7" i="31"/>
  <c r="Q7" i="34" s="1"/>
  <c r="J7" i="31"/>
  <c r="I7" i="31"/>
  <c r="G7" i="31"/>
  <c r="F7" i="31"/>
  <c r="E7" i="31"/>
  <c r="C7" i="31"/>
  <c r="B7" i="31"/>
  <c r="O6" i="31"/>
  <c r="Q6" i="34" s="1"/>
  <c r="K6" i="31"/>
  <c r="M6" i="31" s="1"/>
  <c r="J6" i="31"/>
  <c r="I6" i="31"/>
  <c r="G6" i="31"/>
  <c r="F6" i="31"/>
  <c r="E6" i="31"/>
  <c r="C6" i="31"/>
  <c r="B6" i="31"/>
  <c r="U3" i="31"/>
  <c r="G3" i="31"/>
  <c r="A3" i="31"/>
  <c r="O16" i="28"/>
  <c r="G16" i="28"/>
  <c r="K16" i="31" s="1"/>
  <c r="M16" i="31" s="1"/>
  <c r="C16" i="28"/>
  <c r="R16" i="28" s="1"/>
  <c r="B16" i="28"/>
  <c r="R15" i="28"/>
  <c r="O15" i="28"/>
  <c r="S15" i="34" s="1"/>
  <c r="G15" i="28"/>
  <c r="C15" i="28"/>
  <c r="B15" i="28"/>
  <c r="O14" i="28"/>
  <c r="S14" i="34" s="1"/>
  <c r="G14" i="28"/>
  <c r="K14" i="31" s="1"/>
  <c r="M14" i="31" s="1"/>
  <c r="C14" i="28"/>
  <c r="R14" i="28" s="1"/>
  <c r="B14" i="28"/>
  <c r="R13" i="28"/>
  <c r="O13" i="28"/>
  <c r="S13" i="34" s="1"/>
  <c r="G13" i="28"/>
  <c r="C13" i="28"/>
  <c r="B13" i="28"/>
  <c r="O12" i="28"/>
  <c r="S12" i="34" s="1"/>
  <c r="G12" i="28"/>
  <c r="K12" i="31" s="1"/>
  <c r="M12" i="31" s="1"/>
  <c r="C12" i="28"/>
  <c r="R12" i="28" s="1"/>
  <c r="B12" i="28"/>
  <c r="O11" i="28"/>
  <c r="S11" i="34" s="1"/>
  <c r="G11" i="28"/>
  <c r="K11" i="31" s="1"/>
  <c r="M11" i="31" s="1"/>
  <c r="C11" i="28"/>
  <c r="R11" i="28" s="1"/>
  <c r="B11" i="28"/>
  <c r="R10" i="28"/>
  <c r="O10" i="28"/>
  <c r="S10" i="34" s="1"/>
  <c r="G10" i="28"/>
  <c r="C10" i="28"/>
  <c r="B10" i="28"/>
  <c r="R9" i="28"/>
  <c r="O9" i="28"/>
  <c r="G9" i="28"/>
  <c r="K9" i="31" s="1"/>
  <c r="M9" i="31" s="1"/>
  <c r="C9" i="28"/>
  <c r="B9" i="28"/>
  <c r="O8" i="28"/>
  <c r="G8" i="28"/>
  <c r="K8" i="31" s="1"/>
  <c r="M8" i="31" s="1"/>
  <c r="C8" i="28"/>
  <c r="R8" i="28" s="1"/>
  <c r="B8" i="28"/>
  <c r="R7" i="28"/>
  <c r="O7" i="28"/>
  <c r="S7" i="34" s="1"/>
  <c r="G7" i="28"/>
  <c r="K7" i="31" s="1"/>
  <c r="C7" i="28"/>
  <c r="B7" i="28"/>
  <c r="O6" i="28"/>
  <c r="S6" i="34" s="1"/>
  <c r="G6" i="28"/>
  <c r="C6" i="28"/>
  <c r="R6" i="28" s="1"/>
  <c r="B6" i="28"/>
  <c r="H5" i="27"/>
  <c r="F5" i="27"/>
  <c r="B5" i="27"/>
  <c r="P4" i="27"/>
  <c r="J4" i="27"/>
  <c r="H4" i="27"/>
  <c r="F4" i="27"/>
  <c r="D4" i="27"/>
  <c r="B4" i="27"/>
  <c r="B5" i="26"/>
  <c r="L7" i="25"/>
  <c r="H6" i="34" s="1"/>
  <c r="K7" i="25"/>
  <c r="J7" i="25"/>
  <c r="I7" i="25"/>
  <c r="A3" i="24"/>
  <c r="A3" i="25" s="1"/>
  <c r="A3" i="26" s="1"/>
  <c r="G48" i="22"/>
  <c r="H50" i="22" s="1"/>
  <c r="C48" i="22"/>
  <c r="D47" i="22"/>
  <c r="D48" i="22" s="1"/>
  <c r="C47" i="22"/>
  <c r="H46" i="22"/>
  <c r="G46" i="22"/>
  <c r="G35" i="22"/>
  <c r="H34" i="22"/>
  <c r="G34" i="22"/>
  <c r="D25" i="22"/>
  <c r="C25" i="22"/>
  <c r="H22" i="22"/>
  <c r="H35" i="22" s="1"/>
  <c r="H48" i="22" s="1"/>
  <c r="G22" i="22"/>
  <c r="A5" i="22"/>
  <c r="A4" i="23" s="1"/>
  <c r="A4" i="21" s="1"/>
  <c r="A4" i="22"/>
  <c r="G46" i="20"/>
  <c r="C46" i="20"/>
  <c r="D46" i="20" s="1"/>
  <c r="K15" i="20" s="1"/>
  <c r="H45" i="20"/>
  <c r="H46" i="20" s="1"/>
  <c r="G45" i="20"/>
  <c r="I24" i="20" s="1"/>
  <c r="C39" i="20"/>
  <c r="I14" i="20" s="1"/>
  <c r="J14" i="20" s="1"/>
  <c r="H35" i="20"/>
  <c r="D35" i="20"/>
  <c r="K13" i="20" s="1"/>
  <c r="H34" i="20"/>
  <c r="G34" i="20"/>
  <c r="K23" i="20"/>
  <c r="J23" i="20"/>
  <c r="I23" i="20"/>
  <c r="K22" i="20"/>
  <c r="J22" i="20"/>
  <c r="I22" i="20"/>
  <c r="I21" i="20" s="1"/>
  <c r="H22" i="20"/>
  <c r="G22" i="20"/>
  <c r="G35" i="20" s="1"/>
  <c r="G48" i="20" s="1"/>
  <c r="K20" i="20"/>
  <c r="J20" i="20"/>
  <c r="I20" i="20"/>
  <c r="K19" i="20"/>
  <c r="I19" i="20"/>
  <c r="J19" i="20" s="1"/>
  <c r="K18" i="20"/>
  <c r="J18" i="20"/>
  <c r="I18" i="20"/>
  <c r="K17" i="20"/>
  <c r="K16" i="20" s="1"/>
  <c r="I17" i="20"/>
  <c r="J17" i="20" s="1"/>
  <c r="K14" i="20"/>
  <c r="I9" i="20"/>
  <c r="C8" i="20"/>
  <c r="A5" i="20"/>
  <c r="A4" i="20"/>
  <c r="F17" i="19"/>
  <c r="F16" i="19"/>
  <c r="F15" i="19"/>
  <c r="F14" i="19"/>
  <c r="F13" i="19"/>
  <c r="C13" i="19"/>
  <c r="C18" i="19" s="1"/>
  <c r="F18" i="19" s="1"/>
  <c r="F12" i="19"/>
  <c r="F11" i="19"/>
  <c r="C10" i="19"/>
  <c r="F10" i="19" s="1"/>
  <c r="A6" i="19"/>
  <c r="A5" i="19"/>
  <c r="H48" i="14"/>
  <c r="G48" i="14"/>
  <c r="F48" i="14"/>
  <c r="E48" i="14"/>
  <c r="I46" i="14"/>
  <c r="D46" i="14"/>
  <c r="I45" i="14"/>
  <c r="D45" i="14"/>
  <c r="I44" i="14"/>
  <c r="D44" i="14"/>
  <c r="I43" i="14"/>
  <c r="D43" i="14"/>
  <c r="I42" i="14"/>
  <c r="D42" i="14"/>
  <c r="D41" i="14"/>
  <c r="I41" i="14" s="1"/>
  <c r="D40" i="14"/>
  <c r="I40" i="14" s="1"/>
  <c r="D39" i="14"/>
  <c r="I39" i="14" s="1"/>
  <c r="I38" i="14"/>
  <c r="D38" i="14"/>
  <c r="I37" i="14"/>
  <c r="D37" i="14"/>
  <c r="I36" i="14"/>
  <c r="D36" i="14"/>
  <c r="I35" i="14"/>
  <c r="D35" i="14"/>
  <c r="I34" i="14"/>
  <c r="D34" i="14"/>
  <c r="D33" i="14"/>
  <c r="I33" i="14" s="1"/>
  <c r="D32" i="14"/>
  <c r="I32" i="14" s="1"/>
  <c r="D31" i="14"/>
  <c r="I31" i="14" s="1"/>
  <c r="I30" i="14"/>
  <c r="D30" i="14"/>
  <c r="I29" i="14"/>
  <c r="D29" i="14"/>
  <c r="I28" i="14"/>
  <c r="D28" i="14"/>
  <c r="I27" i="14"/>
  <c r="D27" i="14"/>
  <c r="I26" i="14"/>
  <c r="D26" i="14"/>
  <c r="D25" i="14"/>
  <c r="I25" i="14" s="1"/>
  <c r="D24" i="14"/>
  <c r="I24" i="14" s="1"/>
  <c r="D23" i="14"/>
  <c r="I23" i="14" s="1"/>
  <c r="I22" i="14"/>
  <c r="D22" i="14"/>
  <c r="I21" i="14"/>
  <c r="D21" i="14"/>
  <c r="I20" i="14"/>
  <c r="D20" i="14"/>
  <c r="I19" i="14"/>
  <c r="D19" i="14"/>
  <c r="I18" i="14"/>
  <c r="D18" i="14"/>
  <c r="D17" i="14"/>
  <c r="I17" i="14" s="1"/>
  <c r="D16" i="14"/>
  <c r="D48" i="14" s="1"/>
  <c r="D15" i="14"/>
  <c r="I15" i="14" s="1"/>
  <c r="I14" i="14"/>
  <c r="D14" i="14"/>
  <c r="I13" i="14"/>
  <c r="D13" i="14"/>
  <c r="I12" i="14"/>
  <c r="D12" i="14"/>
  <c r="I11" i="14"/>
  <c r="D11" i="14"/>
  <c r="I10" i="14"/>
  <c r="D10" i="14"/>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M27" i="15" s="1"/>
  <c r="H11" i="15"/>
  <c r="M10" i="15"/>
  <c r="H10" i="15"/>
  <c r="H27" i="15" s="1"/>
  <c r="A6" i="15"/>
  <c r="A5" i="15"/>
  <c r="S53" i="9"/>
  <c r="Q53" i="9"/>
  <c r="L53" i="9"/>
  <c r="K53" i="9"/>
  <c r="C33" i="20" s="1"/>
  <c r="C35" i="20" s="1"/>
  <c r="S11" i="9"/>
  <c r="M11" i="9"/>
  <c r="M53" i="9" s="1"/>
  <c r="A6" i="9"/>
  <c r="A5" i="9"/>
  <c r="A4" i="9"/>
  <c r="N19" i="8"/>
  <c r="N20" i="8" s="1"/>
  <c r="N18" i="8"/>
  <c r="A6" i="8"/>
  <c r="A5" i="8"/>
  <c r="V12" i="6"/>
  <c r="A6" i="6"/>
  <c r="A5" i="6"/>
  <c r="A4" i="6"/>
  <c r="J26" i="5"/>
  <c r="I26" i="5"/>
  <c r="S15" i="5"/>
  <c r="S14" i="5"/>
  <c r="F14" i="5"/>
  <c r="F13" i="5"/>
  <c r="S13" i="5" s="1"/>
  <c r="F12" i="5"/>
  <c r="F26" i="5" s="1"/>
  <c r="A6" i="5"/>
  <c r="A5" i="5"/>
  <c r="A4" i="5"/>
  <c r="M32" i="4"/>
  <c r="L32" i="4"/>
  <c r="K32" i="4"/>
  <c r="J32" i="4"/>
  <c r="I32" i="4"/>
  <c r="C21" i="20" s="1"/>
  <c r="I12" i="20" s="1"/>
  <c r="O31" i="4"/>
  <c r="N31" i="4"/>
  <c r="O30" i="4"/>
  <c r="N30" i="4"/>
  <c r="O29" i="4"/>
  <c r="N29" i="4"/>
  <c r="O28" i="4"/>
  <c r="N28" i="4"/>
  <c r="O27" i="4"/>
  <c r="H27" i="4"/>
  <c r="N27" i="4" s="1"/>
  <c r="O26" i="4"/>
  <c r="H26" i="4"/>
  <c r="N26" i="4" s="1"/>
  <c r="O25" i="4"/>
  <c r="H25" i="4"/>
  <c r="N25" i="4" s="1"/>
  <c r="O24" i="4"/>
  <c r="N24" i="4"/>
  <c r="H24" i="4"/>
  <c r="O23" i="4"/>
  <c r="N23" i="4"/>
  <c r="H23" i="4"/>
  <c r="O22" i="4"/>
  <c r="N22" i="4"/>
  <c r="O21" i="4"/>
  <c r="N21" i="4"/>
  <c r="O20" i="4"/>
  <c r="N20" i="4"/>
  <c r="O19" i="4"/>
  <c r="H19" i="4"/>
  <c r="N19" i="4" s="1"/>
  <c r="O18" i="4"/>
  <c r="H18" i="4"/>
  <c r="N18" i="4" s="1"/>
  <c r="O17" i="4"/>
  <c r="N17" i="4"/>
  <c r="H17" i="4"/>
  <c r="O16" i="4"/>
  <c r="N16" i="4"/>
  <c r="H16" i="4"/>
  <c r="O15" i="4"/>
  <c r="N15" i="4"/>
  <c r="H15" i="4"/>
  <c r="O14" i="4"/>
  <c r="N14" i="4"/>
  <c r="O13" i="4"/>
  <c r="N13" i="4"/>
  <c r="O12" i="4"/>
  <c r="H12" i="4"/>
  <c r="N12" i="4" s="1"/>
  <c r="O11" i="4"/>
  <c r="O32" i="4" s="1"/>
  <c r="D21" i="20" s="1"/>
  <c r="K12" i="20" s="1"/>
  <c r="N11" i="4"/>
  <c r="N32" i="4" s="1"/>
  <c r="H11" i="4"/>
  <c r="H32" i="4" s="1"/>
  <c r="A6" i="4"/>
  <c r="A5" i="4"/>
  <c r="F23" i="3"/>
  <c r="C18" i="20" s="1"/>
  <c r="C20" i="20" s="1"/>
  <c r="I11" i="20" s="1"/>
  <c r="I22" i="3"/>
  <c r="I21" i="3"/>
  <c r="I20" i="3"/>
  <c r="I19" i="3"/>
  <c r="I18" i="3"/>
  <c r="I23" i="3" s="1"/>
  <c r="D18" i="20" s="1"/>
  <c r="D20" i="20" s="1"/>
  <c r="K11" i="20" s="1"/>
  <c r="F17" i="3"/>
  <c r="F26" i="3" s="1"/>
  <c r="I16" i="3"/>
  <c r="I15" i="3"/>
  <c r="I17" i="3" s="1"/>
  <c r="I14" i="3"/>
  <c r="I13" i="3"/>
  <c r="I12" i="3"/>
  <c r="I11" i="3"/>
  <c r="I10" i="3"/>
  <c r="A6" i="3"/>
  <c r="A5" i="3"/>
  <c r="A6" i="2"/>
  <c r="A5" i="2"/>
  <c r="G20" i="37"/>
  <c r="A17" i="37"/>
  <c r="A16" i="37"/>
  <c r="G9" i="37"/>
  <c r="D8" i="20" s="1"/>
  <c r="I26" i="3" l="1"/>
  <c r="D12" i="20"/>
  <c r="D14" i="20" s="1"/>
  <c r="K10" i="20" s="1"/>
  <c r="K9" i="20"/>
  <c r="J11" i="20"/>
  <c r="H52" i="22"/>
  <c r="AB7" i="35"/>
  <c r="V7" i="35"/>
  <c r="P7" i="35"/>
  <c r="M6" i="34"/>
  <c r="J7" i="35"/>
  <c r="K35" i="31"/>
  <c r="M7" i="31"/>
  <c r="J16" i="20"/>
  <c r="AB14" i="35"/>
  <c r="V14" i="35"/>
  <c r="P14" i="35"/>
  <c r="J14" i="35"/>
  <c r="M13" i="34"/>
  <c r="I17" i="35"/>
  <c r="L17" i="35"/>
  <c r="K17" i="35" s="1"/>
  <c r="I13" i="20"/>
  <c r="C47" i="20"/>
  <c r="J13" i="20"/>
  <c r="M35" i="31"/>
  <c r="C48" i="21"/>
  <c r="H48" i="20"/>
  <c r="J10" i="35"/>
  <c r="M9" i="34"/>
  <c r="AB10" i="35"/>
  <c r="V10" i="35"/>
  <c r="P10" i="35"/>
  <c r="E48" i="21"/>
  <c r="J12" i="20"/>
  <c r="V15" i="35"/>
  <c r="M14" i="34"/>
  <c r="AB15" i="35"/>
  <c r="P15" i="35"/>
  <c r="J15" i="35"/>
  <c r="S12" i="5"/>
  <c r="S26" i="5" s="1"/>
  <c r="K7" i="34"/>
  <c r="M10" i="34"/>
  <c r="K15" i="34"/>
  <c r="I15" i="20"/>
  <c r="J15" i="20" s="1"/>
  <c r="K12" i="34"/>
  <c r="J9" i="35"/>
  <c r="J11" i="35"/>
  <c r="P11" i="35"/>
  <c r="C12" i="20"/>
  <c r="C14" i="20" s="1"/>
  <c r="I16" i="20"/>
  <c r="V11" i="35"/>
  <c r="P9" i="35"/>
  <c r="I16" i="14"/>
  <c r="I48" i="14" s="1"/>
  <c r="K24" i="20"/>
  <c r="J24" i="20" s="1"/>
  <c r="J21" i="20" s="1"/>
  <c r="V9" i="35"/>
  <c r="J12" i="35"/>
  <c r="D47" i="20"/>
  <c r="L7" i="35" l="1"/>
  <c r="K7" i="35" s="1"/>
  <c r="I7" i="35"/>
  <c r="I15" i="35"/>
  <c r="L15" i="35"/>
  <c r="K15" i="35" s="1"/>
  <c r="K21" i="20"/>
  <c r="L14" i="35"/>
  <c r="K14" i="35" s="1"/>
  <c r="I14" i="35"/>
  <c r="C25" i="20"/>
  <c r="C48" i="20" s="1"/>
  <c r="H50" i="20" s="1"/>
  <c r="I10" i="20"/>
  <c r="I8" i="20" s="1"/>
  <c r="L11" i="35"/>
  <c r="K11" i="35" s="1"/>
  <c r="I11" i="35"/>
  <c r="K8" i="20"/>
  <c r="J9" i="20"/>
  <c r="D48" i="20"/>
  <c r="H52" i="20" s="1"/>
  <c r="L12" i="35"/>
  <c r="K12" i="35" s="1"/>
  <c r="I12" i="35"/>
  <c r="L9" i="35"/>
  <c r="K9" i="35" s="1"/>
  <c r="I9" i="35"/>
  <c r="D25" i="20"/>
  <c r="AB13" i="35"/>
  <c r="M12" i="34"/>
  <c r="V13" i="35"/>
  <c r="P13" i="35"/>
  <c r="J13" i="35"/>
  <c r="J10" i="20"/>
  <c r="L10" i="35"/>
  <c r="K10" i="35" s="1"/>
  <c r="I10" i="35"/>
  <c r="J8" i="35"/>
  <c r="AB8" i="35"/>
  <c r="M7" i="34"/>
  <c r="V8" i="35"/>
  <c r="P8" i="35"/>
  <c r="AB16" i="35"/>
  <c r="V16" i="35"/>
  <c r="P16" i="35"/>
  <c r="J16" i="35"/>
  <c r="M15" i="34"/>
  <c r="J8" i="20" l="1"/>
  <c r="L16" i="35"/>
  <c r="K16" i="35" s="1"/>
  <c r="I16" i="35"/>
  <c r="I8" i="35"/>
  <c r="L8" i="35"/>
  <c r="K8" i="35" s="1"/>
  <c r="L13" i="35"/>
  <c r="K13" i="35" s="1"/>
  <c r="I13" i="35"/>
</calcChain>
</file>

<file path=xl/sharedStrings.xml><?xml version="1.0" encoding="utf-8"?>
<sst xmlns="http://schemas.openxmlformats.org/spreadsheetml/2006/main" count="2416" uniqueCount="938">
  <si>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</si>
  <si>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</si>
  <si>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</si>
  <si>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</si>
  <si>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</si>
  <si>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</si>
  <si>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</si>
  <si>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</si>
  <si>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</si>
  <si>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</si>
  <si>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</si>
  <si>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</si>
  <si>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</si>
  <si>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</si>
  <si>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</si>
  <si>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</si>
  <si>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</si>
  <si>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</si>
  <si>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</si>
  <si>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</si>
  <si>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</si>
  <si>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</si>
  <si>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</si>
  <si>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</si>
  <si>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</si>
  <si>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</si>
  <si>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</si>
  <si>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</si>
  <si>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</si>
  <si>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</si>
  <si>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</si>
  <si>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</si>
  <si>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</si>
  <si>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</si>
  <si>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</si>
  <si>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</si>
  <si>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</si>
  <si>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</si>
  <si>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</si>
  <si>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</si>
  <si>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</si>
  <si>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</si>
  <si>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</si>
  <si>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</si>
  <si>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</si>
  <si>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巴宜区八一镇多旺农牧民手工艺糌粑加工厂项目清产核资汇总表</t>
  </si>
  <si>
    <r>
      <t>填报单位：</t>
    </r>
    <r>
      <rPr>
        <b/>
        <u/>
        <sz val="18"/>
        <color theme="1"/>
        <rFont val="宋体"/>
        <family val="3"/>
        <charset val="134"/>
        <scheme val="minor"/>
      </rPr>
      <t xml:space="preserve"> 林芝市巴宜区八一镇人民政府                           </t>
    </r>
  </si>
  <si>
    <r>
      <t>项目名称：</t>
    </r>
    <r>
      <rPr>
        <b/>
        <u/>
        <sz val="18"/>
        <color theme="1"/>
        <rFont val="宋体"/>
        <family val="3"/>
        <charset val="134"/>
        <scheme val="minor"/>
      </rPr>
      <t xml:space="preserve">巴宜区八一镇多旺农牧民手工艺糌粑加工厂项目                    </t>
    </r>
  </si>
  <si>
    <r>
      <t>联系电话：</t>
    </r>
    <r>
      <rPr>
        <b/>
        <u/>
        <sz val="18"/>
        <color theme="1"/>
        <rFont val="宋体"/>
        <family val="3"/>
        <charset val="134"/>
        <scheme val="minor"/>
      </rPr>
      <t xml:space="preserve">                                                     </t>
    </r>
  </si>
  <si>
    <r>
      <t>监管部门：</t>
    </r>
    <r>
      <rPr>
        <b/>
        <u/>
        <sz val="18"/>
        <color theme="1"/>
        <rFont val="宋体"/>
        <family val="3"/>
        <charset val="134"/>
        <scheme val="minor"/>
      </rPr>
      <t xml:space="preserve">                                                     </t>
    </r>
  </si>
  <si>
    <t>填表时间：      2023 年    11  月   30   日</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</si>
  <si>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</si>
  <si>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</si>
  <si>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</si>
  <si>
    <t>填报单位：林芝市巴宜区八一镇人民政府</t>
  </si>
  <si>
    <t>项目名称：百巴镇苹果种植项目</t>
  </si>
  <si>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</si>
  <si>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</si>
  <si>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</si>
  <si>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</si>
  <si>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</si>
  <si>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</si>
  <si>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</si>
  <si>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</si>
  <si>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</si>
  <si>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</si>
  <si>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</si>
  <si>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</si>
  <si>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</si>
  <si>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</si>
  <si>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</si>
  <si>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</si>
  <si>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</si>
  <si>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</si>
  <si>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</si>
  <si>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</si>
  <si>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</si>
  <si>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</si>
  <si>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</si>
  <si>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</si>
  <si>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</si>
  <si>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</si>
  <si>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</si>
  <si>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</si>
  <si>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</si>
  <si>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</si>
  <si>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</si>
  <si>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</si>
  <si>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</si>
  <si>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</si>
  <si>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</si>
  <si>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</si>
  <si>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</si>
  <si>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</si>
  <si>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</si>
  <si>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</si>
  <si>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</si>
  <si>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</si>
  <si>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</si>
  <si>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</si>
  <si>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</si>
  <si>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</si>
  <si>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</si>
  <si>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</si>
  <si>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</si>
  <si>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</si>
  <si>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</si>
  <si>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</si>
  <si>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</si>
  <si>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</si>
  <si>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</si>
  <si>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</si>
  <si>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</si>
  <si>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</si>
  <si>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</si>
  <si>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</si>
  <si>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</si>
  <si>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</si>
  <si>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</si>
  <si>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</si>
  <si>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</si>
  <si>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</si>
  <si>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</si>
  <si>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</si>
  <si>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</si>
  <si>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</si>
  <si>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</si>
  <si>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</si>
  <si>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</si>
  <si>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</si>
  <si>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</si>
  <si>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</si>
  <si>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</si>
  <si>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</si>
  <si>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</si>
  <si>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</si>
  <si>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</si>
  <si>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</si>
  <si>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</si>
  <si>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</si>
  <si>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</si>
  <si>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</si>
  <si>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</si>
  <si>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</si>
  <si>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</si>
  <si>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</si>
  <si>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</si>
  <si>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</si>
  <si>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</si>
  <si>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</si>
  <si>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</si>
  <si>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</si>
  <si>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</si>
  <si>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</si>
  <si>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</si>
  <si>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</si>
  <si>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</si>
  <si>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</si>
  <si>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</si>
  <si>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</si>
  <si>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</si>
  <si>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</si>
  <si>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</si>
  <si>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</si>
  <si>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</si>
  <si>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</si>
  <si>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</si>
  <si>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</si>
  <si>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</si>
  <si>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</si>
  <si>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</si>
  <si>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</si>
  <si>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</si>
  <si>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</si>
  <si>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</si>
  <si>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</si>
  <si>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</si>
  <si>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</si>
  <si>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</si>
  <si>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</si>
  <si>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</si>
  <si>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</si>
  <si>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</si>
  <si>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</si>
  <si>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</si>
  <si>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</si>
  <si>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</si>
  <si>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</si>
  <si>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</si>
  <si>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</si>
  <si>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</si>
  <si>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</si>
  <si>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</si>
  <si>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</si>
  <si>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</si>
  <si>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</si>
  <si>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</si>
  <si>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</si>
  <si>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</si>
  <si>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</si>
  <si>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b/>
        <sz val="18"/>
        <color theme="1"/>
        <rFont val="宋体"/>
        <family val="3"/>
        <charset val="134"/>
      </rPr>
      <t>牲畜（禽）资产清查登记表</t>
    </r>
  </si>
  <si>
    <r>
      <rPr>
        <sz val="10"/>
        <color theme="1"/>
        <rFont val="宋体"/>
        <family val="3"/>
        <charset val="134"/>
      </rPr>
      <t>明细</t>
    </r>
    <r>
      <rPr>
        <sz val="10"/>
        <color theme="1"/>
        <rFont val="Times New Roman"/>
        <family val="1"/>
      </rPr>
      <t>05</t>
    </r>
  </si>
  <si>
    <r>
      <rPr>
        <sz val="10"/>
        <color theme="1"/>
        <rFont val="宋体"/>
        <family val="3"/>
        <charset val="134"/>
      </rPr>
      <t>单位：元、只、头等</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</si>
  <si>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</si>
  <si>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</si>
  <si>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</si>
  <si>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饲养地点</t>
    </r>
  </si>
  <si>
    <r>
      <rPr>
        <sz val="10"/>
        <color theme="1"/>
        <rFont val="宋体"/>
        <family val="3"/>
        <charset val="134"/>
      </rPr>
      <t>饲养员姓名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</si>
  <si>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</si>
  <si>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</si>
  <si>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</si>
  <si>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</si>
  <si>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</si>
  <si>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t>幼畜及育肥畜</t>
  </si>
  <si>
    <t>产疫畜</t>
  </si>
  <si>
    <r>
      <rPr>
        <sz val="10"/>
        <color theme="1"/>
        <rFont val="宋体"/>
        <family val="3"/>
        <charset val="134"/>
      </rPr>
      <t>幼畜及育肥畜</t>
    </r>
  </si>
  <si>
    <r>
      <rPr>
        <sz val="10"/>
        <color theme="1"/>
        <rFont val="宋体"/>
        <family val="3"/>
        <charset val="134"/>
      </rPr>
      <t>产疫畜</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</si>
  <si>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</si>
  <si>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</si>
  <si>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</si>
  <si>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</si>
  <si>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</si>
  <si>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</si>
  <si>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</si>
  <si>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四朗</t>
  </si>
  <si>
    <t>赞巴拉移交</t>
  </si>
  <si>
    <t>荷斯坦牛</t>
  </si>
  <si>
    <t>其他</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</si>
  <si>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</si>
  <si>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</si>
  <si>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</si>
  <si>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</si>
  <si>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</si>
  <si>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</si>
  <si>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</si>
  <si>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</si>
  <si>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</si>
  <si>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</si>
  <si>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</si>
  <si>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</si>
  <si>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</si>
  <si>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</si>
  <si>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</si>
  <si>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t>苹果树幼苗</t>
  </si>
  <si>
    <t>林芝市巴宜区百巴镇强嘎村</t>
  </si>
  <si>
    <t>达柏</t>
  </si>
  <si>
    <r>
      <rPr>
        <sz val="10"/>
        <color theme="1"/>
        <rFont val="Times New Roman"/>
        <family val="1"/>
      </rPr>
      <t>1.5</t>
    </r>
    <r>
      <rPr>
        <sz val="10"/>
        <color theme="1"/>
        <rFont val="宋体"/>
        <family val="3"/>
        <charset val="134"/>
      </rPr>
      <t>米高苹果树</t>
    </r>
  </si>
  <si>
    <r>
      <rPr>
        <sz val="10"/>
        <color theme="1"/>
        <rFont val="宋体"/>
        <family val="3"/>
        <charset val="134"/>
      </rPr>
      <t>超过</t>
    </r>
    <r>
      <rPr>
        <sz val="10"/>
        <color theme="1"/>
        <rFont val="Times New Roman"/>
        <family val="1"/>
      </rPr>
      <t>2</t>
    </r>
    <r>
      <rPr>
        <sz val="10"/>
        <color theme="1"/>
        <rFont val="宋体"/>
        <family val="3"/>
        <charset val="134"/>
      </rPr>
      <t>米高苹果树</t>
    </r>
  </si>
  <si>
    <t>清查人：刘佳鑫</t>
  </si>
  <si>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</si>
  <si>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</si>
  <si>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</si>
  <si>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</si>
  <si>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</si>
  <si>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</si>
  <si>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</si>
  <si>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</si>
  <si>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</si>
  <si>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</si>
  <si>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</si>
  <si>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</si>
  <si>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</si>
  <si>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</si>
  <si>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</si>
  <si>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</si>
  <si>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</si>
  <si>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</si>
  <si>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</si>
  <si>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</si>
  <si>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</si>
  <si>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</si>
  <si>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</si>
  <si>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</si>
  <si>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</si>
  <si>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</si>
  <si>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</si>
  <si>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</si>
  <si>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</si>
  <si>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</si>
  <si>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</si>
  <si>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</si>
  <si>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</si>
  <si>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</si>
  <si>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</si>
  <si>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</si>
  <si>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</si>
  <si>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原值</t>
  </si>
  <si>
    <t>建筑物</t>
  </si>
  <si>
    <t>网围栏</t>
  </si>
  <si>
    <t>强嘎村</t>
  </si>
  <si>
    <r>
      <rPr>
        <sz val="10"/>
        <color theme="1"/>
        <rFont val="宋体"/>
        <family val="3"/>
        <charset val="134"/>
      </rPr>
      <t>孔径</t>
    </r>
    <r>
      <rPr>
        <sz val="10"/>
        <color theme="1"/>
        <rFont val="Times New Roman"/>
        <family val="1"/>
      </rPr>
      <t>60mm×40mmф4</t>
    </r>
    <r>
      <rPr>
        <sz val="10"/>
        <color theme="1"/>
        <rFont val="宋体"/>
        <family val="3"/>
        <charset val="134"/>
      </rPr>
      <t>镀锌铁丝网围栏</t>
    </r>
  </si>
  <si>
    <t>自用</t>
  </si>
  <si>
    <r>
      <rPr>
        <sz val="10"/>
        <color theme="1"/>
        <rFont val="Times New Roman"/>
        <family val="1"/>
      </rPr>
      <t>800</t>
    </r>
    <r>
      <rPr>
        <sz val="10"/>
        <color theme="1"/>
        <rFont val="宋体"/>
        <family val="3"/>
        <charset val="134"/>
      </rPr>
      <t>米</t>
    </r>
  </si>
  <si>
    <r>
      <rPr>
        <sz val="10"/>
        <color theme="1"/>
        <rFont val="Times New Roman"/>
        <family val="1"/>
      </rPr>
      <t>267.5</t>
    </r>
    <r>
      <rPr>
        <sz val="10"/>
        <color theme="1"/>
        <rFont val="宋体"/>
        <family val="3"/>
        <charset val="134"/>
      </rPr>
      <t>米</t>
    </r>
  </si>
  <si>
    <t>小  计</t>
  </si>
  <si>
    <t>相关事项说明：未见异常</t>
  </si>
  <si>
    <r>
      <rPr>
        <sz val="10"/>
        <color theme="1"/>
        <rFont val="宋体"/>
        <family val="3"/>
        <charset val="134"/>
      </rPr>
      <t>明细</t>
    </r>
    <r>
      <rPr>
        <sz val="10"/>
        <color theme="1"/>
        <rFont val="Times New Roman"/>
        <family val="1"/>
      </rPr>
      <t>09-1</t>
    </r>
  </si>
  <si>
    <r>
      <rPr>
        <b/>
        <sz val="10"/>
        <color theme="1"/>
        <rFont val="宋体"/>
        <family val="3"/>
        <charset val="134"/>
      </rPr>
      <t>填报单位：</t>
    </r>
  </si>
  <si>
    <r>
      <rPr>
        <b/>
        <sz val="10"/>
        <color theme="1"/>
        <rFont val="宋体"/>
        <family val="3"/>
        <charset val="134"/>
      </rPr>
      <t>项目名称：</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</si>
  <si>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</si>
  <si>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</si>
  <si>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</si>
  <si>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</si>
  <si>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</si>
  <si>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</si>
  <si>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</si>
  <si>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</si>
  <si>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</si>
  <si>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</si>
  <si>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</si>
  <si>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</si>
  <si>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</si>
  <si>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</si>
  <si>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</si>
  <si>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</si>
  <si>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</si>
  <si>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</si>
  <si>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</si>
  <si>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</si>
  <si>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</si>
  <si>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</si>
  <si>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</si>
  <si>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</si>
  <si>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</si>
  <si>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</si>
  <si>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</si>
  <si>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</si>
  <si>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</si>
  <si>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</si>
  <si>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</si>
  <si>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</si>
  <si>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</si>
  <si>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</si>
  <si>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</si>
  <si>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</si>
  <si>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</si>
  <si>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</si>
  <si>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</si>
  <si>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</si>
  <si>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</si>
  <si>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</si>
  <si>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</si>
  <si>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</si>
  <si>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</si>
  <si>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</si>
  <si>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</si>
  <si>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</si>
  <si>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</si>
  <si>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</si>
  <si>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</si>
  <si>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</si>
  <si>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</si>
  <si>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</si>
  <si>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</si>
  <si>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</si>
  <si>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</si>
  <si>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</si>
  <si>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</si>
  <si>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</si>
  <si>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</si>
  <si>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</si>
  <si>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</si>
  <si>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</si>
  <si>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</si>
  <si>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</si>
  <si>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</si>
  <si>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</si>
  <si>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</si>
  <si>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</si>
  <si>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</si>
  <si>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</si>
  <si>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</si>
  <si>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</si>
  <si>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</si>
  <si>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</si>
  <si>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</si>
  <si>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</si>
  <si>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</si>
  <si>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</si>
  <si>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</si>
  <si>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</si>
  <si>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</si>
  <si>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</si>
  <si>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</si>
  <si>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</si>
  <si>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</si>
  <si>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</si>
  <si>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</si>
  <si>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</si>
  <si>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</si>
  <si>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</si>
  <si>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</si>
  <si>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</si>
  <si>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</si>
  <si>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</si>
  <si>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</si>
  <si>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</si>
  <si>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</si>
  <si>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</si>
  <si>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</si>
  <si>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</si>
  <si>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</si>
  <si>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</si>
  <si>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</si>
  <si>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</si>
  <si>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</si>
  <si>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</si>
  <si>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</si>
  <si>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</si>
  <si>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</si>
  <si>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</si>
  <si>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</si>
  <si>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</si>
  <si>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</si>
  <si>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</si>
  <si>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</si>
  <si>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</si>
  <si>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</si>
  <si>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</si>
  <si>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</si>
  <si>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</si>
  <si>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</si>
  <si>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</si>
  <si>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</si>
  <si>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</si>
  <si>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</si>
  <si>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</si>
  <si>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</si>
  <si>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</si>
  <si>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</si>
  <si>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</si>
  <si>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</si>
  <si>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</si>
  <si>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</si>
  <si>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</si>
  <si>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</si>
  <si>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</si>
  <si>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</si>
  <si>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</si>
  <si>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</si>
  <si>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</si>
  <si>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</si>
  <si>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</si>
  <si>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</si>
  <si>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</si>
  <si>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</si>
  <si>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</si>
  <si>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</si>
  <si>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</si>
  <si>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</si>
  <si>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</si>
  <si>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</si>
  <si>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</si>
  <si>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</si>
  <si>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</si>
  <si>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</si>
  <si>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</si>
  <si>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</si>
  <si>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</si>
  <si>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</si>
  <si>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</si>
  <si>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</si>
  <si>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</si>
  <si>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</si>
  <si>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</si>
  <si>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</si>
  <si>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</si>
  <si>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</si>
  <si>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</si>
  <si>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</si>
  <si>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</si>
  <si>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</si>
  <si>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</si>
  <si>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</si>
  <si>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</si>
  <si>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</si>
  <si>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</si>
  <si>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</si>
  <si>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</si>
  <si>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</si>
  <si>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</si>
  <si>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</si>
  <si>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</si>
  <si>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</si>
  <si>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</si>
  <si>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</si>
  <si>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</si>
  <si>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</si>
  <si>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</si>
  <si>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</si>
  <si>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</si>
  <si>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</si>
  <si>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</si>
  <si>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</si>
  <si>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</si>
  <si>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</si>
  <si>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</si>
  <si>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</si>
  <si>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</si>
  <si>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</si>
  <si>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</si>
  <si>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</si>
  <si>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</si>
  <si>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</si>
  <si>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</si>
  <si>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</si>
  <si>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</si>
  <si>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</si>
  <si>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</si>
  <si>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</si>
  <si>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</si>
  <si>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</si>
  <si>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</si>
  <si>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</si>
  <si>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</si>
  <si>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</si>
  <si>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</si>
  <si>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</si>
  <si>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</si>
  <si>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</si>
  <si>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</si>
  <si>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</si>
  <si>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</si>
  <si>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</si>
  <si>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</si>
  <si>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</si>
  <si>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</si>
  <si>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</si>
  <si>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</si>
  <si>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</si>
  <si>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</si>
  <si>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</si>
  <si>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</si>
  <si>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</si>
  <si>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</si>
  <si>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</si>
  <si>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</si>
  <si>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</si>
  <si>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</si>
  <si>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</si>
  <si>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</si>
  <si>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</si>
  <si>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</si>
  <si>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</si>
  <si>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</si>
  <si>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</si>
  <si>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</si>
  <si>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</si>
  <si>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</si>
  <si>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</si>
  <si>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</si>
  <si>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</si>
  <si>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</si>
  <si>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</si>
  <si>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</si>
  <si>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</si>
  <si>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</si>
  <si>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</si>
  <si>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</si>
  <si>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</si>
  <si>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</si>
  <si>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</si>
  <si>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</si>
  <si>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</si>
  <si>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</si>
  <si>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</si>
  <si>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</si>
  <si>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</si>
  <si>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</si>
  <si>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</si>
  <si>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</si>
  <si>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</si>
  <si>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</si>
  <si>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</si>
  <si>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</si>
  <si>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</si>
  <si>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</si>
  <si>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</si>
  <si>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</si>
  <si>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</si>
  <si>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</si>
  <si>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</si>
  <si>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</si>
  <si>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</si>
  <si>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</si>
  <si>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</si>
  <si>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</si>
  <si>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</si>
  <si>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</si>
  <si>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</si>
  <si>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</si>
  <si>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</si>
  <si>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</si>
  <si>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</si>
  <si>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</si>
  <si>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</si>
  <si>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</si>
  <si>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</si>
  <si>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</si>
  <si>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</si>
  <si>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</si>
  <si>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</si>
  <si>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</si>
  <si>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</si>
  <si>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</si>
  <si>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</si>
  <si>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</si>
  <si>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</si>
  <si>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</si>
  <si>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</si>
  <si>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</si>
  <si>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</si>
  <si>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</si>
  <si>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</si>
  <si>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</si>
  <si>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</si>
  <si>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</si>
  <si>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</si>
  <si>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</si>
  <si>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</si>
  <si>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</si>
  <si>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t>巴宜区八一镇多旺农牧民手工艺糌粑加工厂项目资产确认明细表</t>
  </si>
  <si>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</si>
  <si>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</si>
  <si>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</si>
  <si>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</si>
  <si>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</si>
  <si>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</si>
  <si>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</si>
  <si>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</si>
  <si>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</si>
  <si>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</si>
  <si>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</si>
  <si>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</si>
  <si>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</si>
  <si>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</si>
  <si>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</si>
  <si>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</si>
  <si>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</si>
  <si>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巴宜区八一镇多旺农牧民手工艺糌粑加工厂项目</t>
  </si>
  <si>
    <t>经营性</t>
  </si>
  <si>
    <t>八一镇</t>
  </si>
  <si>
    <t>加定村</t>
  </si>
  <si>
    <t>新建</t>
  </si>
  <si>
    <t>2019年</t>
  </si>
  <si>
    <t>林巴宜脱贫指【2019】5号</t>
  </si>
  <si>
    <t>林芝市巴宜区八一镇人民政府</t>
  </si>
  <si>
    <t>购置糌粑加工机械系统设备1套，糌粑计青稞原料19.6吨，新修硬化进场水泥路368㎡，硬化停车场921.64㎡</t>
  </si>
  <si>
    <t>政策性
资金</t>
  </si>
  <si>
    <t>林芝市巴宜区人民政府</t>
  </si>
  <si>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</si>
  <si>
    <t>附表2-2</t>
  </si>
  <si>
    <t>巴宜区八一镇多旺农牧民手工艺糌粑加工厂项目资产清单</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</si>
  <si>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</si>
  <si>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</si>
  <si>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</si>
  <si>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</si>
  <si>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</si>
  <si>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</si>
  <si>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</si>
  <si>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</si>
  <si>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</si>
  <si>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</si>
  <si>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</si>
  <si>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</si>
  <si>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</si>
  <si>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</si>
  <si>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</si>
  <si>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</si>
  <si>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</si>
  <si>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</si>
  <si>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</si>
  <si>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</si>
  <si>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</si>
  <si>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</si>
  <si>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</si>
  <si>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新修道路</t>
  </si>
  <si>
    <t>368㎡</t>
  </si>
  <si>
    <t>否</t>
  </si>
  <si>
    <t>是</t>
  </si>
  <si>
    <t>停车场</t>
  </si>
  <si>
    <t>921.64㎡</t>
  </si>
  <si>
    <t>组合清粮机</t>
  </si>
  <si>
    <t>120型</t>
  </si>
  <si>
    <t>低压风机</t>
  </si>
  <si>
    <t>4-72-4.5A</t>
  </si>
  <si>
    <t>链条提沙机</t>
  </si>
  <si>
    <t>TDTG20/10</t>
  </si>
  <si>
    <t>青稞输送绞龙</t>
  </si>
  <si>
    <t>3KW</t>
  </si>
  <si>
    <t>电柜</t>
  </si>
  <si>
    <t>皮带提升机</t>
  </si>
  <si>
    <t>二联风网</t>
  </si>
  <si>
    <t>水洗甩干机</t>
  </si>
  <si>
    <t>摩擦抛光机</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</si>
  <si>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</si>
  <si>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</si>
  <si>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巴宜区八一镇多旺农牧民手工艺糌粑加工厂项目经营主体基本信息表</t>
  </si>
  <si>
    <t>项目名称</t>
  </si>
  <si>
    <t>经营主体名称</t>
  </si>
  <si>
    <t>经营主体类型</t>
  </si>
  <si>
    <t>统一社会信用代码</t>
  </si>
  <si>
    <t>法定代表人</t>
  </si>
  <si>
    <t>注册资本（万元）</t>
  </si>
  <si>
    <t>成立日期</t>
  </si>
  <si>
    <t>地址</t>
  </si>
  <si>
    <t>经营范围</t>
  </si>
  <si>
    <t>林芝市巴宜区多旺农牧民手工艺品专业合作社</t>
  </si>
  <si>
    <t>农民专业合作社经济组织</t>
  </si>
  <si>
    <t>93540402686831131R</t>
  </si>
  <si>
    <t>桑登次仁</t>
  </si>
  <si>
    <t>西藏林芝市巴宜区八一镇贡仲村</t>
  </si>
  <si>
    <t>各类民族手工艺品加工及销售；石雕制品；糌粑、菜籽油加工及销售；防护栏、防盗窗、铁艺制品加工及销售【依法须经批准的项目，经相关部门批准后方可经营该项目】</t>
  </si>
  <si>
    <t>附表2-4</t>
  </si>
  <si>
    <t>巴宜区八一镇多旺农牧民手工艺糌粑加工厂项目基本情况公示表</t>
  </si>
  <si>
    <t>建设性质</t>
  </si>
  <si>
    <t>项目计划投资总额（概算）</t>
  </si>
  <si>
    <t>投资概算批复文件</t>
  </si>
  <si>
    <t>资金来源</t>
  </si>
  <si>
    <t>所有权归属</t>
  </si>
  <si>
    <t>八一镇人民政府</t>
  </si>
  <si>
    <t>所有权占比</t>
  </si>
  <si>
    <t>运营管理人</t>
  </si>
  <si>
    <t>项目类型</t>
  </si>
  <si>
    <t>建设地点（坐落地）</t>
  </si>
  <si>
    <t>林芝市巴宜区八一镇公众村</t>
  </si>
  <si>
    <t>项目实际投资总额（实际）</t>
  </si>
  <si>
    <t>建设单位</t>
  </si>
  <si>
    <t>监管单位</t>
  </si>
  <si>
    <t>管护运营单位及责任人</t>
  </si>
  <si>
    <t>林芝市巴宜区多旺农牧民手工艺品专业合作社、桑登次仁</t>
  </si>
  <si>
    <t>是否属于“十三五”异地扶贫搬迁项目</t>
  </si>
  <si>
    <t>联系方式</t>
  </si>
  <si>
    <t>受益人</t>
  </si>
  <si>
    <t>7户16人</t>
  </si>
  <si>
    <r>
      <rPr>
        <sz val="11"/>
        <color theme="1"/>
        <rFont val="宋体"/>
        <family val="3"/>
        <charset val="134"/>
      </rPr>
      <t>附表</t>
    </r>
    <r>
      <rPr>
        <sz val="11"/>
        <color theme="1"/>
        <rFont val="Times New Roman"/>
        <family val="1"/>
      </rPr>
      <t>2-5</t>
    </r>
  </si>
  <si>
    <t>巴宜区八一镇多旺农牧民手工艺糌粑加工厂项目资产基本情况公示表</t>
  </si>
  <si>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</si>
  <si>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</si>
  <si>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</si>
  <si>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</si>
  <si>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</si>
  <si>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</si>
  <si>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</si>
  <si>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</si>
  <si>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</si>
  <si>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</si>
  <si>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</si>
  <si>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</si>
  <si>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</si>
  <si>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</si>
  <si>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</si>
  <si>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</si>
  <si>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</si>
  <si>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</si>
  <si>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</si>
  <si>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林芝市巴宜区八一镇加定村</t>
  </si>
  <si>
    <t>㎡</t>
  </si>
  <si>
    <t>在用</t>
  </si>
  <si>
    <t>国有资产</t>
  </si>
  <si>
    <t>固定资产</t>
  </si>
  <si>
    <t>构筑物</t>
  </si>
  <si>
    <t>台</t>
  </si>
  <si>
    <t>专用设备</t>
  </si>
  <si>
    <t>其他资产基本情况公示表</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</si>
  <si>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</si>
  <si>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</si>
  <si>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</si>
  <si>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</si>
  <si>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</si>
  <si>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</si>
  <si>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</si>
  <si>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</si>
  <si>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</si>
  <si>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</si>
  <si>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</si>
  <si>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</si>
  <si>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</si>
  <si>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</si>
  <si>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</si>
  <si>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</si>
  <si>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</si>
  <si>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</si>
  <si>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</si>
  <si>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</si>
  <si>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巴宜区八一镇多旺农牧民手工艺糌粑加工厂项目固定资产管理台账</t>
  </si>
  <si>
    <t>经营主体负责人：</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</si>
  <si>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</si>
  <si>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</si>
  <si>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</si>
  <si>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</si>
  <si>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</si>
  <si>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</si>
  <si>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</si>
  <si>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</si>
  <si>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</si>
  <si>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</si>
  <si>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</si>
  <si>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</si>
  <si>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</si>
  <si>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</si>
  <si>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</si>
  <si>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</si>
  <si>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</si>
  <si>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</si>
  <si>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</si>
  <si>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</si>
  <si>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</si>
  <si>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</si>
  <si>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</si>
  <si>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政策性资金</t>
  </si>
  <si>
    <t>林芝市巴宜区农业农村局</t>
  </si>
  <si>
    <t>糌粑加工及销售</t>
  </si>
  <si>
    <t>附表2-9</t>
  </si>
  <si>
    <t>***项目存货管理台账</t>
  </si>
  <si>
    <t>填报时间：</t>
  </si>
  <si>
    <t>联系电话：</t>
  </si>
  <si>
    <t>入库时间</t>
  </si>
  <si>
    <t>规格</t>
  </si>
  <si>
    <t>单价</t>
  </si>
  <si>
    <t>收益对象人数</t>
  </si>
  <si>
    <t>附表2-10</t>
  </si>
  <si>
    <t>巴宜区八一镇多旺农牧民手工艺糌粑加工厂项目资产管理台账</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</si>
  <si>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</si>
  <si>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</si>
  <si>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</si>
  <si>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</si>
  <si>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</si>
  <si>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</si>
  <si>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</si>
  <si>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</si>
  <si>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t>巴宜区八一镇多旺农牧民手工艺糌粑加工厂项目资产明细表</t>
  </si>
  <si>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</si>
  <si>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</si>
  <si>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</si>
  <si>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</si>
  <si>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</si>
  <si>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</si>
  <si>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</si>
  <si>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</si>
  <si>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</si>
  <si>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</si>
  <si>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</si>
  <si>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</si>
  <si>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</si>
  <si>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</si>
  <si>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</si>
  <si>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</si>
  <si>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</si>
  <si>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</si>
  <si>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Times New Roman"/>
        <family val="1"/>
      </rPr>
      <t>2019</t>
    </r>
    <r>
      <rPr>
        <sz val="10"/>
        <color theme="1"/>
        <rFont val="宋体"/>
        <family val="3"/>
        <charset val="134"/>
      </rPr>
      <t>年</t>
    </r>
  </si>
  <si>
    <r>
      <rPr>
        <sz val="10"/>
        <color theme="1"/>
        <rFont val="Times New Roman"/>
        <family val="1"/>
      </rPr>
      <t>2019年</t>
    </r>
  </si>
  <si>
    <r>
      <rPr>
        <sz val="10"/>
        <color theme="1"/>
        <rFont val="宋体"/>
        <family val="3"/>
        <charset val="134"/>
      </rPr>
      <t>附表</t>
    </r>
    <r>
      <rPr>
        <sz val="10"/>
        <color theme="1"/>
        <rFont val="Times New Roman"/>
        <family val="1"/>
      </rPr>
      <t>2-12</t>
    </r>
  </si>
  <si>
    <t>巴宜区八一镇多旺农牧民手工艺糌粑加工厂项目资产汇总明细表</t>
  </si>
  <si>
    <t>单位：万元</t>
  </si>
  <si>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</si>
  <si>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</si>
  <si>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</si>
  <si>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</si>
  <si>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</si>
  <si>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</si>
  <si>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</si>
  <si>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</si>
  <si>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</si>
  <si>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</si>
  <si>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</si>
  <si>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</si>
  <si>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</si>
  <si>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</si>
  <si>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</si>
  <si>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</si>
  <si>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</si>
  <si>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</si>
  <si>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</si>
  <si>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</si>
  <si>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</si>
  <si>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</si>
  <si>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t>八一</t>
  </si>
  <si>
    <t>加定</t>
  </si>
  <si>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</si>
  <si>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</si>
  <si>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</si>
  <si>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</si>
  <si>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</si>
  <si>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</si>
  <si>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</si>
  <si>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</si>
  <si>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</si>
  <si>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</si>
  <si>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</si>
  <si>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</si>
  <si>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</si>
  <si>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</si>
  <si>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</si>
  <si>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</si>
  <si>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</si>
  <si>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</si>
  <si>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</si>
  <si>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</si>
  <si>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</si>
  <si>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</si>
  <si>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</si>
  <si>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</si>
  <si>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</si>
  <si>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</si>
  <si>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</si>
  <si>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</si>
  <si>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</si>
  <si>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</si>
  <si>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</si>
  <si>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</si>
  <si>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</si>
  <si>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</si>
  <si>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</si>
  <si>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</si>
  <si>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</si>
  <si>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</si>
  <si>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</si>
  <si>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</si>
  <si>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</si>
  <si>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</si>
  <si>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</si>
  <si>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</si>
  <si>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</si>
  <si>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</si>
  <si>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</si>
  <si>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</si>
  <si>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</si>
  <si>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</si>
  <si>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</si>
  <si>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</si>
  <si>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</si>
  <si>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</si>
  <si>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</si>
  <si>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</si>
  <si>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</si>
  <si>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</si>
  <si>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r>
      <t>经营主体负责人：</t>
    </r>
    <r>
      <rPr>
        <b/>
        <u/>
        <sz val="18"/>
        <color theme="1"/>
        <rFont val="宋体"/>
        <family val="3"/>
        <charset val="134"/>
        <scheme val="minor"/>
      </rPr>
      <t xml:space="preserve"> 桑登次仁                                              </t>
    </r>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</si>
</sst>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F800]dddd\,\ mmmm\ dd\,\ yyyy"/>
    <numFmt numFmtId="181" formatCode="yyyy/m/d;@"/>
    <numFmt numFmtId="182" formatCode="0.00_ "/>
    <numFmt numFmtId="183" formatCode="0_ "/>
  </numFmts>
  <fonts count="65"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宋体"/>
      <family val="3"/>
      <charset val="134"/>
    </font>
    <font>
      <b/>
      <sz val="18"/>
      <color theme="1"/>
      <name val="Times New Roman"/>
      <family val="1"/>
    </font>
    <font>
      <sz val="10"/>
      <color theme="1"/>
      <name val="宋体"/>
      <family val="3"/>
      <charset val="134"/>
    </font>
    <font>
      <sz val="9"/>
      <color theme="1"/>
      <name val="宋体"/>
      <family val="3"/>
      <charset val="134"/>
      <scheme val="minor"/>
    </font>
    <font>
      <sz val="9"/>
      <name val="宋体"/>
      <family val="3"/>
      <charset val="134"/>
      <scheme val="minor"/>
    </font>
    <font>
      <sz val="8"/>
      <color theme="1"/>
      <name val="宋体"/>
      <family val="3"/>
      <charset val="134"/>
      <scheme val="minor"/>
    </font>
    <font>
      <sz val="8"/>
      <name val="宋体"/>
      <family val="3"/>
      <charset val="134"/>
      <scheme val="minor"/>
    </font>
    <font>
      <sz val="10"/>
      <color theme="1"/>
      <name val="宋体"/>
      <family val="3"/>
      <charset val="134"/>
      <scheme val="minor"/>
    </font>
    <font>
      <b/>
      <sz val="18"/>
      <color theme="1"/>
      <name val="宋体"/>
      <family val="3"/>
      <charset val="134"/>
      <scheme val="minor"/>
    </font>
    <font>
      <sz val="11"/>
      <color theme="1"/>
      <name val="宋体"/>
      <family val="3"/>
      <charset val="134"/>
      <scheme val="minor"/>
    </font>
    <font>
      <b/>
      <sz val="10"/>
      <color theme="1"/>
      <name val="宋体"/>
      <family val="3"/>
      <charset val="134"/>
      <scheme val="minor"/>
    </font>
    <font>
      <b/>
      <sz val="16"/>
      <color theme="1"/>
      <name val="宋体"/>
      <family val="3"/>
      <charset val="134"/>
      <scheme val="minor"/>
    </font>
    <font>
      <sz val="11"/>
      <color theme="1"/>
      <name val="Times New Roman"/>
      <family val="1"/>
    </font>
    <font>
      <b/>
      <sz val="11"/>
      <color theme="1"/>
      <name val="宋体"/>
      <family val="3"/>
      <charset val="134"/>
      <scheme val="minor"/>
    </font>
    <font>
      <sz val="11"/>
      <color rgb="FFFF0000"/>
      <name val="宋体"/>
      <family val="3"/>
      <charset val="134"/>
      <scheme val="minor"/>
    </font>
    <font>
      <sz val="10"/>
      <name val="宋体"/>
      <family val="3"/>
      <charset val="134"/>
      <scheme val="minor"/>
    </font>
    <font>
      <sz val="11"/>
      <color theme="1"/>
      <name val="宋体"/>
      <family val="3"/>
      <charset val="134"/>
    </font>
    <font>
      <sz val="10.5"/>
      <color theme="1"/>
      <name val="宋体"/>
      <family val="3"/>
      <charset val="134"/>
      <scheme val="minor"/>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font>
    <font>
      <b/>
      <sz val="20"/>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b/>
      <u/>
      <sz val="18"/>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alignment vertical="center"/>
    </xf>
    <xf numFmtId="43" fontId="39" fillId="0" borderId="0" applyFont="0" applyFill="0" applyBorder="0" applyAlignment="0" applyProtection="0">
      <alignment vertical="center"/>
    </xf>
    <xf numFmtId="0" fontId="1" fillId="0" borderId="0"/>
    <xf numFmtId="0" fontId="4" fillId="0" borderId="0">
      <alignment vertical="center"/>
    </xf>
    <xf numFmtId="43" fontId="59" fillId="0" borderId="0" applyFont="0" applyFill="0" applyBorder="0" applyAlignment="0" applyProtection="0">
      <alignment vertical="center"/>
    </xf>
    <xf numFmtId="40" fontId="1" fillId="0" borderId="0" applyFont="0" applyFill="0" applyBorder="0" applyAlignment="0" applyProtection="0"/>
  </cellStyleXfs>
  <cellXfs count="396">
    <xf numFmtId="0" fontId="0" fillId="0" borderId="0" xfId="0">
      <alignment vertical="center"/>
    </xf>
    <xf numFmtId="176" fontId="1" fillId="0" borderId="0" xfId="2" applyNumberFormat="1" applyAlignment="1">
      <alignment vertical="center" wrapText="1" shrinkToFit="1"/>
    </xf>
    <xf numFmtId="176" fontId="2" fillId="0" borderId="0" xfId="2" applyNumberFormat="1" applyFont="1" applyAlignment="1">
      <alignment horizontal="center" vertical="center" wrapText="1" shrinkToFit="1"/>
    </xf>
    <xf numFmtId="176" fontId="2" fillId="0" borderId="0" xfId="2" applyNumberFormat="1" applyFont="1" applyAlignment="1">
      <alignment vertical="center" wrapText="1" shrinkToFit="1"/>
    </xf>
    <xf numFmtId="176" fontId="2" fillId="0" borderId="0" xfId="2" applyNumberFormat="1" applyFont="1" applyAlignment="1">
      <alignment vertical="center"/>
    </xf>
    <xf numFmtId="176" fontId="3" fillId="0" borderId="0" xfId="2" applyNumberFormat="1" applyFont="1" applyAlignment="1">
      <alignment vertical="center" wrapText="1" shrinkToFit="1"/>
    </xf>
    <xf numFmtId="176" fontId="3" fillId="0" borderId="0" xfId="2" applyNumberFormat="1" applyFont="1" applyAlignment="1">
      <alignment horizontal="center" vertical="center" wrapText="1" shrinkToFit="1"/>
    </xf>
    <xf numFmtId="176" fontId="3" fillId="0" borderId="0" xfId="5" applyNumberFormat="1" applyFont="1" applyFill="1" applyAlignment="1">
      <alignment horizontal="center" vertical="center" wrapText="1" shrinkToFit="1"/>
    </xf>
    <xf numFmtId="0" fontId="4" fillId="0" borderId="0" xfId="2" applyFont="1" applyAlignment="1">
      <alignment vertical="center" wrapText="1" shrinkToFit="1"/>
    </xf>
    <xf numFmtId="176" fontId="6" fillId="0" borderId="0" xfId="2" applyNumberFormat="1" applyFont="1" applyAlignment="1">
      <alignment horizontal="center" vertical="center" wrapText="1" shrinkToFit="1"/>
    </xf>
    <xf numFmtId="0" fontId="7" fillId="0" borderId="0" xfId="2" applyFont="1" applyAlignment="1" applyProtection="1">
      <alignment vertical="center" wrapText="1" shrinkToFit="1"/>
      <protection locked="0"/>
    </xf>
    <xf numFmtId="176" fontId="7" fillId="0" borderId="0" xfId="2" applyNumberFormat="1" applyFont="1" applyAlignment="1">
      <alignment horizontal="center" vertical="center" wrapText="1" shrinkToFit="1"/>
    </xf>
    <xf numFmtId="176" fontId="7" fillId="0" borderId="0" xfId="2" applyNumberFormat="1" applyFont="1" applyAlignment="1">
      <alignment horizontal="right" vertical="center" shrinkToFit="1"/>
    </xf>
    <xf numFmtId="176" fontId="1" fillId="0" borderId="0" xfId="5" applyNumberFormat="1" applyFont="1" applyFill="1" applyAlignment="1">
      <alignment horizontal="center" vertical="center" wrapText="1" shrinkToFit="1"/>
    </xf>
    <xf numFmtId="176" fontId="1" fillId="0" borderId="0" xfId="2" applyNumberFormat="1" applyAlignment="1">
      <alignment horizontal="right" vertical="center" wrapText="1" shrinkToFit="1"/>
    </xf>
    <xf numFmtId="176" fontId="7" fillId="0" borderId="1"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shrinkToFit="1"/>
    </xf>
    <xf numFmtId="176" fontId="7" fillId="0" borderId="3" xfId="2" applyNumberFormat="1" applyFont="1" applyBorder="1" applyAlignment="1">
      <alignment horizontal="center" vertical="center" shrinkToFit="1"/>
    </xf>
    <xf numFmtId="176" fontId="7" fillId="0" borderId="4" xfId="2" applyNumberFormat="1" applyFont="1" applyBorder="1" applyAlignment="1">
      <alignment horizontal="center" vertical="center" shrinkToFit="1"/>
    </xf>
    <xf numFmtId="176" fontId="8" fillId="0" borderId="5" xfId="5"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shrinkToFit="1"/>
    </xf>
    <xf numFmtId="176" fontId="7" fillId="0" borderId="7" xfId="2" applyNumberFormat="1" applyFont="1" applyBorder="1" applyAlignment="1">
      <alignment vertical="center" wrapText="1" shrinkToFit="1"/>
    </xf>
    <xf numFmtId="0" fontId="9" fillId="0" borderId="8" xfId="2"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5" applyNumberFormat="1" applyFont="1" applyFill="1" applyBorder="1" applyAlignment="1">
      <alignment vertical="center" wrapText="1" shrinkToFit="1"/>
    </xf>
    <xf numFmtId="176" fontId="2" fillId="0" borderId="10" xfId="5" applyNumberFormat="1" applyFont="1" applyFill="1" applyBorder="1" applyAlignment="1">
      <alignment horizontal="center" vertical="center" wrapText="1" shrinkToFit="1"/>
    </xf>
    <xf numFmtId="176" fontId="11" fillId="0" borderId="7" xfId="2" applyNumberFormat="1" applyFont="1" applyBorder="1" applyAlignment="1">
      <alignment vertical="center" wrapText="1" shrinkToFit="1"/>
    </xf>
    <xf numFmtId="176" fontId="9" fillId="0" borderId="8" xfId="2" applyNumberFormat="1" applyFont="1" applyBorder="1" applyAlignment="1" applyProtection="1">
      <alignment horizontal="right" vertical="center" wrapText="1" shrinkToFit="1"/>
      <protection locked="0"/>
    </xf>
    <xf numFmtId="176" fontId="9" fillId="0" borderId="11" xfId="2" applyNumberFormat="1" applyFont="1" applyBorder="1" applyAlignment="1" applyProtection="1">
      <alignment horizontal="right" vertical="center" wrapText="1" shrinkToFit="1"/>
      <protection locked="0"/>
    </xf>
    <xf numFmtId="176" fontId="9" fillId="0" borderId="12" xfId="2" applyNumberFormat="1" applyFont="1" applyBorder="1" applyAlignment="1" applyProtection="1">
      <alignment horizontal="right" vertical="center" wrapText="1" shrinkToFit="1"/>
      <protection locked="0"/>
    </xf>
    <xf numFmtId="176" fontId="2" fillId="0" borderId="13" xfId="2" applyNumberFormat="1" applyFont="1" applyBorder="1" applyAlignment="1" applyProtection="1">
      <alignment horizontal="center" vertical="center" wrapText="1" shrinkToFit="1"/>
      <protection locked="0"/>
    </xf>
    <xf numFmtId="176" fontId="2" fillId="0" borderId="8" xfId="2" applyNumberFormat="1" applyFont="1" applyBorder="1" applyAlignment="1" applyProtection="1">
      <alignment horizontal="center" vertical="center" wrapText="1" shrinkToFit="1"/>
      <protection locked="0"/>
    </xf>
    <xf numFmtId="176" fontId="2" fillId="0" borderId="10" xfId="5" applyNumberFormat="1" applyFont="1" applyFill="1" applyBorder="1" applyAlignment="1">
      <alignment vertical="center" wrapText="1" shrinkToFit="1"/>
    </xf>
    <xf numFmtId="176" fontId="10" fillId="0" borderId="8" xfId="2" applyNumberFormat="1" applyFont="1" applyBorder="1" applyAlignment="1" applyProtection="1">
      <alignment horizontal="right" vertical="center" wrapText="1" shrinkToFit="1"/>
      <protection locked="0"/>
    </xf>
    <xf numFmtId="176" fontId="10" fillId="0" borderId="11" xfId="2" applyNumberFormat="1" applyFont="1" applyBorder="1" applyAlignment="1" applyProtection="1">
      <alignment horizontal="right" vertical="center" wrapText="1" shrinkToFit="1"/>
      <protection locked="0"/>
    </xf>
    <xf numFmtId="176" fontId="10" fillId="0" borderId="12" xfId="2" applyNumberFormat="1" applyFont="1" applyBorder="1" applyAlignment="1" applyProtection="1">
      <alignment horizontal="right" vertical="center" wrapText="1" shrinkToFit="1"/>
      <protection locked="0"/>
    </xf>
    <xf numFmtId="176" fontId="2" fillId="0" borderId="0" xfId="5" applyNumberFormat="1" applyFont="1" applyFill="1" applyBorder="1" applyAlignment="1">
      <alignment vertical="center" wrapText="1" shrinkToFit="1"/>
    </xf>
    <xf numFmtId="176" fontId="11" fillId="0" borderId="14" xfId="2" applyNumberFormat="1" applyFont="1" applyBorder="1" applyAlignment="1">
      <alignment vertical="center" wrapText="1" shrinkToFit="1"/>
    </xf>
    <xf numFmtId="176" fontId="10" fillId="0" borderId="15" xfId="2" applyNumberFormat="1" applyFont="1" applyBorder="1" applyAlignment="1" applyProtection="1">
      <alignment horizontal="right" vertical="center" wrapText="1" shrinkToFit="1"/>
      <protection locked="0"/>
    </xf>
    <xf numFmtId="176" fontId="10" fillId="0" borderId="16" xfId="2" applyNumberFormat="1" applyFont="1" applyBorder="1" applyAlignment="1" applyProtection="1">
      <alignment horizontal="right" vertical="center" wrapText="1" shrinkToFit="1"/>
      <protection locked="0"/>
    </xf>
    <xf numFmtId="176" fontId="10" fillId="0" borderId="17" xfId="2"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5"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4" applyNumberFormat="1" applyFont="1" applyFill="1" applyBorder="1" applyAlignment="1" applyProtection="1">
      <alignment vertical="center"/>
      <protection locked="0"/>
    </xf>
    <xf numFmtId="177" fontId="23" fillId="0" borderId="8" xfId="4"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4"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4" applyNumberFormat="1" applyFont="1" applyFill="1" applyBorder="1" applyAlignment="1" applyProtection="1">
      <alignment vertical="center"/>
    </xf>
    <xf numFmtId="177" fontId="23" fillId="0" borderId="8" xfId="4"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4"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3"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0" fontId="32" fillId="0" borderId="8" xfId="0" applyFont="1" applyBorder="1">
      <alignment vertical="center"/>
    </xf>
    <xf numFmtId="0" fontId="32" fillId="0" borderId="8" xfId="0" applyFont="1" applyBorder="1" applyAlignment="1">
      <alignment horizontal="center" vertical="center"/>
    </xf>
    <xf numFmtId="0" fontId="33" fillId="0" borderId="8" xfId="0" applyFont="1" applyBorder="1" applyAlignment="1">
      <alignment horizontal="center" vertical="center"/>
    </xf>
    <xf numFmtId="179" fontId="33" fillId="0" borderId="8" xfId="0" applyNumberFormat="1" applyFont="1" applyBorder="1" applyAlignment="1">
      <alignment horizontal="center" vertical="center" wrapText="1"/>
    </xf>
    <xf numFmtId="179" fontId="33" fillId="0" borderId="8" xfId="0" applyNumberFormat="1" applyFont="1" applyBorder="1">
      <alignment vertical="center"/>
    </xf>
    <xf numFmtId="179" fontId="34" fillId="0" borderId="8" xfId="0" applyNumberFormat="1" applyFont="1" applyBorder="1" applyAlignment="1">
      <alignment horizontal="right" vertical="center" wrapText="1"/>
    </xf>
    <xf numFmtId="0" fontId="33" fillId="0" borderId="8" xfId="0" applyFont="1" applyBorder="1" applyAlignment="1">
      <alignment horizontal="right" vertical="center"/>
    </xf>
    <xf numFmtId="0" fontId="29" fillId="0" borderId="8" xfId="0" applyFont="1" applyBorder="1" applyAlignment="1">
      <alignment horizontal="center" vertical="center"/>
    </xf>
    <xf numFmtId="179" fontId="33" fillId="0" borderId="8" xfId="0" applyNumberFormat="1" applyFont="1" applyBorder="1" applyAlignment="1">
      <alignment horizontal="right" vertical="center" wrapText="1"/>
    </xf>
    <xf numFmtId="179" fontId="35" fillId="0" borderId="8" xfId="0" applyNumberFormat="1" applyFont="1" applyBorder="1">
      <alignment vertical="center"/>
    </xf>
    <xf numFmtId="179" fontId="35" fillId="0" borderId="8" xfId="0" applyNumberFormat="1" applyFont="1" applyBorder="1" applyAlignment="1">
      <alignment horizontal="right" vertical="center" wrapText="1"/>
    </xf>
    <xf numFmtId="0" fontId="33" fillId="0" borderId="8" xfId="0" applyFont="1" applyBorder="1">
      <alignment vertical="center"/>
    </xf>
    <xf numFmtId="43" fontId="35" fillId="0" borderId="8" xfId="0" applyNumberFormat="1" applyFont="1" applyBorder="1" applyAlignment="1">
      <alignment horizontal="right" vertical="center"/>
    </xf>
    <xf numFmtId="179" fontId="36" fillId="0" borderId="8" xfId="0" applyNumberFormat="1" applyFont="1" applyBorder="1" applyAlignment="1">
      <alignment horizontal="right" vertical="center" wrapText="1"/>
    </xf>
    <xf numFmtId="0" fontId="32" fillId="0" borderId="0" xfId="0" applyFont="1">
      <alignment vertical="center"/>
    </xf>
    <xf numFmtId="0" fontId="29" fillId="0" borderId="18" xfId="0" applyFont="1" applyBorder="1" applyAlignment="1">
      <alignment horizontal="center" vertical="center"/>
    </xf>
    <xf numFmtId="0" fontId="32" fillId="0" borderId="18" xfId="0" applyFont="1" applyBorder="1">
      <alignment vertical="center"/>
    </xf>
    <xf numFmtId="0" fontId="32" fillId="0" borderId="18" xfId="0" applyFont="1" applyBorder="1" applyAlignment="1">
      <alignment horizontal="center" vertical="center"/>
    </xf>
    <xf numFmtId="0" fontId="32" fillId="0" borderId="18" xfId="0" applyFont="1" applyBorder="1" applyAlignment="1">
      <alignment horizontal="center" vertical="center" wrapText="1"/>
    </xf>
    <xf numFmtId="43" fontId="33" fillId="0" borderId="18" xfId="1" applyFont="1" applyBorder="1" applyAlignment="1">
      <alignment horizontal="center" vertical="center" wrapText="1"/>
    </xf>
    <xf numFmtId="0" fontId="37" fillId="0" borderId="18" xfId="0" applyFont="1" applyBorder="1" applyAlignment="1">
      <alignment horizontal="center" vertical="center" wrapText="1"/>
    </xf>
    <xf numFmtId="43" fontId="33" fillId="0" borderId="18" xfId="1" applyFont="1" applyBorder="1" applyAlignment="1">
      <alignment vertical="center" wrapText="1"/>
    </xf>
    <xf numFmtId="0" fontId="32" fillId="0" borderId="18" xfId="0" applyFont="1" applyBorder="1" applyAlignment="1">
      <alignment vertical="center" wrapText="1"/>
    </xf>
    <xf numFmtId="0" fontId="32" fillId="0" borderId="8" xfId="0" applyFont="1" applyBorder="1" applyAlignment="1">
      <alignment vertical="center" wrapText="1"/>
    </xf>
    <xf numFmtId="0" fontId="29" fillId="0" borderId="18" xfId="0" applyFont="1" applyBorder="1">
      <alignment vertical="center"/>
    </xf>
    <xf numFmtId="0" fontId="29" fillId="0" borderId="0" xfId="0" applyFont="1" applyAlignment="1">
      <alignment horizontal="right" vertical="center"/>
    </xf>
    <xf numFmtId="0" fontId="29" fillId="0" borderId="8" xfId="0" applyFont="1" applyBorder="1" applyAlignment="1">
      <alignmen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39" fillId="0" borderId="8" xfId="0" applyFont="1" applyBorder="1" applyAlignment="1">
      <alignment horizontal="center" vertical="center" wrapText="1"/>
    </xf>
    <xf numFmtId="0" fontId="37" fillId="0" borderId="8" xfId="0" applyFont="1" applyBorder="1" applyAlignment="1">
      <alignment horizontal="center" vertical="center"/>
    </xf>
    <xf numFmtId="0" fontId="39" fillId="0" borderId="8" xfId="0" applyFont="1" applyBorder="1" applyAlignment="1">
      <alignment horizontal="center" vertical="center"/>
    </xf>
    <xf numFmtId="0" fontId="0" fillId="0" borderId="8" xfId="0" applyBorder="1">
      <alignment vertical="center"/>
    </xf>
    <xf numFmtId="179" fontId="33" fillId="0" borderId="8" xfId="0" applyNumberFormat="1" applyFont="1" applyBorder="1" applyAlignment="1">
      <alignment vertical="center" shrinkToFit="1"/>
    </xf>
    <xf numFmtId="0" fontId="39" fillId="0" borderId="0" xfId="0" applyFont="1">
      <alignment vertical="center"/>
    </xf>
    <xf numFmtId="179" fontId="0" fillId="0" borderId="8" xfId="0" applyNumberFormat="1" applyBorder="1">
      <alignment vertical="center"/>
    </xf>
    <xf numFmtId="179" fontId="33" fillId="0" borderId="8" xfId="0" applyNumberFormat="1" applyFont="1" applyBorder="1" applyAlignment="1">
      <alignment horizontal="right" vertical="center" wrapText="1" shrinkToFit="1"/>
    </xf>
    <xf numFmtId="179" fontId="34" fillId="0" borderId="8" xfId="0" applyNumberFormat="1" applyFont="1" applyBorder="1" applyAlignment="1">
      <alignment horizontal="right" vertical="center" shrinkToFit="1"/>
    </xf>
    <xf numFmtId="179" fontId="33" fillId="0" borderId="8" xfId="0" applyNumberFormat="1" applyFont="1" applyBorder="1" applyAlignment="1">
      <alignment horizontal="right" vertical="center" shrinkToFit="1"/>
    </xf>
    <xf numFmtId="0" fontId="33" fillId="0" borderId="8" xfId="0" applyFont="1" applyBorder="1" applyAlignment="1">
      <alignment horizontal="center" vertical="center" wrapText="1"/>
    </xf>
    <xf numFmtId="0" fontId="0" fillId="0" borderId="0" xfId="0" applyAlignment="1">
      <alignment horizontal="right" vertical="center"/>
    </xf>
    <xf numFmtId="0" fontId="37" fillId="0" borderId="8" xfId="0" applyFont="1" applyBorder="1" applyAlignment="1">
      <alignment horizontal="center" vertical="center" wrapText="1"/>
    </xf>
    <xf numFmtId="180" fontId="34" fillId="2" borderId="8" xfId="0" applyNumberFormat="1" applyFont="1" applyFill="1" applyBorder="1" applyAlignment="1">
      <alignment horizontal="center" vertical="center" wrapText="1"/>
    </xf>
    <xf numFmtId="181" fontId="0" fillId="0" borderId="8" xfId="0" applyNumberFormat="1" applyBorder="1">
      <alignment vertical="center"/>
    </xf>
    <xf numFmtId="0" fontId="37" fillId="0" borderId="0" xfId="0" applyFont="1">
      <alignment vertical="center"/>
    </xf>
    <xf numFmtId="0" fontId="37" fillId="0" borderId="0" xfId="0" applyFont="1" applyAlignment="1">
      <alignment horizontal="center" vertical="center"/>
    </xf>
    <xf numFmtId="181" fontId="37" fillId="0" borderId="8" xfId="0" applyNumberFormat="1" applyFont="1" applyBorder="1" applyAlignment="1">
      <alignment horizontal="center" vertical="center"/>
    </xf>
    <xf numFmtId="0" fontId="37" fillId="0" borderId="8" xfId="0" applyFont="1" applyBorder="1">
      <alignment vertical="center"/>
    </xf>
    <xf numFmtId="0" fontId="37" fillId="0" borderId="8" xfId="0" applyFont="1" applyBorder="1" applyAlignment="1">
      <alignment vertical="center" wrapText="1"/>
    </xf>
    <xf numFmtId="181" fontId="37" fillId="0" borderId="8" xfId="0" applyNumberFormat="1" applyFont="1" applyBorder="1">
      <alignment vertical="center"/>
    </xf>
    <xf numFmtId="179" fontId="37" fillId="0" borderId="8" xfId="0" applyNumberFormat="1" applyFont="1" applyBorder="1">
      <alignment vertical="center"/>
    </xf>
    <xf numFmtId="179" fontId="40" fillId="0" borderId="8" xfId="0" applyNumberFormat="1" applyFont="1" applyBorder="1" applyAlignment="1">
      <alignment horizontal="right" vertical="center"/>
    </xf>
    <xf numFmtId="179" fontId="37" fillId="0" borderId="0" xfId="0" applyNumberFormat="1" applyFont="1">
      <alignment vertical="center"/>
    </xf>
    <xf numFmtId="49" fontId="0" fillId="0" borderId="8" xfId="0" applyNumberFormat="1" applyBorder="1">
      <alignment vertical="center"/>
    </xf>
    <xf numFmtId="0" fontId="42" fillId="0" borderId="0" xfId="0" applyFont="1">
      <alignment vertical="center"/>
    </xf>
    <xf numFmtId="181" fontId="32" fillId="0" borderId="8" xfId="0" applyNumberFormat="1" applyFont="1" applyBorder="1" applyAlignment="1">
      <alignment horizontal="center" vertical="center"/>
    </xf>
    <xf numFmtId="43" fontId="33" fillId="0" borderId="8" xfId="1" applyFont="1" applyBorder="1" applyAlignment="1">
      <alignment horizontal="center" vertical="center" wrapText="1"/>
    </xf>
    <xf numFmtId="43" fontId="29" fillId="0" borderId="0" xfId="0" applyNumberFormat="1" applyFont="1">
      <alignment vertical="center"/>
    </xf>
    <xf numFmtId="179" fontId="29" fillId="0" borderId="8" xfId="0" applyNumberFormat="1" applyFont="1" applyBorder="1">
      <alignment vertical="center"/>
    </xf>
    <xf numFmtId="0" fontId="34" fillId="0" borderId="8" xfId="0" applyFont="1" applyBorder="1" applyAlignment="1">
      <alignment horizontal="center" vertical="center" shrinkToFit="1"/>
    </xf>
    <xf numFmtId="0" fontId="34" fillId="0" borderId="8" xfId="0" applyFont="1" applyBorder="1" applyAlignment="1">
      <alignment horizontal="center" vertical="center" wrapText="1"/>
    </xf>
    <xf numFmtId="0" fontId="43" fillId="0" borderId="8" xfId="0" applyFont="1" applyBorder="1" applyAlignment="1">
      <alignment horizontal="center" vertical="center" wrapText="1"/>
    </xf>
    <xf numFmtId="179" fontId="39" fillId="0" borderId="8" xfId="0" applyNumberFormat="1" applyFont="1" applyBorder="1" applyAlignment="1">
      <alignment horizontal="right" vertical="center" wrapText="1"/>
    </xf>
    <xf numFmtId="179" fontId="0" fillId="0" borderId="8" xfId="0" applyNumberFormat="1" applyBorder="1" applyAlignment="1">
      <alignment horizontal="right" vertical="center" wrapText="1"/>
    </xf>
    <xf numFmtId="0" fontId="39" fillId="0" borderId="8" xfId="0" applyFont="1" applyBorder="1" applyAlignment="1">
      <alignment horizontal="left" vertical="center" wrapText="1"/>
    </xf>
    <xf numFmtId="0" fontId="39" fillId="2" borderId="8" xfId="0" applyFont="1" applyFill="1" applyBorder="1" applyAlignment="1">
      <alignment horizontal="center" vertical="center" wrapText="1"/>
    </xf>
    <xf numFmtId="9" fontId="0" fillId="0" borderId="8" xfId="0" applyNumberFormat="1" applyBorder="1" applyAlignment="1">
      <alignment horizontal="center" vertical="center" wrapText="1"/>
    </xf>
    <xf numFmtId="0" fontId="39" fillId="2" borderId="8" xfId="0" applyFont="1" applyFill="1" applyBorder="1" applyAlignment="1">
      <alignment horizontal="left" vertical="center" wrapText="1"/>
    </xf>
    <xf numFmtId="49" fontId="0" fillId="0" borderId="0" xfId="0" applyNumberFormat="1">
      <alignment vertical="center"/>
    </xf>
    <xf numFmtId="49" fontId="0" fillId="0" borderId="8" xfId="0" applyNumberFormat="1" applyBorder="1" applyAlignment="1">
      <alignment horizontal="center" vertical="center"/>
    </xf>
    <xf numFmtId="0" fontId="39" fillId="0" borderId="8" xfId="0" applyFont="1" applyBorder="1" applyAlignment="1">
      <alignment vertical="center" wrapText="1"/>
    </xf>
    <xf numFmtId="49" fontId="39" fillId="2" borderId="8" xfId="0" applyNumberFormat="1" applyFont="1" applyFill="1" applyBorder="1" applyAlignment="1">
      <alignment horizontal="center" vertical="center" wrapText="1"/>
    </xf>
    <xf numFmtId="179" fontId="0" fillId="2" borderId="8" xfId="0" applyNumberFormat="1" applyFill="1" applyBorder="1" applyAlignment="1">
      <alignment vertical="center" wrapText="1"/>
    </xf>
    <xf numFmtId="181" fontId="0" fillId="2" borderId="8" xfId="0" applyNumberFormat="1" applyFill="1" applyBorder="1" applyAlignment="1">
      <alignment horizontal="center" vertical="center" wrapText="1"/>
    </xf>
    <xf numFmtId="181" fontId="0" fillId="0" borderId="0" xfId="0" applyNumberFormat="1">
      <alignment vertical="center"/>
    </xf>
    <xf numFmtId="0" fontId="39" fillId="2" borderId="8" xfId="0" applyFont="1" applyFill="1" applyBorder="1" applyAlignment="1">
      <alignment vertical="center" wrapText="1"/>
    </xf>
    <xf numFmtId="0" fontId="44" fillId="0" borderId="0" xfId="0" applyFont="1">
      <alignment vertical="center"/>
    </xf>
    <xf numFmtId="0" fontId="45" fillId="0" borderId="8"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8" xfId="0" applyFont="1" applyBorder="1" applyAlignment="1">
      <alignment horizontal="center" vertical="center"/>
    </xf>
    <xf numFmtId="0" fontId="46" fillId="0" borderId="8" xfId="0" applyFont="1" applyBorder="1" applyAlignment="1">
      <alignment vertical="center" wrapText="1"/>
    </xf>
    <xf numFmtId="0" fontId="46" fillId="0" borderId="8" xfId="0" applyFont="1" applyBorder="1" applyAlignment="1">
      <alignment horizontal="center" vertical="center"/>
    </xf>
    <xf numFmtId="0" fontId="46" fillId="0" borderId="8" xfId="0" applyFont="1" applyBorder="1" applyAlignment="1">
      <alignment horizontal="center" vertical="center" wrapText="1"/>
    </xf>
    <xf numFmtId="0" fontId="46" fillId="0" borderId="8" xfId="0" applyFont="1" applyBorder="1" applyAlignment="1">
      <alignment horizontal="left" vertical="center" wrapText="1"/>
    </xf>
    <xf numFmtId="179" fontId="39" fillId="0" borderId="8" xfId="0" applyNumberFormat="1" applyFont="1" applyBorder="1">
      <alignment vertical="center"/>
    </xf>
    <xf numFmtId="179" fontId="46" fillId="0" borderId="8" xfId="0" applyNumberFormat="1" applyFont="1" applyBorder="1" applyAlignment="1">
      <alignment horizontal="center" vertical="center"/>
    </xf>
    <xf numFmtId="0" fontId="47" fillId="0" borderId="8" xfId="0" applyFont="1" applyBorder="1" applyAlignment="1">
      <alignment vertical="center" wrapText="1"/>
    </xf>
    <xf numFmtId="0" fontId="48" fillId="0" borderId="0" xfId="0" applyFont="1" applyAlignment="1">
      <alignment vertical="center" wrapText="1"/>
    </xf>
    <xf numFmtId="177" fontId="23" fillId="3" borderId="0" xfId="0" applyNumberFormat="1" applyFont="1" applyFill="1" applyProtection="1">
      <alignment vertical="center"/>
      <protection locked="0"/>
    </xf>
    <xf numFmtId="177" fontId="19" fillId="3" borderId="0" xfId="0" applyNumberFormat="1" applyFont="1" applyFill="1" applyAlignment="1">
      <alignment horizontal="right" vertical="center" shrinkToFit="1"/>
    </xf>
    <xf numFmtId="177" fontId="17" fillId="3" borderId="0" xfId="0" applyNumberFormat="1" applyFont="1" applyFill="1" applyAlignment="1" applyProtection="1">
      <alignment horizontal="left" vertical="center"/>
      <protection locked="0"/>
    </xf>
    <xf numFmtId="177" fontId="18" fillId="3" borderId="0" xfId="0" applyNumberFormat="1" applyFont="1" applyFill="1" applyProtection="1">
      <alignment vertical="center"/>
      <protection locked="0"/>
    </xf>
    <xf numFmtId="177" fontId="18" fillId="3" borderId="0" xfId="0" applyNumberFormat="1" applyFont="1" applyFill="1" applyAlignment="1" applyProtection="1">
      <alignment horizontal="right" vertical="center"/>
      <protection locked="0"/>
    </xf>
    <xf numFmtId="177" fontId="19" fillId="3" borderId="0" xfId="0" applyNumberFormat="1" applyFont="1" applyFill="1" applyAlignment="1">
      <alignment horizontal="right" vertical="center"/>
    </xf>
    <xf numFmtId="177" fontId="21" fillId="3" borderId="0" xfId="0" applyNumberFormat="1" applyFont="1" applyFill="1" applyAlignment="1">
      <alignment horizontal="right" vertical="center"/>
    </xf>
    <xf numFmtId="177" fontId="18" fillId="3" borderId="8" xfId="0" applyNumberFormat="1" applyFont="1" applyFill="1" applyBorder="1" applyAlignment="1">
      <alignment horizontal="center" vertical="center"/>
    </xf>
    <xf numFmtId="177" fontId="17" fillId="3" borderId="8" xfId="0" applyNumberFormat="1" applyFont="1" applyFill="1" applyBorder="1" applyAlignment="1">
      <alignment horizontal="center" vertical="center"/>
    </xf>
    <xf numFmtId="177" fontId="22" fillId="3" borderId="8" xfId="0" applyNumberFormat="1" applyFont="1" applyFill="1" applyBorder="1">
      <alignment vertical="center"/>
    </xf>
    <xf numFmtId="177" fontId="18" fillId="3" borderId="8" xfId="4" applyNumberFormat="1" applyFont="1" applyFill="1" applyBorder="1" applyAlignment="1" applyProtection="1">
      <alignment vertical="center"/>
      <protection locked="0"/>
    </xf>
    <xf numFmtId="177" fontId="23" fillId="3" borderId="8" xfId="4" applyNumberFormat="1" applyFont="1" applyFill="1" applyBorder="1" applyAlignment="1" applyProtection="1">
      <alignment horizontal="center" vertical="center"/>
    </xf>
    <xf numFmtId="43" fontId="18" fillId="3" borderId="8" xfId="1" applyFont="1" applyFill="1" applyBorder="1" applyAlignment="1" applyProtection="1">
      <alignment vertical="center"/>
      <protection locked="0"/>
    </xf>
    <xf numFmtId="177" fontId="18" fillId="3" borderId="8" xfId="0" applyNumberFormat="1" applyFont="1" applyFill="1" applyBorder="1">
      <alignment vertical="center"/>
    </xf>
    <xf numFmtId="177" fontId="18" fillId="3" borderId="8" xfId="4" applyNumberFormat="1" applyFont="1" applyFill="1" applyBorder="1" applyAlignment="1" applyProtection="1">
      <alignment horizontal="center" vertical="center"/>
    </xf>
    <xf numFmtId="177" fontId="23" fillId="3" borderId="8" xfId="0" applyNumberFormat="1" applyFont="1" applyFill="1" applyBorder="1" applyAlignment="1">
      <alignment vertical="center" wrapText="1"/>
    </xf>
    <xf numFmtId="177" fontId="23" fillId="3" borderId="8" xfId="0" applyNumberFormat="1" applyFont="1" applyFill="1" applyBorder="1">
      <alignment vertical="center"/>
    </xf>
    <xf numFmtId="43" fontId="49" fillId="3" borderId="8" xfId="1" applyFont="1" applyFill="1" applyBorder="1" applyAlignment="1" applyProtection="1">
      <alignment vertical="center"/>
      <protection locked="0"/>
    </xf>
    <xf numFmtId="177" fontId="18" fillId="3" borderId="8" xfId="4" applyNumberFormat="1" applyFont="1" applyFill="1" applyBorder="1" applyAlignment="1" applyProtection="1">
      <alignment vertical="center"/>
    </xf>
    <xf numFmtId="177" fontId="23" fillId="3" borderId="8" xfId="4" applyNumberFormat="1" applyFont="1" applyFill="1" applyBorder="1" applyAlignment="1" applyProtection="1">
      <alignment vertical="center"/>
    </xf>
    <xf numFmtId="43" fontId="18" fillId="3" borderId="8" xfId="1" applyFont="1" applyFill="1" applyBorder="1" applyAlignment="1" applyProtection="1">
      <alignment vertical="center"/>
    </xf>
    <xf numFmtId="43" fontId="24" fillId="3" borderId="8" xfId="1" applyFont="1" applyFill="1" applyBorder="1" applyAlignment="1">
      <alignment horizontal="right" vertical="center"/>
    </xf>
    <xf numFmtId="43" fontId="18" fillId="3" borderId="8" xfId="4" applyFont="1" applyFill="1" applyBorder="1" applyAlignment="1" applyProtection="1">
      <alignment vertical="center"/>
    </xf>
    <xf numFmtId="177" fontId="18" fillId="3" borderId="0" xfId="0" applyNumberFormat="1" applyFont="1" applyFill="1">
      <alignment vertical="center"/>
    </xf>
    <xf numFmtId="177" fontId="22" fillId="3" borderId="8" xfId="0" applyNumberFormat="1" applyFont="1" applyFill="1" applyBorder="1" applyAlignment="1">
      <alignment horizontal="center" vertical="center"/>
    </xf>
    <xf numFmtId="177" fontId="25" fillId="3" borderId="8" xfId="0" applyNumberFormat="1" applyFont="1" applyFill="1" applyBorder="1" applyAlignment="1">
      <alignment horizontal="center" vertical="center"/>
    </xf>
    <xf numFmtId="177" fontId="18" fillId="3" borderId="8" xfId="0" applyNumberFormat="1" applyFont="1" applyFill="1" applyBorder="1" applyAlignment="1">
      <alignment horizontal="left" vertical="center"/>
    </xf>
    <xf numFmtId="177" fontId="18" fillId="3" borderId="8" xfId="0" applyNumberFormat="1" applyFont="1" applyFill="1" applyBorder="1" applyProtection="1">
      <alignment vertical="center"/>
      <protection locked="0"/>
    </xf>
    <xf numFmtId="177" fontId="26" fillId="3" borderId="8" xfId="0" applyNumberFormat="1" applyFont="1" applyFill="1" applyBorder="1" applyAlignment="1">
      <alignment horizontal="center" vertical="center"/>
    </xf>
    <xf numFmtId="177" fontId="26" fillId="3" borderId="8" xfId="0" applyNumberFormat="1" applyFont="1" applyFill="1" applyBorder="1">
      <alignment vertical="center"/>
    </xf>
    <xf numFmtId="43" fontId="49" fillId="3" borderId="8" xfId="1" applyFont="1" applyFill="1" applyBorder="1" applyAlignment="1" applyProtection="1">
      <alignment vertical="center"/>
    </xf>
    <xf numFmtId="177" fontId="19" fillId="3" borderId="0" xfId="0" applyNumberFormat="1" applyFont="1" applyFill="1">
      <alignment vertical="center"/>
    </xf>
    <xf numFmtId="177" fontId="50" fillId="0" borderId="0" xfId="0" applyNumberFormat="1" applyFont="1" applyAlignment="1">
      <alignment horizontal="center" vertical="center"/>
    </xf>
    <xf numFmtId="177" fontId="51" fillId="0" borderId="0" xfId="0" applyNumberFormat="1" applyFont="1">
      <alignment vertical="center"/>
    </xf>
    <xf numFmtId="177" fontId="52" fillId="0" borderId="0" xfId="0" applyNumberFormat="1" applyFont="1">
      <alignment vertical="center"/>
    </xf>
    <xf numFmtId="177" fontId="53" fillId="0" borderId="0" xfId="0" applyNumberFormat="1" applyFont="1">
      <alignment vertical="center"/>
    </xf>
    <xf numFmtId="0" fontId="54" fillId="0" borderId="0" xfId="0" applyFont="1">
      <alignment vertical="center"/>
    </xf>
    <xf numFmtId="0" fontId="0" fillId="3" borderId="8" xfId="0" applyFill="1" applyBorder="1">
      <alignment vertical="center"/>
    </xf>
    <xf numFmtId="0" fontId="0" fillId="3" borderId="8" xfId="0" applyFill="1" applyBorder="1" applyAlignment="1">
      <alignment horizontal="center" vertical="center"/>
    </xf>
    <xf numFmtId="179" fontId="0" fillId="3" borderId="8" xfId="0" applyNumberFormat="1" applyFill="1" applyBorder="1">
      <alignment vertical="center"/>
    </xf>
    <xf numFmtId="49" fontId="29" fillId="0" borderId="8" xfId="0" applyNumberFormat="1" applyFont="1" applyBorder="1" applyAlignment="1">
      <alignment horizontal="center" vertical="center"/>
    </xf>
    <xf numFmtId="0" fontId="0" fillId="0" borderId="8" xfId="0" applyBorder="1" applyAlignment="1">
      <alignment vertical="center" wrapText="1"/>
    </xf>
    <xf numFmtId="0" fontId="55" fillId="0" borderId="0" xfId="0" applyFont="1">
      <alignment vertical="center"/>
    </xf>
    <xf numFmtId="0" fontId="42" fillId="0" borderId="8" xfId="0" applyFont="1" applyBorder="1">
      <alignment vertical="center"/>
    </xf>
    <xf numFmtId="0" fontId="42" fillId="3" borderId="8" xfId="0" applyFont="1" applyFill="1" applyBorder="1">
      <alignment vertical="center"/>
    </xf>
    <xf numFmtId="179" fontId="42" fillId="3" borderId="8" xfId="0" applyNumberFormat="1" applyFont="1" applyFill="1" applyBorder="1">
      <alignment vertical="center"/>
    </xf>
    <xf numFmtId="0" fontId="46" fillId="3" borderId="8" xfId="0" applyFont="1" applyFill="1" applyBorder="1">
      <alignment vertical="center"/>
    </xf>
    <xf numFmtId="179" fontId="42" fillId="0" borderId="8" xfId="0" applyNumberFormat="1" applyFont="1" applyBorder="1">
      <alignment vertical="center"/>
    </xf>
    <xf numFmtId="0" fontId="42" fillId="0" borderId="0" xfId="0" applyFont="1" applyAlignment="1">
      <alignment horizontal="right" vertical="center"/>
    </xf>
    <xf numFmtId="0" fontId="56" fillId="0" borderId="0" xfId="0" applyFont="1">
      <alignment vertical="center"/>
    </xf>
    <xf numFmtId="0" fontId="32" fillId="0" borderId="0" xfId="0" applyFont="1" applyAlignment="1">
      <alignment horizontal="right" vertical="center"/>
    </xf>
    <xf numFmtId="0" fontId="46" fillId="0" borderId="0" xfId="0" applyFont="1" applyAlignment="1">
      <alignment horizontal="right" vertical="center"/>
    </xf>
    <xf numFmtId="0" fontId="29" fillId="3" borderId="8" xfId="0" applyFont="1" applyFill="1" applyBorder="1" applyAlignment="1">
      <alignment horizontal="center" vertical="center"/>
    </xf>
    <xf numFmtId="0" fontId="29" fillId="3" borderId="8" xfId="0" applyFont="1" applyFill="1" applyBorder="1" applyAlignment="1">
      <alignment vertical="center" wrapText="1"/>
    </xf>
    <xf numFmtId="0" fontId="32" fillId="3" borderId="8" xfId="0" applyFont="1" applyFill="1" applyBorder="1" applyAlignment="1">
      <alignment horizontal="center" vertical="center"/>
    </xf>
    <xf numFmtId="181" fontId="29" fillId="3" borderId="8" xfId="0" applyNumberFormat="1" applyFont="1" applyFill="1" applyBorder="1">
      <alignment vertical="center"/>
    </xf>
    <xf numFmtId="0" fontId="29" fillId="3" borderId="8" xfId="0" applyFont="1" applyFill="1" applyBorder="1">
      <alignment vertical="center"/>
    </xf>
    <xf numFmtId="179" fontId="29" fillId="3" borderId="8" xfId="0" applyNumberFormat="1" applyFont="1" applyFill="1" applyBorder="1">
      <alignment vertical="center"/>
    </xf>
    <xf numFmtId="0" fontId="32" fillId="3" borderId="8" xfId="0" applyFont="1" applyFill="1" applyBorder="1" applyAlignment="1">
      <alignment vertical="center" wrapText="1"/>
    </xf>
    <xf numFmtId="0" fontId="32" fillId="3" borderId="8" xfId="0" applyFont="1" applyFill="1" applyBorder="1">
      <alignment vertical="center"/>
    </xf>
    <xf numFmtId="0" fontId="31" fillId="0" borderId="0" xfId="0" applyFont="1" applyAlignment="1">
      <alignment horizontal="center" vertical="center" wrapText="1"/>
    </xf>
    <xf numFmtId="181" fontId="32" fillId="0" borderId="8" xfId="0" applyNumberFormat="1" applyFont="1" applyBorder="1">
      <alignment vertical="center"/>
    </xf>
    <xf numFmtId="181" fontId="29" fillId="0" borderId="8" xfId="0" applyNumberFormat="1" applyFont="1" applyBorder="1">
      <alignment vertical="center"/>
    </xf>
    <xf numFmtId="0" fontId="32" fillId="0" borderId="8" xfId="0" applyFont="1" applyBorder="1" applyAlignment="1">
      <alignment horizontal="center" vertical="center" wrapText="1"/>
    </xf>
    <xf numFmtId="179" fontId="29" fillId="0" borderId="11" xfId="0" applyNumberFormat="1" applyFont="1" applyBorder="1">
      <alignment vertical="center"/>
    </xf>
    <xf numFmtId="0" fontId="29" fillId="0" borderId="0" xfId="0" applyFont="1" applyAlignment="1">
      <alignment horizontal="center" vertical="center"/>
    </xf>
    <xf numFmtId="179" fontId="29" fillId="0" borderId="0" xfId="0" applyNumberFormat="1" applyFont="1">
      <alignment vertical="center"/>
    </xf>
    <xf numFmtId="0" fontId="46" fillId="0" borderId="0" xfId="0" applyFont="1">
      <alignment vertical="center"/>
    </xf>
    <xf numFmtId="179" fontId="42" fillId="0" borderId="0" xfId="0" applyNumberFormat="1" applyFont="1">
      <alignment vertical="center"/>
    </xf>
    <xf numFmtId="0" fontId="57" fillId="0" borderId="0" xfId="0" applyFont="1">
      <alignment vertical="center"/>
    </xf>
    <xf numFmtId="49" fontId="32" fillId="0" borderId="8" xfId="0" applyNumberFormat="1" applyFont="1" applyBorder="1" applyAlignment="1">
      <alignment horizontal="center" vertical="center"/>
    </xf>
    <xf numFmtId="182" fontId="29" fillId="3" borderId="8" xfId="0" applyNumberFormat="1" applyFont="1" applyFill="1" applyBorder="1" applyAlignment="1">
      <alignment horizontal="center" vertical="center"/>
    </xf>
    <xf numFmtId="183" fontId="29" fillId="3" borderId="8" xfId="0" applyNumberFormat="1" applyFont="1" applyFill="1" applyBorder="1" applyAlignment="1">
      <alignment horizontal="center" vertical="center"/>
    </xf>
    <xf numFmtId="49" fontId="32" fillId="3" borderId="8" xfId="0" applyNumberFormat="1" applyFont="1" applyFill="1" applyBorder="1" applyAlignment="1">
      <alignment horizontal="center" vertical="center"/>
    </xf>
    <xf numFmtId="179" fontId="29" fillId="3" borderId="8" xfId="0" applyNumberFormat="1" applyFont="1" applyFill="1" applyBorder="1" applyAlignment="1">
      <alignment horizontal="center" vertical="center"/>
    </xf>
    <xf numFmtId="49" fontId="42" fillId="3" borderId="8" xfId="0" applyNumberFormat="1" applyFont="1" applyFill="1" applyBorder="1" applyAlignment="1">
      <alignment horizontal="center" vertical="center"/>
    </xf>
    <xf numFmtId="0" fontId="42" fillId="3" borderId="8" xfId="0" applyFont="1" applyFill="1" applyBorder="1" applyAlignment="1">
      <alignment horizontal="center" vertical="center"/>
    </xf>
    <xf numFmtId="181" fontId="42" fillId="3" borderId="8" xfId="0" applyNumberFormat="1" applyFont="1" applyFill="1" applyBorder="1">
      <alignment vertical="center"/>
    </xf>
    <xf numFmtId="0" fontId="54" fillId="3" borderId="8" xfId="0" applyFont="1" applyFill="1" applyBorder="1">
      <alignment vertical="center"/>
    </xf>
    <xf numFmtId="181" fontId="55" fillId="3" borderId="8" xfId="0" applyNumberFormat="1" applyFont="1" applyFill="1" applyBorder="1">
      <alignment vertical="center"/>
    </xf>
    <xf numFmtId="0" fontId="55" fillId="3" borderId="8" xfId="0" applyFont="1" applyFill="1" applyBorder="1">
      <alignment vertical="center"/>
    </xf>
    <xf numFmtId="179" fontId="55" fillId="3" borderId="8" xfId="0" applyNumberFormat="1" applyFont="1" applyFill="1" applyBorder="1">
      <alignment vertical="center"/>
    </xf>
    <xf numFmtId="0" fontId="54" fillId="0" borderId="0" xfId="0" applyFont="1" applyAlignment="1">
      <alignment horizontal="right" vertical="center"/>
    </xf>
    <xf numFmtId="0" fontId="46" fillId="3" borderId="8" xfId="0" applyFont="1" applyFill="1" applyBorder="1" applyAlignment="1">
      <alignment vertical="center" wrapText="1"/>
    </xf>
    <xf numFmtId="181" fontId="42" fillId="0" borderId="8" xfId="0" applyNumberFormat="1" applyFont="1" applyBorder="1">
      <alignment vertical="center"/>
    </xf>
    <xf numFmtId="0" fontId="58" fillId="0" borderId="0" xfId="0" applyFont="1">
      <alignment vertical="center"/>
    </xf>
    <xf numFmtId="0" fontId="41" fillId="0" borderId="0" xfId="0" applyFont="1">
      <alignment vertical="center"/>
    </xf>
    <xf numFmtId="0" fontId="38" fillId="0" borderId="0" xfId="0" applyFont="1">
      <alignment vertical="center"/>
    </xf>
    <xf numFmtId="14" fontId="41" fillId="0" borderId="0" xfId="0" applyNumberFormat="1" applyFont="1">
      <alignment vertical="center"/>
    </xf>
    <xf numFmtId="0" fontId="42" fillId="0" borderId="8" xfId="0" quotePrefix="1" applyFont="1" applyBorder="1">
      <alignment vertical="center"/>
    </xf>
    <xf numFmtId="0" fontId="46" fillId="3" borderId="8" xfId="0" quotePrefix="1" applyFont="1" applyFill="1" applyBorder="1">
      <alignment vertical="center"/>
    </xf>
    <xf numFmtId="0" fontId="42" fillId="3" borderId="8" xfId="0" quotePrefix="1" applyFont="1" applyFill="1" applyBorder="1">
      <alignment vertical="center"/>
    </xf>
    <xf numFmtId="0" fontId="29" fillId="3" borderId="8" xfId="0" quotePrefix="1" applyFont="1" applyFill="1" applyBorder="1" applyAlignment="1">
      <alignment vertical="center" wrapText="1"/>
    </xf>
    <xf numFmtId="0" fontId="32" fillId="3" borderId="8" xfId="0" quotePrefix="1" applyFont="1" applyFill="1" applyBorder="1" applyAlignment="1">
      <alignment vertical="center" wrapText="1"/>
    </xf>
    <xf numFmtId="0" fontId="38" fillId="0" borderId="0" xfId="0" applyFont="1" applyAlignment="1">
      <alignment horizontal="left" vertical="center"/>
    </xf>
    <xf numFmtId="0" fontId="58" fillId="0" borderId="0" xfId="0" applyFont="1" applyAlignment="1">
      <alignment horizontal="center" vertical="center"/>
    </xf>
    <xf numFmtId="0" fontId="38" fillId="0" borderId="0" xfId="0" applyFont="1">
      <alignment vertical="center"/>
    </xf>
    <xf numFmtId="0" fontId="38" fillId="0" borderId="0" xfId="0" applyFont="1" applyAlignment="1">
      <alignment horizontal="left" vertical="center" wrapText="1"/>
    </xf>
    <xf numFmtId="0" fontId="54" fillId="0" borderId="22" xfId="0" applyFont="1" applyBorder="1" applyAlignment="1">
      <alignment horizontal="left" vertical="top"/>
    </xf>
    <xf numFmtId="0" fontId="55" fillId="0" borderId="23" xfId="0" applyFont="1" applyBorder="1" applyAlignment="1">
      <alignment horizontal="left" vertical="top"/>
    </xf>
    <xf numFmtId="0" fontId="55" fillId="0" borderId="24" xfId="0" applyFont="1" applyBorder="1" applyAlignment="1">
      <alignment horizontal="left" vertical="top"/>
    </xf>
    <xf numFmtId="0" fontId="55" fillId="0" borderId="25" xfId="0" applyFont="1" applyBorder="1" applyAlignment="1">
      <alignment horizontal="left" vertical="top"/>
    </xf>
    <xf numFmtId="0" fontId="54" fillId="0" borderId="11" xfId="0" applyFont="1" applyBorder="1" applyAlignment="1">
      <alignment horizontal="left" vertical="center" wrapText="1"/>
    </xf>
    <xf numFmtId="0" fontId="55" fillId="0" borderId="21" xfId="0" applyFont="1" applyBorder="1" applyAlignment="1">
      <alignment horizontal="left" vertical="center"/>
    </xf>
    <xf numFmtId="0" fontId="55" fillId="0" borderId="13" xfId="0" applyFont="1" applyBorder="1" applyAlignment="1">
      <alignment horizontal="left" vertical="center"/>
    </xf>
    <xf numFmtId="0" fontId="54" fillId="0" borderId="11" xfId="0" applyFont="1" applyBorder="1" applyAlignment="1">
      <alignment horizontal="left" vertical="center"/>
    </xf>
    <xf numFmtId="0" fontId="42" fillId="0" borderId="8" xfId="0" applyFont="1" applyBorder="1" applyAlignment="1">
      <alignment horizontal="center" vertical="center"/>
    </xf>
    <xf numFmtId="0" fontId="31" fillId="0" borderId="0" xfId="0" applyFont="1" applyAlignment="1">
      <alignment horizontal="center" vertical="center"/>
    </xf>
    <xf numFmtId="0" fontId="55" fillId="0" borderId="11" xfId="0" applyFont="1" applyBorder="1" applyAlignment="1">
      <alignment horizontal="left" vertical="center" wrapText="1"/>
    </xf>
    <xf numFmtId="0" fontId="55" fillId="0" borderId="21" xfId="0" applyFont="1" applyBorder="1" applyAlignment="1">
      <alignment horizontal="left" vertical="center" wrapText="1"/>
    </xf>
    <xf numFmtId="0" fontId="55" fillId="0" borderId="13" xfId="0" applyFont="1" applyBorder="1" applyAlignment="1">
      <alignment horizontal="left" vertical="center" wrapText="1"/>
    </xf>
    <xf numFmtId="0" fontId="55" fillId="0" borderId="11" xfId="0" applyFont="1" applyBorder="1" applyAlignment="1">
      <alignment horizontal="left" vertical="center"/>
    </xf>
    <xf numFmtId="0" fontId="42" fillId="0" borderId="11" xfId="0" applyFont="1" applyBorder="1" applyAlignment="1">
      <alignment horizontal="center" vertical="center"/>
    </xf>
    <xf numFmtId="0" fontId="42" fillId="0" borderId="13" xfId="0" applyFont="1" applyBorder="1" applyAlignment="1">
      <alignment horizontal="center" vertical="center"/>
    </xf>
    <xf numFmtId="0" fontId="55" fillId="0" borderId="22" xfId="0" applyFont="1" applyBorder="1" applyAlignment="1">
      <alignment horizontal="left" vertical="top"/>
    </xf>
    <xf numFmtId="0" fontId="55" fillId="0" borderId="8" xfId="0" applyFont="1" applyBorder="1" applyAlignment="1">
      <alignment horizontal="left" vertical="top"/>
    </xf>
    <xf numFmtId="0" fontId="54" fillId="0" borderId="8" xfId="0" applyFont="1" applyBorder="1" applyAlignment="1">
      <alignment horizontal="left" vertical="center"/>
    </xf>
    <xf numFmtId="0" fontId="55" fillId="0" borderId="8" xfId="0" applyFont="1" applyBorder="1" applyAlignment="1">
      <alignment horizontal="left" vertical="center"/>
    </xf>
    <xf numFmtId="0" fontId="46" fillId="0" borderId="8" xfId="0" applyFont="1" applyBorder="1" applyAlignment="1">
      <alignment horizontal="center" vertical="center"/>
    </xf>
    <xf numFmtId="0" fontId="32" fillId="0" borderId="11" xfId="0" applyFont="1" applyBorder="1" applyAlignment="1">
      <alignment horizontal="center" vertical="center"/>
    </xf>
    <xf numFmtId="0" fontId="29" fillId="0" borderId="13" xfId="0" applyFont="1" applyBorder="1" applyAlignment="1">
      <alignment horizontal="center" vertical="center"/>
    </xf>
    <xf numFmtId="0" fontId="54" fillId="0" borderId="8" xfId="0" applyFont="1" applyBorder="1" applyAlignment="1">
      <alignment horizontal="left" vertical="top"/>
    </xf>
    <xf numFmtId="0" fontId="30" fillId="0" borderId="0" xfId="0" applyFont="1" applyAlignment="1">
      <alignment horizontal="center" vertical="center"/>
    </xf>
    <xf numFmtId="0" fontId="54" fillId="3" borderId="11" xfId="0" applyFont="1" applyFill="1" applyBorder="1" applyAlignment="1">
      <alignment horizontal="center" vertical="center"/>
    </xf>
    <xf numFmtId="0" fontId="55" fillId="3" borderId="13" xfId="0" applyFont="1" applyFill="1" applyBorder="1" applyAlignment="1">
      <alignment horizontal="center" vertical="center"/>
    </xf>
    <xf numFmtId="0" fontId="32" fillId="3" borderId="11" xfId="0" applyFont="1" applyFill="1" applyBorder="1" applyAlignment="1">
      <alignment horizontal="center" vertical="center"/>
    </xf>
    <xf numFmtId="0" fontId="29" fillId="3" borderId="13" xfId="0" applyFont="1" applyFill="1" applyBorder="1" applyAlignment="1">
      <alignment horizontal="center" vertical="center"/>
    </xf>
    <xf numFmtId="0" fontId="57" fillId="0" borderId="8" xfId="0" applyFont="1" applyBorder="1" applyAlignment="1">
      <alignment horizontal="left" vertical="top"/>
    </xf>
    <xf numFmtId="0" fontId="56" fillId="0" borderId="8" xfId="0" applyFont="1" applyBorder="1" applyAlignment="1">
      <alignment horizontal="left" vertical="top"/>
    </xf>
    <xf numFmtId="0" fontId="57" fillId="0" borderId="8" xfId="0" applyFont="1" applyBorder="1" applyAlignment="1">
      <alignment horizontal="left" vertical="center" wrapText="1"/>
    </xf>
    <xf numFmtId="0" fontId="57" fillId="0" borderId="8" xfId="0" applyFont="1" applyBorder="1" applyAlignment="1">
      <alignment horizontal="left" vertical="center"/>
    </xf>
    <xf numFmtId="0" fontId="32" fillId="0" borderId="8" xfId="0" applyFont="1" applyBorder="1" applyAlignment="1">
      <alignment horizontal="center" vertical="center"/>
    </xf>
    <xf numFmtId="0" fontId="29" fillId="0" borderId="8" xfId="0" applyFont="1" applyBorder="1" applyAlignment="1">
      <alignment horizontal="center" vertical="center"/>
    </xf>
    <xf numFmtId="0" fontId="32"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56" fillId="0" borderId="8" xfId="0" applyFont="1" applyBorder="1" applyAlignment="1">
      <alignment horizontal="left" vertical="center"/>
    </xf>
    <xf numFmtId="0" fontId="29" fillId="0" borderId="11" xfId="0" applyFont="1" applyBorder="1" applyAlignment="1">
      <alignment horizontal="center" vertical="center"/>
    </xf>
    <xf numFmtId="0" fontId="29" fillId="0" borderId="21" xfId="0" applyFont="1" applyBorder="1" applyAlignment="1">
      <alignment horizontal="center" vertical="center"/>
    </xf>
    <xf numFmtId="179" fontId="37" fillId="0" borderId="18" xfId="0" applyNumberFormat="1" applyFont="1" applyBorder="1" applyAlignment="1">
      <alignment horizontal="center" vertical="center"/>
    </xf>
    <xf numFmtId="179" fontId="37" fillId="0" borderId="19" xfId="0" applyNumberFormat="1" applyFont="1" applyBorder="1" applyAlignment="1">
      <alignment horizontal="center" vertical="center"/>
    </xf>
    <xf numFmtId="179" fontId="37" fillId="0" borderId="20" xfId="0" applyNumberFormat="1" applyFont="1" applyBorder="1" applyAlignment="1">
      <alignment horizontal="center" vertical="center"/>
    </xf>
    <xf numFmtId="0" fontId="42"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56" fillId="0" borderId="8" xfId="0" applyFont="1" applyBorder="1" applyAlignment="1">
      <alignment horizontal="left" vertical="center" wrapText="1"/>
    </xf>
    <xf numFmtId="0" fontId="31" fillId="0" borderId="0" xfId="0" applyFont="1" applyAlignment="1">
      <alignment horizontal="center" vertical="center" wrapText="1"/>
    </xf>
    <xf numFmtId="0" fontId="29" fillId="0" borderId="21" xfId="0" applyFont="1" applyBorder="1" applyAlignment="1">
      <alignment horizontal="center" vertical="center" wrapText="1"/>
    </xf>
    <xf numFmtId="0" fontId="30" fillId="0" borderId="0" xfId="0" applyFont="1" applyAlignment="1">
      <alignment horizontal="center" vertical="center" wrapText="1"/>
    </xf>
    <xf numFmtId="0" fontId="40" fillId="0" borderId="8" xfId="0" applyFont="1" applyBorder="1" applyAlignment="1">
      <alignment horizontal="left" vertical="top"/>
    </xf>
    <xf numFmtId="0" fontId="40" fillId="0" borderId="8" xfId="0" applyFont="1" applyBorder="1" applyAlignment="1">
      <alignment horizontal="left" vertical="center"/>
    </xf>
    <xf numFmtId="0" fontId="37" fillId="0" borderId="8" xfId="0" applyFont="1" applyBorder="1" applyAlignment="1">
      <alignment horizontal="center" vertical="center" wrapText="1"/>
    </xf>
    <xf numFmtId="0" fontId="38" fillId="0" borderId="0" xfId="0" applyFont="1" applyAlignment="1">
      <alignment horizontal="center" vertical="center"/>
    </xf>
    <xf numFmtId="0" fontId="37" fillId="0" borderId="11" xfId="0" applyFont="1" applyBorder="1" applyAlignment="1">
      <alignment horizontal="center" vertical="center"/>
    </xf>
    <xf numFmtId="0" fontId="37" fillId="0" borderId="13" xfId="0" applyFont="1" applyBorder="1" applyAlignment="1">
      <alignment horizontal="center" vertical="center"/>
    </xf>
    <xf numFmtId="0" fontId="0" fillId="0" borderId="8" xfId="0" applyBorder="1" applyAlignment="1">
      <alignment horizontal="center" vertical="center" wrapText="1"/>
    </xf>
    <xf numFmtId="0" fontId="37" fillId="0" borderId="22" xfId="0" applyFont="1" applyBorder="1" applyAlignment="1">
      <alignment horizontal="center" vertical="center" wrapText="1"/>
    </xf>
    <xf numFmtId="0" fontId="37" fillId="0" borderId="24" xfId="0" applyFont="1" applyBorder="1" applyAlignment="1">
      <alignment horizontal="center" vertical="center" wrapText="1"/>
    </xf>
    <xf numFmtId="0" fontId="29" fillId="3" borderId="11" xfId="0" applyFont="1" applyFill="1" applyBorder="1" applyAlignment="1">
      <alignment horizontal="center" vertical="center"/>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42" fillId="0" borderId="21" xfId="0" applyFont="1" applyBorder="1" applyAlignment="1">
      <alignment horizontal="center" vertical="center"/>
    </xf>
    <xf numFmtId="0" fontId="43" fillId="0" borderId="8" xfId="0" applyFont="1" applyBorder="1" applyAlignment="1">
      <alignment horizontal="left" vertical="top"/>
    </xf>
    <xf numFmtId="0" fontId="43"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43" fillId="0" borderId="8" xfId="0" applyFont="1" applyBorder="1" applyAlignment="1">
      <alignment horizontal="left" vertical="center" wrapText="1"/>
    </xf>
    <xf numFmtId="177" fontId="16" fillId="3" borderId="0" xfId="0" applyNumberFormat="1" applyFont="1" applyFill="1" applyAlignment="1" applyProtection="1">
      <alignment horizontal="center" vertical="center"/>
      <protection locked="0"/>
    </xf>
    <xf numFmtId="14" fontId="17" fillId="3" borderId="0" xfId="0" applyNumberFormat="1" applyFont="1" applyFill="1" applyAlignment="1" applyProtection="1">
      <alignment horizontal="center" vertical="center" shrinkToFit="1"/>
      <protection locked="0"/>
    </xf>
    <xf numFmtId="0" fontId="42" fillId="0" borderId="0" xfId="0" applyFont="1" applyAlignment="1">
      <alignment horizontal="left" vertical="center" wrapText="1"/>
    </xf>
    <xf numFmtId="179" fontId="37" fillId="0" borderId="18" xfId="0" applyNumberFormat="1" applyFont="1" applyBorder="1" applyAlignment="1">
      <alignment horizontal="center" vertical="center" wrapText="1"/>
    </xf>
    <xf numFmtId="179" fontId="37" fillId="0" borderId="19" xfId="0" applyNumberFormat="1" applyFont="1" applyBorder="1" applyAlignment="1">
      <alignment horizontal="center" vertical="center" wrapText="1"/>
    </xf>
    <xf numFmtId="179" fontId="37" fillId="0" borderId="20" xfId="0" applyNumberFormat="1" applyFont="1" applyBorder="1" applyAlignment="1">
      <alignment horizontal="center" vertical="center" wrapText="1"/>
    </xf>
    <xf numFmtId="0" fontId="37" fillId="0" borderId="0" xfId="0" applyFont="1" applyAlignment="1">
      <alignment horizontal="left"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8" fillId="0" borderId="0" xfId="0" applyFont="1" applyAlignment="1">
      <alignment horizontal="center" vertical="distributed"/>
    </xf>
    <xf numFmtId="0" fontId="29" fillId="0" borderId="23" xfId="0" applyFont="1" applyBorder="1" applyAlignment="1">
      <alignment horizontal="center" vertical="center" wrapText="1"/>
    </xf>
    <xf numFmtId="0" fontId="29" fillId="0" borderId="25" xfId="0" applyFont="1" applyBorder="1" applyAlignment="1">
      <alignment horizontal="center" vertical="center" wrapText="1"/>
    </xf>
    <xf numFmtId="0" fontId="41" fillId="0" borderId="0" xfId="0" applyFont="1" applyAlignment="1">
      <alignment horizontal="center" vertical="center"/>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37" fillId="2" borderId="18"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7" fillId="2" borderId="18" xfId="0" applyFont="1" applyFill="1" applyBorder="1" applyAlignment="1">
      <alignment horizontal="left" vertical="center" wrapText="1"/>
    </xf>
    <xf numFmtId="0" fontId="37" fillId="2" borderId="19" xfId="0" applyFont="1" applyFill="1" applyBorder="1" applyAlignment="1">
      <alignment horizontal="left" vertical="center" wrapText="1"/>
    </xf>
    <xf numFmtId="0" fontId="37" fillId="2" borderId="20" xfId="0" applyFont="1" applyFill="1" applyBorder="1" applyAlignment="1">
      <alignment horizontal="left" vertical="center" wrapText="1"/>
    </xf>
    <xf numFmtId="0" fontId="40" fillId="0" borderId="11" xfId="0" applyFont="1" applyBorder="1" applyAlignment="1">
      <alignment horizontal="center" vertical="center"/>
    </xf>
    <xf numFmtId="0" fontId="40" fillId="0" borderId="21" xfId="0" applyFont="1" applyBorder="1" applyAlignment="1">
      <alignment horizontal="center" vertical="center"/>
    </xf>
    <xf numFmtId="0" fontId="40" fillId="0" borderId="13" xfId="0" applyFont="1" applyBorder="1" applyAlignment="1">
      <alignment horizontal="center" vertical="center"/>
    </xf>
    <xf numFmtId="0" fontId="37" fillId="2" borderId="18" xfId="0" applyFont="1" applyFill="1" applyBorder="1" applyAlignment="1">
      <alignment horizontal="center" vertical="center"/>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43" fontId="33" fillId="0" borderId="18" xfId="1" applyFont="1" applyBorder="1" applyAlignment="1">
      <alignment horizontal="center" vertical="center" wrapText="1"/>
    </xf>
    <xf numFmtId="43" fontId="33" fillId="0" borderId="19" xfId="1" applyFont="1" applyBorder="1" applyAlignment="1">
      <alignment horizontal="center" vertical="center" wrapText="1"/>
    </xf>
    <xf numFmtId="43" fontId="33" fillId="0" borderId="20" xfId="1" applyFont="1" applyBorder="1" applyAlignment="1">
      <alignment horizontal="center" vertical="center" wrapText="1"/>
    </xf>
    <xf numFmtId="179" fontId="33" fillId="0" borderId="18" xfId="0" applyNumberFormat="1" applyFont="1" applyBorder="1" applyAlignment="1">
      <alignment horizontal="right" vertical="center" wrapText="1"/>
    </xf>
    <xf numFmtId="179" fontId="33" fillId="0" borderId="19" xfId="0" applyNumberFormat="1" applyFont="1" applyBorder="1" applyAlignment="1">
      <alignment horizontal="right" vertical="center" wrapText="1"/>
    </xf>
    <xf numFmtId="179" fontId="33" fillId="0" borderId="20" xfId="0" applyNumberFormat="1" applyFont="1" applyBorder="1" applyAlignment="1">
      <alignment horizontal="right" vertical="center" wrapText="1"/>
    </xf>
    <xf numFmtId="177" fontId="16" fillId="0" borderId="0" xfId="0" applyNumberFormat="1" applyFont="1" applyAlignment="1" applyProtection="1">
      <alignment horizontal="center" vertical="center"/>
      <protection locked="0"/>
    </xf>
    <xf numFmtId="176" fontId="5" fillId="0" borderId="0" xfId="2" applyNumberFormat="1" applyFont="1" applyAlignment="1">
      <alignment horizontal="center" vertical="center" wrapText="1" shrinkToFit="1"/>
    </xf>
    <xf numFmtId="176" fontId="7" fillId="0" borderId="0" xfId="2" applyNumberFormat="1" applyFont="1" applyAlignment="1">
      <alignment horizontal="left" vertical="center" wrapText="1" shrinkToFit="1"/>
    </xf>
    <xf numFmtId="176" fontId="3" fillId="0" borderId="0" xfId="2" applyNumberFormat="1" applyFont="1" applyAlignment="1">
      <alignment horizontal="left" vertical="center" wrapText="1" shrinkToFit="1"/>
    </xf>
    <xf numFmtId="4" fontId="29" fillId="0" borderId="18" xfId="0" applyNumberFormat="1"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20" xfId="0" applyFont="1" applyFill="1" applyBorder="1" applyAlignment="1">
      <alignment horizontal="center" vertical="center" wrapText="1"/>
    </xf>
  </cellXfs>
  <cellStyles count="6">
    <cellStyle name="常规" xfId="0" builtinId="0"/>
    <cellStyle name="常规_模拟报表(第二版)" xfId="2" xr:uid="{00000000-0005-0000-0000-000031000000}"/>
    <cellStyle name="常规_商品流通企业财务报表1_银行公式表" xfId="3" xr:uid="{00000000-0005-0000-0000-000032000000}"/>
    <cellStyle name="千位分隔" xfId="1" builtinId="3"/>
    <cellStyle name="千位分隔 3" xfId="4" xr:uid="{00000000-0005-0000-0000-000033000000}"/>
    <cellStyle name="千位分隔_模拟报表(第二版)" xfId="5"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34" type="noConversion"/>
  <printOptions horizontalCentered="1"/>
  <pageMargins left="0.74803149606299202" right="0.74803149606299202" top="0.98425196850393704" bottom="0.98425196850393704" header="0.511811023622047" footer="0.511811023622047"/>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workbookViewId="0">
      <selection activeCell="G18" sqref="G18"/>
    </sheetView>
  </sheetViews>
  <sheetFormatPr defaultColWidth="9" defaultRowHeight="15" x14ac:dyDescent="0.15"/>
  <cols>
    <col min="1" max="1" width="8.375" style="142" customWidth="1"/>
    <col min="2" max="2" width="14.875" style="142" customWidth="1"/>
    <col min="3" max="3" width="21.25" style="142" customWidth="1"/>
    <col min="4" max="5" width="9" style="142"/>
    <col min="6" max="6" width="26.5" style="142" customWidth="1"/>
    <col min="7" max="9" width="5.75" style="142" customWidth="1"/>
    <col min="10" max="12" width="4.5" style="142" customWidth="1"/>
    <col min="13" max="13" width="7.5" style="142" customWidth="1"/>
    <col min="14" max="14" width="13.875" style="142" customWidth="1"/>
    <col min="15" max="15" width="11.625" style="142" customWidth="1"/>
    <col min="16" max="16" width="12.25" style="142" customWidth="1"/>
    <col min="17" max="17" width="9" style="142"/>
    <col min="18" max="18" width="7.5" style="142" customWidth="1"/>
    <col min="19" max="19" width="9" style="142"/>
    <col min="20" max="20" width="8" style="142" customWidth="1"/>
    <col min="21" max="21" width="9" style="142"/>
    <col min="22" max="22" width="11.25" style="142" customWidth="1"/>
    <col min="23" max="23" width="9" style="142"/>
    <col min="24" max="24" width="9.875" style="142" customWidth="1"/>
    <col min="25" max="25" width="14.5" style="244" customWidth="1"/>
    <col min="26" max="26" width="13.25" style="244" customWidth="1"/>
    <col min="27" max="27" width="14.5" style="244" customWidth="1"/>
    <col min="28" max="16384" width="9" style="142"/>
  </cols>
  <sheetData>
    <row r="2" spans="1:24" ht="27" customHeight="1" x14ac:dyDescent="0.15">
      <c r="A2" s="321" t="s">
        <v>263</v>
      </c>
      <c r="B2" s="283"/>
      <c r="C2" s="283"/>
      <c r="D2" s="283"/>
      <c r="E2" s="283"/>
      <c r="F2" s="283"/>
      <c r="G2" s="283"/>
      <c r="H2" s="283"/>
      <c r="I2" s="283"/>
      <c r="J2" s="283"/>
      <c r="K2" s="283"/>
      <c r="L2" s="283"/>
      <c r="M2" s="283"/>
      <c r="N2" s="283"/>
      <c r="O2" s="283"/>
      <c r="P2" s="283"/>
      <c r="Q2" s="283"/>
      <c r="R2" s="283"/>
      <c r="S2" s="283"/>
      <c r="T2" s="283"/>
      <c r="U2" s="283"/>
      <c r="V2" s="283"/>
    </row>
    <row r="3" spans="1:24" x14ac:dyDescent="0.15">
      <c r="V3" s="113"/>
      <c r="W3" s="113" t="s">
        <v>264</v>
      </c>
    </row>
    <row r="4" spans="1:24" x14ac:dyDescent="0.15">
      <c r="A4" s="225" t="s">
        <v>143</v>
      </c>
    </row>
    <row r="5" spans="1:24" x14ac:dyDescent="0.15">
      <c r="A5" s="225" t="str">
        <f>货币资金!A5</f>
        <v>填报单位：林芝市巴宜区八一镇人民政府</v>
      </c>
    </row>
    <row r="6" spans="1:24" x14ac:dyDescent="0.15">
      <c r="A6" s="225" t="str">
        <f>货币资金!A6</f>
        <v>项目名称：百巴镇苹果种植项目</v>
      </c>
      <c r="V6" s="224"/>
      <c r="W6" s="227" t="s">
        <v>265</v>
      </c>
    </row>
    <row r="7" spans="1:24" x14ac:dyDescent="0.15">
      <c r="A7" s="310" t="s">
        <v>203</v>
      </c>
      <c r="B7" s="310" t="s">
        <v>266</v>
      </c>
      <c r="C7" s="310" t="s">
        <v>267</v>
      </c>
      <c r="D7" s="310" t="s">
        <v>268</v>
      </c>
      <c r="E7" s="310" t="s">
        <v>269</v>
      </c>
      <c r="F7" s="310" t="s">
        <v>270</v>
      </c>
      <c r="G7" s="310" t="s">
        <v>271</v>
      </c>
      <c r="H7" s="310"/>
      <c r="I7" s="310"/>
      <c r="J7" s="310"/>
      <c r="K7" s="310"/>
      <c r="L7" s="310"/>
      <c r="M7" s="318" t="s">
        <v>208</v>
      </c>
      <c r="N7" s="322"/>
      <c r="O7" s="322"/>
      <c r="P7" s="319"/>
      <c r="Q7" s="310" t="s">
        <v>209</v>
      </c>
      <c r="R7" s="310"/>
      <c r="S7" s="310"/>
      <c r="T7" s="310"/>
      <c r="U7" s="318" t="s">
        <v>210</v>
      </c>
      <c r="V7" s="319"/>
      <c r="W7" s="317" t="s">
        <v>64</v>
      </c>
    </row>
    <row r="8" spans="1:24" x14ac:dyDescent="0.15">
      <c r="A8" s="310"/>
      <c r="B8" s="310"/>
      <c r="C8" s="310"/>
      <c r="D8" s="310"/>
      <c r="E8" s="310"/>
      <c r="F8" s="310"/>
      <c r="G8" s="310" t="s">
        <v>272</v>
      </c>
      <c r="H8" s="310"/>
      <c r="I8" s="310"/>
      <c r="J8" s="310" t="s">
        <v>273</v>
      </c>
      <c r="K8" s="310" t="s">
        <v>274</v>
      </c>
      <c r="L8" s="310" t="s">
        <v>275</v>
      </c>
      <c r="M8" s="310" t="s">
        <v>276</v>
      </c>
      <c r="N8" s="310" t="s">
        <v>277</v>
      </c>
      <c r="O8" s="310" t="s">
        <v>278</v>
      </c>
      <c r="P8" s="310" t="s">
        <v>279</v>
      </c>
      <c r="Q8" s="318" t="s">
        <v>150</v>
      </c>
      <c r="R8" s="319"/>
      <c r="S8" s="318" t="s">
        <v>151</v>
      </c>
      <c r="T8" s="319"/>
      <c r="U8" s="310" t="s">
        <v>276</v>
      </c>
      <c r="V8" s="310" t="s">
        <v>217</v>
      </c>
      <c r="W8" s="317"/>
    </row>
    <row r="9" spans="1:24" ht="24" x14ac:dyDescent="0.15">
      <c r="A9" s="310"/>
      <c r="B9" s="310"/>
      <c r="C9" s="310"/>
      <c r="D9" s="310"/>
      <c r="E9" s="310"/>
      <c r="F9" s="310"/>
      <c r="G9" s="86" t="s">
        <v>280</v>
      </c>
      <c r="H9" s="86" t="s">
        <v>281</v>
      </c>
      <c r="I9" s="86" t="s">
        <v>282</v>
      </c>
      <c r="J9" s="310"/>
      <c r="K9" s="310"/>
      <c r="L9" s="310"/>
      <c r="M9" s="310"/>
      <c r="N9" s="310"/>
      <c r="O9" s="310"/>
      <c r="P9" s="310"/>
      <c r="Q9" s="86" t="s">
        <v>276</v>
      </c>
      <c r="R9" s="86" t="s">
        <v>217</v>
      </c>
      <c r="S9" s="86" t="s">
        <v>276</v>
      </c>
      <c r="T9" s="86" t="s">
        <v>217</v>
      </c>
      <c r="U9" s="310"/>
      <c r="V9" s="310"/>
      <c r="W9" s="317"/>
    </row>
    <row r="10" spans="1:24" x14ac:dyDescent="0.15">
      <c r="A10" s="87"/>
      <c r="B10" s="95" t="s">
        <v>154</v>
      </c>
      <c r="C10" s="95" t="s">
        <v>155</v>
      </c>
      <c r="D10" s="95" t="s">
        <v>156</v>
      </c>
      <c r="E10" s="95" t="s">
        <v>157</v>
      </c>
      <c r="F10" s="95" t="s">
        <v>158</v>
      </c>
      <c r="G10" s="95" t="s">
        <v>159</v>
      </c>
      <c r="H10" s="95" t="s">
        <v>160</v>
      </c>
      <c r="I10" s="95" t="s">
        <v>161</v>
      </c>
      <c r="J10" s="95" t="s">
        <v>162</v>
      </c>
      <c r="K10" s="95" t="s">
        <v>163</v>
      </c>
      <c r="L10" s="216" t="s">
        <v>164</v>
      </c>
      <c r="M10" s="216" t="s">
        <v>165</v>
      </c>
      <c r="N10" s="216" t="s">
        <v>166</v>
      </c>
      <c r="O10" s="216" t="s">
        <v>167</v>
      </c>
      <c r="P10" s="216" t="s">
        <v>168</v>
      </c>
      <c r="Q10" s="216" t="s">
        <v>219</v>
      </c>
      <c r="R10" s="216" t="s">
        <v>220</v>
      </c>
      <c r="S10" s="216" t="s">
        <v>221</v>
      </c>
      <c r="T10" s="216" t="s">
        <v>222</v>
      </c>
      <c r="U10" s="216" t="s">
        <v>240</v>
      </c>
      <c r="V10" s="216" t="s">
        <v>241</v>
      </c>
      <c r="W10" s="216" t="s">
        <v>242</v>
      </c>
    </row>
    <row r="11" spans="1:24" x14ac:dyDescent="0.15">
      <c r="A11" s="87"/>
      <c r="B11" s="87"/>
      <c r="C11" s="87"/>
      <c r="D11" s="238"/>
      <c r="E11" s="95"/>
      <c r="F11" s="87"/>
      <c r="G11" s="87"/>
      <c r="H11" s="87"/>
      <c r="I11" s="87"/>
      <c r="J11" s="95"/>
      <c r="K11" s="95"/>
      <c r="L11" s="95"/>
      <c r="M11" s="95"/>
      <c r="N11" s="146"/>
      <c r="O11" s="146"/>
      <c r="P11" s="146"/>
      <c r="Q11" s="95"/>
      <c r="R11" s="146"/>
      <c r="S11" s="95"/>
      <c r="T11" s="146"/>
      <c r="U11" s="95"/>
      <c r="V11" s="146"/>
      <c r="W11" s="219"/>
      <c r="X11" s="243"/>
    </row>
    <row r="12" spans="1:24" x14ac:dyDescent="0.15">
      <c r="A12" s="87"/>
      <c r="B12" s="87"/>
      <c r="C12" s="87"/>
      <c r="D12" s="238"/>
      <c r="E12" s="95"/>
      <c r="F12" s="87"/>
      <c r="G12" s="87"/>
      <c r="H12" s="87"/>
      <c r="I12" s="87"/>
      <c r="J12" s="95"/>
      <c r="K12" s="95"/>
      <c r="L12" s="95"/>
      <c r="M12" s="95"/>
      <c r="N12" s="146"/>
      <c r="O12" s="146"/>
      <c r="P12" s="146"/>
      <c r="Q12" s="95"/>
      <c r="R12" s="146"/>
      <c r="S12" s="95"/>
      <c r="T12" s="146"/>
      <c r="U12" s="95"/>
      <c r="V12" s="146"/>
      <c r="W12" s="219"/>
      <c r="X12" s="243"/>
    </row>
    <row r="13" spans="1:24" x14ac:dyDescent="0.15">
      <c r="A13" s="87"/>
      <c r="B13" s="87"/>
      <c r="C13" s="87"/>
      <c r="D13" s="238"/>
      <c r="E13" s="95"/>
      <c r="F13" s="87"/>
      <c r="G13" s="87"/>
      <c r="H13" s="87"/>
      <c r="I13" s="87"/>
      <c r="J13" s="95"/>
      <c r="K13" s="95"/>
      <c r="L13" s="95"/>
      <c r="M13" s="95"/>
      <c r="N13" s="146"/>
      <c r="O13" s="146"/>
      <c r="P13" s="146"/>
      <c r="Q13" s="95"/>
      <c r="R13" s="146"/>
      <c r="S13" s="95"/>
      <c r="T13" s="146"/>
      <c r="U13" s="95"/>
      <c r="V13" s="146"/>
      <c r="W13" s="219"/>
    </row>
    <row r="14" spans="1:24" x14ac:dyDescent="0.15">
      <c r="A14" s="87"/>
      <c r="B14" s="95" t="s">
        <v>283</v>
      </c>
      <c r="C14" s="87"/>
      <c r="D14" s="238"/>
      <c r="E14" s="87"/>
      <c r="F14" s="87"/>
      <c r="G14" s="87"/>
      <c r="H14" s="87"/>
      <c r="I14" s="87"/>
      <c r="J14" s="95"/>
      <c r="K14" s="95"/>
      <c r="L14" s="95"/>
      <c r="M14" s="95"/>
      <c r="N14" s="146"/>
      <c r="O14" s="146"/>
      <c r="P14" s="146"/>
      <c r="Q14" s="95"/>
      <c r="R14" s="146"/>
      <c r="S14" s="95"/>
      <c r="T14" s="146"/>
      <c r="U14" s="95"/>
      <c r="V14" s="146"/>
      <c r="W14" s="219"/>
    </row>
    <row r="15" spans="1:24" ht="64.150000000000006" customHeight="1" x14ac:dyDescent="0.15">
      <c r="A15" s="305"/>
      <c r="B15" s="320"/>
      <c r="C15" s="320"/>
      <c r="D15" s="320"/>
      <c r="E15" s="320"/>
      <c r="F15" s="320"/>
      <c r="G15" s="320"/>
      <c r="H15" s="320"/>
      <c r="I15" s="320"/>
      <c r="J15" s="320"/>
      <c r="K15" s="320"/>
      <c r="L15" s="320"/>
      <c r="M15" s="320"/>
      <c r="N15" s="320"/>
      <c r="O15" s="320"/>
      <c r="P15" s="320"/>
      <c r="Q15" s="320"/>
      <c r="R15" s="320"/>
      <c r="S15" s="320"/>
      <c r="T15" s="303" t="s">
        <v>261</v>
      </c>
      <c r="U15" s="304"/>
      <c r="V15" s="304"/>
      <c r="W15" s="304"/>
    </row>
    <row r="16" spans="1:24" x14ac:dyDescent="0.15">
      <c r="A16" s="306" t="s">
        <v>262</v>
      </c>
      <c r="B16" s="311"/>
      <c r="C16" s="311"/>
      <c r="D16" s="311"/>
      <c r="E16" s="311"/>
      <c r="F16" s="311"/>
      <c r="G16" s="311"/>
      <c r="H16" s="311"/>
      <c r="I16" s="311"/>
      <c r="J16" s="311"/>
      <c r="K16" s="311"/>
      <c r="L16" s="311"/>
      <c r="M16" s="311"/>
      <c r="N16" s="311"/>
      <c r="O16" s="311"/>
      <c r="P16" s="311"/>
      <c r="Q16" s="311"/>
      <c r="R16" s="311"/>
      <c r="S16" s="311"/>
      <c r="T16" s="304"/>
      <c r="U16" s="304"/>
      <c r="V16" s="304"/>
      <c r="W16" s="304"/>
    </row>
    <row r="17" spans="1:22" x14ac:dyDescent="0.15">
      <c r="A17" s="85"/>
      <c r="B17" s="85"/>
      <c r="C17" s="85"/>
      <c r="D17" s="85"/>
      <c r="E17" s="85"/>
      <c r="F17" s="85"/>
      <c r="G17" s="85"/>
      <c r="H17" s="85"/>
      <c r="I17" s="85"/>
      <c r="J17" s="85"/>
      <c r="K17" s="85"/>
      <c r="L17" s="85"/>
      <c r="M17" s="85"/>
      <c r="N17" s="242"/>
      <c r="O17" s="85"/>
      <c r="P17" s="85"/>
      <c r="Q17" s="85"/>
      <c r="R17" s="85"/>
      <c r="S17" s="85"/>
      <c r="T17" s="85"/>
      <c r="U17" s="85"/>
      <c r="V17" s="85"/>
    </row>
    <row r="18" spans="1:22" x14ac:dyDescent="0.15">
      <c r="A18" s="85"/>
      <c r="B18" s="85"/>
      <c r="C18" s="85"/>
      <c r="D18" s="85"/>
      <c r="E18" s="85"/>
      <c r="F18" s="85"/>
      <c r="G18" s="85"/>
      <c r="H18" s="85"/>
      <c r="I18" s="85"/>
      <c r="J18" s="85"/>
      <c r="K18" s="85"/>
      <c r="L18" s="85"/>
      <c r="M18" s="85"/>
      <c r="N18" s="242">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242">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242"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242"/>
      <c r="O21" s="85"/>
      <c r="P21" s="85"/>
      <c r="Q21" s="85"/>
      <c r="R21" s="85"/>
      <c r="S21" s="85"/>
      <c r="T21" s="85"/>
      <c r="U21" s="85"/>
      <c r="V21" s="85"/>
    </row>
    <row r="22" spans="1:22" x14ac:dyDescent="0.15">
      <c r="A22" s="85"/>
      <c r="B22" s="85"/>
      <c r="C22" s="85"/>
      <c r="D22" s="85"/>
      <c r="E22" s="85"/>
      <c r="F22" s="85"/>
      <c r="G22" s="85"/>
      <c r="H22" s="85"/>
      <c r="I22" s="85"/>
      <c r="J22" s="85"/>
      <c r="K22" s="85"/>
      <c r="L22" s="85"/>
      <c r="M22" s="85"/>
      <c r="N22" s="242"/>
      <c r="O22" s="85"/>
      <c r="P22" s="85"/>
      <c r="Q22" s="85"/>
      <c r="R22" s="85"/>
      <c r="S22" s="85"/>
      <c r="T22" s="85"/>
      <c r="U22" s="85"/>
      <c r="V22" s="85"/>
    </row>
    <row r="23" spans="1:22" x14ac:dyDescent="0.15">
      <c r="A23" s="85"/>
      <c r="B23" s="85"/>
      <c r="C23" s="85"/>
      <c r="D23" s="85"/>
      <c r="E23" s="85"/>
      <c r="F23" s="85"/>
      <c r="G23" s="85"/>
      <c r="H23" s="85"/>
      <c r="I23" s="85"/>
      <c r="J23" s="85"/>
      <c r="K23" s="85"/>
      <c r="L23" s="85"/>
      <c r="M23" s="85"/>
      <c r="N23" s="242"/>
      <c r="O23" s="85"/>
      <c r="P23" s="85"/>
      <c r="Q23" s="85"/>
      <c r="R23" s="85"/>
      <c r="S23" s="85"/>
      <c r="T23" s="85"/>
      <c r="U23" s="85"/>
      <c r="V23" s="85"/>
    </row>
    <row r="24" spans="1:22" x14ac:dyDescent="0.15">
      <c r="N24" s="244"/>
    </row>
  </sheetData>
  <mergeCells count="27">
    <mergeCell ref="A2:V2"/>
    <mergeCell ref="G7:L7"/>
    <mergeCell ref="M7:P7"/>
    <mergeCell ref="Q7:T7"/>
    <mergeCell ref="U7:V7"/>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T15:W16"/>
    <mergeCell ref="O8:O9"/>
    <mergeCell ref="P8:P9"/>
    <mergeCell ref="U8:U9"/>
    <mergeCell ref="V8:V9"/>
    <mergeCell ref="W7:W9"/>
  </mergeCells>
  <phoneticPr fontId="34"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42" customWidth="1"/>
    <col min="2" max="2" width="14.875" style="142" customWidth="1"/>
    <col min="3" max="3" width="12.875" style="142" customWidth="1"/>
    <col min="4" max="4" width="9.875" style="142" customWidth="1"/>
    <col min="5" max="5" width="9" style="142"/>
    <col min="6" max="6" width="11.25" style="142" customWidth="1"/>
    <col min="7" max="9" width="5.125" style="142" customWidth="1"/>
    <col min="10" max="10" width="9" style="142"/>
    <col min="11" max="11" width="12.75" style="142" customWidth="1"/>
    <col min="12" max="12" width="8.625" style="142" customWidth="1"/>
    <col min="13" max="13" width="11.625" style="142" customWidth="1"/>
    <col min="14" max="18" width="9" style="142"/>
    <col min="19" max="19" width="11.375" style="142" customWidth="1"/>
    <col min="20" max="16384" width="9" style="142"/>
  </cols>
  <sheetData>
    <row r="2" spans="1:27" ht="31.9" customHeight="1" x14ac:dyDescent="0.15">
      <c r="A2" s="323" t="s">
        <v>284</v>
      </c>
      <c r="B2" s="321"/>
      <c r="C2" s="321"/>
      <c r="D2" s="321"/>
      <c r="E2" s="321"/>
      <c r="F2" s="321"/>
      <c r="G2" s="321"/>
      <c r="H2" s="321"/>
      <c r="I2" s="321"/>
      <c r="J2" s="321"/>
      <c r="K2" s="321"/>
      <c r="L2" s="321"/>
      <c r="M2" s="321"/>
      <c r="N2" s="321"/>
      <c r="O2" s="321"/>
      <c r="P2" s="321"/>
      <c r="Q2" s="321"/>
      <c r="R2" s="321"/>
      <c r="S2" s="321"/>
      <c r="T2" s="321"/>
    </row>
    <row r="3" spans="1:27" ht="13.5" customHeight="1" x14ac:dyDescent="0.15">
      <c r="A3" s="236"/>
      <c r="B3" s="236"/>
      <c r="C3" s="236"/>
      <c r="D3" s="236"/>
      <c r="E3" s="236"/>
      <c r="F3" s="236"/>
      <c r="G3" s="236"/>
      <c r="H3" s="236"/>
      <c r="I3" s="236"/>
      <c r="J3" s="236"/>
      <c r="K3" s="236"/>
      <c r="L3" s="236"/>
      <c r="M3" s="236"/>
      <c r="N3" s="236"/>
      <c r="O3" s="236"/>
      <c r="P3" s="236"/>
      <c r="Q3" s="236"/>
      <c r="R3" s="236"/>
      <c r="S3" s="236"/>
      <c r="T3" s="113" t="s">
        <v>285</v>
      </c>
    </row>
    <row r="4" spans="1:27" x14ac:dyDescent="0.15">
      <c r="A4" s="225" t="str">
        <f>货币资金!A4</f>
        <v>清查基准日：2023年8月31日</v>
      </c>
    </row>
    <row r="5" spans="1:27" x14ac:dyDescent="0.15">
      <c r="A5" s="225" t="str">
        <f>货币资金!A5</f>
        <v>填报单位：林芝市巴宜区八一镇人民政府</v>
      </c>
    </row>
    <row r="6" spans="1:27" x14ac:dyDescent="0.15">
      <c r="A6" s="225" t="str">
        <f>货币资金!A6</f>
        <v>项目名称：百巴镇苹果种植项目</v>
      </c>
      <c r="T6" s="227" t="s">
        <v>85</v>
      </c>
    </row>
    <row r="7" spans="1:27" x14ac:dyDescent="0.15">
      <c r="A7" s="310" t="s">
        <v>203</v>
      </c>
      <c r="B7" s="310" t="s">
        <v>266</v>
      </c>
      <c r="C7" s="310" t="s">
        <v>267</v>
      </c>
      <c r="D7" s="310" t="s">
        <v>268</v>
      </c>
      <c r="E7" s="310" t="s">
        <v>269</v>
      </c>
      <c r="F7" s="310" t="s">
        <v>270</v>
      </c>
      <c r="G7" s="308" t="s">
        <v>271</v>
      </c>
      <c r="H7" s="308"/>
      <c r="I7" s="308"/>
      <c r="J7" s="308" t="s">
        <v>208</v>
      </c>
      <c r="K7" s="308"/>
      <c r="L7" s="308"/>
      <c r="M7" s="308"/>
      <c r="N7" s="310" t="s">
        <v>209</v>
      </c>
      <c r="O7" s="310"/>
      <c r="P7" s="310"/>
      <c r="Q7" s="310"/>
      <c r="R7" s="310" t="s">
        <v>210</v>
      </c>
      <c r="S7" s="310"/>
      <c r="T7" s="308" t="s">
        <v>211</v>
      </c>
    </row>
    <row r="8" spans="1:27" x14ac:dyDescent="0.15">
      <c r="A8" s="310"/>
      <c r="B8" s="310"/>
      <c r="C8" s="310"/>
      <c r="D8" s="310"/>
      <c r="E8" s="310"/>
      <c r="F8" s="310"/>
      <c r="G8" s="310" t="s">
        <v>273</v>
      </c>
      <c r="H8" s="310" t="s">
        <v>274</v>
      </c>
      <c r="I8" s="310" t="s">
        <v>275</v>
      </c>
      <c r="J8" s="310" t="s">
        <v>276</v>
      </c>
      <c r="K8" s="309" t="s">
        <v>286</v>
      </c>
      <c r="L8" s="310" t="s">
        <v>278</v>
      </c>
      <c r="M8" s="310" t="s">
        <v>279</v>
      </c>
      <c r="N8" s="318" t="s">
        <v>150</v>
      </c>
      <c r="O8" s="319"/>
      <c r="P8" s="318" t="s">
        <v>151</v>
      </c>
      <c r="Q8" s="319"/>
      <c r="R8" s="310" t="s">
        <v>276</v>
      </c>
      <c r="S8" s="310" t="s">
        <v>217</v>
      </c>
      <c r="T8" s="308"/>
    </row>
    <row r="9" spans="1:27" ht="24" x14ac:dyDescent="0.15">
      <c r="A9" s="310"/>
      <c r="B9" s="310"/>
      <c r="C9" s="310"/>
      <c r="D9" s="310"/>
      <c r="E9" s="310"/>
      <c r="F9" s="310"/>
      <c r="G9" s="310"/>
      <c r="H9" s="310"/>
      <c r="I9" s="310"/>
      <c r="J9" s="310"/>
      <c r="K9" s="310"/>
      <c r="L9" s="310"/>
      <c r="M9" s="310"/>
      <c r="N9" s="86" t="s">
        <v>276</v>
      </c>
      <c r="O9" s="86" t="s">
        <v>217</v>
      </c>
      <c r="P9" s="86" t="s">
        <v>276</v>
      </c>
      <c r="Q9" s="86" t="s">
        <v>217</v>
      </c>
      <c r="R9" s="310"/>
      <c r="S9" s="310"/>
      <c r="T9" s="308"/>
    </row>
    <row r="10" spans="1:27" x14ac:dyDescent="0.15">
      <c r="A10" s="87"/>
      <c r="B10" s="95" t="s">
        <v>154</v>
      </c>
      <c r="C10" s="95" t="s">
        <v>155</v>
      </c>
      <c r="D10" s="95" t="s">
        <v>156</v>
      </c>
      <c r="E10" s="95" t="s">
        <v>157</v>
      </c>
      <c r="F10" s="95" t="s">
        <v>158</v>
      </c>
      <c r="G10" s="95" t="s">
        <v>159</v>
      </c>
      <c r="H10" s="95" t="s">
        <v>160</v>
      </c>
      <c r="I10" s="95" t="s">
        <v>161</v>
      </c>
      <c r="J10" s="95" t="s">
        <v>162</v>
      </c>
      <c r="K10" s="95" t="s">
        <v>163</v>
      </c>
      <c r="L10" s="216" t="s">
        <v>164</v>
      </c>
      <c r="M10" s="216" t="s">
        <v>165</v>
      </c>
      <c r="N10" s="216" t="s">
        <v>166</v>
      </c>
      <c r="O10" s="216" t="s">
        <v>167</v>
      </c>
      <c r="P10" s="216" t="s">
        <v>168</v>
      </c>
      <c r="Q10" s="216" t="s">
        <v>219</v>
      </c>
      <c r="R10" s="216" t="s">
        <v>220</v>
      </c>
      <c r="S10" s="216" t="s">
        <v>221</v>
      </c>
      <c r="T10" s="216" t="s">
        <v>222</v>
      </c>
    </row>
    <row r="11" spans="1:27" ht="37.5" x14ac:dyDescent="0.15">
      <c r="A11" s="87">
        <v>1</v>
      </c>
      <c r="B11" s="88" t="s">
        <v>287</v>
      </c>
      <c r="C11" s="88" t="s">
        <v>288</v>
      </c>
      <c r="D11" s="237">
        <v>43645</v>
      </c>
      <c r="E11" s="88" t="s">
        <v>289</v>
      </c>
      <c r="F11" s="114" t="s">
        <v>290</v>
      </c>
      <c r="G11" s="89" t="s">
        <v>291</v>
      </c>
      <c r="H11" s="95"/>
      <c r="I11" s="95"/>
      <c r="J11" s="95" t="s">
        <v>292</v>
      </c>
      <c r="K11" s="146">
        <v>20000</v>
      </c>
      <c r="L11" s="146">
        <v>0</v>
      </c>
      <c r="M11" s="146">
        <f>K11-L11</f>
        <v>20000</v>
      </c>
      <c r="N11" s="95"/>
      <c r="O11" s="146"/>
      <c r="P11" s="95" t="s">
        <v>293</v>
      </c>
      <c r="Q11" s="146">
        <v>6687.5</v>
      </c>
      <c r="R11" s="95">
        <v>532.5</v>
      </c>
      <c r="S11" s="146">
        <f>K11-Q11</f>
        <v>13312.5</v>
      </c>
      <c r="T11" s="240"/>
      <c r="U11" s="241"/>
      <c r="V11" s="242"/>
      <c r="X11" s="243"/>
      <c r="Y11" s="244"/>
      <c r="Z11" s="244"/>
      <c r="AA11" s="244"/>
    </row>
    <row r="12" spans="1:27" x14ac:dyDescent="0.15">
      <c r="A12" s="87"/>
      <c r="B12" s="87"/>
      <c r="C12" s="87"/>
      <c r="D12" s="238"/>
      <c r="E12" s="89"/>
      <c r="F12" s="87"/>
      <c r="G12" s="95"/>
      <c r="H12" s="95"/>
      <c r="I12" s="95"/>
      <c r="J12" s="87"/>
      <c r="K12" s="146"/>
      <c r="L12" s="146"/>
      <c r="M12" s="146"/>
      <c r="N12" s="95"/>
      <c r="O12" s="146"/>
      <c r="P12" s="95"/>
      <c r="Q12" s="146"/>
      <c r="R12" s="95"/>
      <c r="S12" s="146"/>
      <c r="T12" s="87"/>
    </row>
    <row r="13" spans="1:27" x14ac:dyDescent="0.15">
      <c r="A13" s="87"/>
      <c r="B13" s="87"/>
      <c r="C13" s="87"/>
      <c r="D13" s="238"/>
      <c r="E13" s="89"/>
      <c r="F13" s="87"/>
      <c r="G13" s="95"/>
      <c r="H13" s="95"/>
      <c r="I13" s="95"/>
      <c r="J13" s="87"/>
      <c r="K13" s="146"/>
      <c r="L13" s="146"/>
      <c r="M13" s="146"/>
      <c r="N13" s="95"/>
      <c r="O13" s="146"/>
      <c r="P13" s="95"/>
      <c r="Q13" s="146"/>
      <c r="R13" s="95"/>
      <c r="S13" s="146"/>
      <c r="T13" s="87"/>
    </row>
    <row r="14" spans="1:27" hidden="1" x14ac:dyDescent="0.15">
      <c r="A14" s="87"/>
      <c r="B14" s="87"/>
      <c r="C14" s="87"/>
      <c r="D14" s="238"/>
      <c r="E14" s="89"/>
      <c r="F14" s="87"/>
      <c r="G14" s="95"/>
      <c r="H14" s="95"/>
      <c r="I14" s="95"/>
      <c r="J14" s="87"/>
      <c r="K14" s="146"/>
      <c r="L14" s="146"/>
      <c r="M14" s="146"/>
      <c r="N14" s="95"/>
      <c r="O14" s="146"/>
      <c r="P14" s="95"/>
      <c r="Q14" s="146"/>
      <c r="R14" s="95"/>
      <c r="S14" s="146"/>
      <c r="T14" s="87"/>
    </row>
    <row r="15" spans="1:27" hidden="1" x14ac:dyDescent="0.15">
      <c r="A15" s="87"/>
      <c r="B15" s="87"/>
      <c r="C15" s="87"/>
      <c r="D15" s="238"/>
      <c r="E15" s="89"/>
      <c r="F15" s="87"/>
      <c r="G15" s="95"/>
      <c r="H15" s="95"/>
      <c r="I15" s="95"/>
      <c r="J15" s="87"/>
      <c r="K15" s="146"/>
      <c r="L15" s="146"/>
      <c r="M15" s="146"/>
      <c r="N15" s="95"/>
      <c r="O15" s="146"/>
      <c r="P15" s="95"/>
      <c r="Q15" s="146"/>
      <c r="R15" s="95"/>
      <c r="S15" s="146"/>
      <c r="T15" s="87"/>
    </row>
    <row r="16" spans="1:27" hidden="1" x14ac:dyDescent="0.15">
      <c r="A16" s="87"/>
      <c r="B16" s="87"/>
      <c r="C16" s="87"/>
      <c r="D16" s="238"/>
      <c r="E16" s="87"/>
      <c r="F16" s="87"/>
      <c r="G16" s="95"/>
      <c r="H16" s="95"/>
      <c r="I16" s="95"/>
      <c r="J16" s="95"/>
      <c r="K16" s="146"/>
      <c r="L16" s="146"/>
      <c r="M16" s="146"/>
      <c r="N16" s="95"/>
      <c r="O16" s="146"/>
      <c r="P16" s="95"/>
      <c r="Q16" s="146"/>
      <c r="R16" s="95"/>
      <c r="S16" s="146"/>
      <c r="T16" s="87"/>
    </row>
    <row r="17" spans="1:20" hidden="1" x14ac:dyDescent="0.15">
      <c r="A17" s="87"/>
      <c r="B17" s="88"/>
      <c r="C17" s="87"/>
      <c r="D17" s="238"/>
      <c r="E17" s="87"/>
      <c r="F17" s="87"/>
      <c r="G17" s="95"/>
      <c r="H17" s="95"/>
      <c r="I17" s="95"/>
      <c r="J17" s="95"/>
      <c r="K17" s="146"/>
      <c r="L17" s="146"/>
      <c r="M17" s="146"/>
      <c r="N17" s="95"/>
      <c r="O17" s="146"/>
      <c r="P17" s="95"/>
      <c r="Q17" s="146"/>
      <c r="R17" s="95"/>
      <c r="S17" s="146"/>
      <c r="T17" s="87"/>
    </row>
    <row r="18" spans="1:20" hidden="1" x14ac:dyDescent="0.15">
      <c r="A18" s="87"/>
      <c r="B18" s="87"/>
      <c r="C18" s="87"/>
      <c r="D18" s="238"/>
      <c r="E18" s="87"/>
      <c r="F18" s="87"/>
      <c r="G18" s="95"/>
      <c r="H18" s="95"/>
      <c r="I18" s="95"/>
      <c r="J18" s="95"/>
      <c r="K18" s="146"/>
      <c r="L18" s="146"/>
      <c r="M18" s="146"/>
      <c r="N18" s="95"/>
      <c r="O18" s="146"/>
      <c r="P18" s="95"/>
      <c r="Q18" s="146"/>
      <c r="R18" s="95"/>
      <c r="S18" s="146"/>
      <c r="T18" s="87"/>
    </row>
    <row r="19" spans="1:20" hidden="1" x14ac:dyDescent="0.15">
      <c r="A19" s="87"/>
      <c r="B19" s="87"/>
      <c r="C19" s="87"/>
      <c r="D19" s="238"/>
      <c r="E19" s="87"/>
      <c r="F19" s="87"/>
      <c r="G19" s="95"/>
      <c r="H19" s="95"/>
      <c r="I19" s="95"/>
      <c r="J19" s="95"/>
      <c r="K19" s="146"/>
      <c r="L19" s="146"/>
      <c r="M19" s="146"/>
      <c r="N19" s="95"/>
      <c r="O19" s="146"/>
      <c r="P19" s="95"/>
      <c r="Q19" s="146"/>
      <c r="R19" s="95"/>
      <c r="S19" s="146"/>
      <c r="T19" s="87"/>
    </row>
    <row r="20" spans="1:20" hidden="1" x14ac:dyDescent="0.15">
      <c r="A20" s="87"/>
      <c r="B20" s="88"/>
      <c r="C20" s="87"/>
      <c r="D20" s="238"/>
      <c r="E20" s="87"/>
      <c r="F20" s="87"/>
      <c r="G20" s="95"/>
      <c r="H20" s="95"/>
      <c r="I20" s="95"/>
      <c r="J20" s="95"/>
      <c r="K20" s="146"/>
      <c r="L20" s="146"/>
      <c r="M20" s="146"/>
      <c r="N20" s="95"/>
      <c r="O20" s="146"/>
      <c r="P20" s="95"/>
      <c r="Q20" s="146"/>
      <c r="R20" s="95"/>
      <c r="S20" s="146"/>
      <c r="T20" s="87"/>
    </row>
    <row r="21" spans="1:20" hidden="1" x14ac:dyDescent="0.15">
      <c r="A21" s="87"/>
      <c r="B21" s="87"/>
      <c r="C21" s="87"/>
      <c r="D21" s="238"/>
      <c r="E21" s="89"/>
      <c r="F21" s="87"/>
      <c r="G21" s="95"/>
      <c r="H21" s="95"/>
      <c r="I21" s="95"/>
      <c r="J21" s="95"/>
      <c r="K21" s="146"/>
      <c r="L21" s="146"/>
      <c r="M21" s="146"/>
      <c r="N21" s="95"/>
      <c r="O21" s="146"/>
      <c r="P21" s="95"/>
      <c r="Q21" s="146"/>
      <c r="R21" s="95"/>
      <c r="S21" s="146"/>
      <c r="T21" s="87"/>
    </row>
    <row r="22" spans="1:20" hidden="1" x14ac:dyDescent="0.15">
      <c r="A22" s="87"/>
      <c r="B22" s="87"/>
      <c r="C22" s="87"/>
      <c r="D22" s="238"/>
      <c r="E22" s="89"/>
      <c r="F22" s="87"/>
      <c r="G22" s="95"/>
      <c r="H22" s="95"/>
      <c r="I22" s="95"/>
      <c r="J22" s="95"/>
      <c r="K22" s="146"/>
      <c r="L22" s="146"/>
      <c r="M22" s="146"/>
      <c r="N22" s="95"/>
      <c r="O22" s="146"/>
      <c r="P22" s="95"/>
      <c r="Q22" s="146"/>
      <c r="R22" s="95"/>
      <c r="S22" s="146"/>
      <c r="T22" s="87"/>
    </row>
    <row r="23" spans="1:20" hidden="1" x14ac:dyDescent="0.15">
      <c r="A23" s="87"/>
      <c r="B23" s="87"/>
      <c r="C23" s="87"/>
      <c r="D23" s="238"/>
      <c r="E23" s="89"/>
      <c r="F23" s="87"/>
      <c r="G23" s="95"/>
      <c r="H23" s="95"/>
      <c r="I23" s="95"/>
      <c r="J23" s="95"/>
      <c r="K23" s="146"/>
      <c r="L23" s="146"/>
      <c r="M23" s="146"/>
      <c r="N23" s="95"/>
      <c r="O23" s="146"/>
      <c r="P23" s="95"/>
      <c r="Q23" s="146"/>
      <c r="R23" s="95"/>
      <c r="S23" s="146"/>
      <c r="T23" s="87"/>
    </row>
    <row r="24" spans="1:20" hidden="1" x14ac:dyDescent="0.15">
      <c r="A24" s="87"/>
      <c r="B24" s="87"/>
      <c r="C24" s="87"/>
      <c r="D24" s="238"/>
      <c r="E24" s="89"/>
      <c r="F24" s="87"/>
      <c r="G24" s="95"/>
      <c r="H24" s="95"/>
      <c r="I24" s="95"/>
      <c r="J24" s="95"/>
      <c r="K24" s="146"/>
      <c r="L24" s="146"/>
      <c r="M24" s="146"/>
      <c r="N24" s="95"/>
      <c r="O24" s="146"/>
      <c r="P24" s="95"/>
      <c r="Q24" s="146"/>
      <c r="R24" s="95"/>
      <c r="S24" s="146"/>
      <c r="T24" s="87"/>
    </row>
    <row r="25" spans="1:20" hidden="1" x14ac:dyDescent="0.15">
      <c r="A25" s="87"/>
      <c r="B25" s="87"/>
      <c r="C25" s="87"/>
      <c r="D25" s="238"/>
      <c r="E25" s="89"/>
      <c r="F25" s="87"/>
      <c r="G25" s="95"/>
      <c r="H25" s="95"/>
      <c r="I25" s="95"/>
      <c r="J25" s="95"/>
      <c r="K25" s="146"/>
      <c r="L25" s="146"/>
      <c r="M25" s="146"/>
      <c r="N25" s="95"/>
      <c r="O25" s="146"/>
      <c r="P25" s="95"/>
      <c r="Q25" s="146"/>
      <c r="R25" s="95"/>
      <c r="S25" s="146"/>
      <c r="T25" s="87"/>
    </row>
    <row r="26" spans="1:20" hidden="1" x14ac:dyDescent="0.15">
      <c r="A26" s="87"/>
      <c r="B26" s="87"/>
      <c r="C26" s="87"/>
      <c r="D26" s="238"/>
      <c r="E26" s="89"/>
      <c r="F26" s="87"/>
      <c r="G26" s="95"/>
      <c r="H26" s="95"/>
      <c r="I26" s="95"/>
      <c r="J26" s="95"/>
      <c r="K26" s="146"/>
      <c r="L26" s="146"/>
      <c r="M26" s="146"/>
      <c r="N26" s="95"/>
      <c r="O26" s="146"/>
      <c r="P26" s="95"/>
      <c r="Q26" s="146"/>
      <c r="R26" s="95"/>
      <c r="S26" s="146"/>
      <c r="T26" s="87"/>
    </row>
    <row r="27" spans="1:20" hidden="1" x14ac:dyDescent="0.15">
      <c r="A27" s="87"/>
      <c r="B27" s="87"/>
      <c r="C27" s="87"/>
      <c r="D27" s="238"/>
      <c r="E27" s="89"/>
      <c r="F27" s="87"/>
      <c r="G27" s="95"/>
      <c r="H27" s="95"/>
      <c r="I27" s="95"/>
      <c r="J27" s="95"/>
      <c r="K27" s="146"/>
      <c r="L27" s="146"/>
      <c r="M27" s="146"/>
      <c r="N27" s="95"/>
      <c r="O27" s="146"/>
      <c r="P27" s="95"/>
      <c r="Q27" s="146"/>
      <c r="R27" s="95"/>
      <c r="S27" s="146"/>
      <c r="T27" s="87"/>
    </row>
    <row r="28" spans="1:20" hidden="1" x14ac:dyDescent="0.15">
      <c r="A28" s="87"/>
      <c r="B28" s="87"/>
      <c r="C28" s="87"/>
      <c r="D28" s="238"/>
      <c r="E28" s="89"/>
      <c r="F28" s="87"/>
      <c r="G28" s="95"/>
      <c r="H28" s="95"/>
      <c r="I28" s="95"/>
      <c r="J28" s="95"/>
      <c r="K28" s="146"/>
      <c r="L28" s="146"/>
      <c r="M28" s="146"/>
      <c r="N28" s="95"/>
      <c r="O28" s="146"/>
      <c r="P28" s="95"/>
      <c r="Q28" s="146"/>
      <c r="R28" s="95"/>
      <c r="S28" s="146"/>
      <c r="T28" s="87"/>
    </row>
    <row r="29" spans="1:20" hidden="1" x14ac:dyDescent="0.15">
      <c r="A29" s="87"/>
      <c r="B29" s="87"/>
      <c r="C29" s="87"/>
      <c r="D29" s="238"/>
      <c r="E29" s="89"/>
      <c r="F29" s="87"/>
      <c r="G29" s="95"/>
      <c r="H29" s="95"/>
      <c r="I29" s="95"/>
      <c r="J29" s="95"/>
      <c r="K29" s="146"/>
      <c r="L29" s="146"/>
      <c r="M29" s="146"/>
      <c r="N29" s="95"/>
      <c r="O29" s="146"/>
      <c r="P29" s="95"/>
      <c r="Q29" s="146"/>
      <c r="R29" s="95"/>
      <c r="S29" s="146"/>
      <c r="T29" s="87"/>
    </row>
    <row r="30" spans="1:20" hidden="1" x14ac:dyDescent="0.15">
      <c r="A30" s="87"/>
      <c r="B30" s="87"/>
      <c r="C30" s="87"/>
      <c r="D30" s="238"/>
      <c r="E30" s="89"/>
      <c r="F30" s="87"/>
      <c r="G30" s="95"/>
      <c r="H30" s="95"/>
      <c r="I30" s="95"/>
      <c r="J30" s="95"/>
      <c r="K30" s="146"/>
      <c r="L30" s="146"/>
      <c r="M30" s="146"/>
      <c r="N30" s="95"/>
      <c r="O30" s="146"/>
      <c r="P30" s="95"/>
      <c r="Q30" s="146"/>
      <c r="R30" s="95"/>
      <c r="S30" s="146"/>
      <c r="T30" s="87"/>
    </row>
    <row r="31" spans="1:20" hidden="1" x14ac:dyDescent="0.15">
      <c r="A31" s="87"/>
      <c r="B31" s="87"/>
      <c r="C31" s="87"/>
      <c r="D31" s="238"/>
      <c r="E31" s="89"/>
      <c r="F31" s="87"/>
      <c r="G31" s="95"/>
      <c r="H31" s="95"/>
      <c r="I31" s="95"/>
      <c r="J31" s="95"/>
      <c r="K31" s="146"/>
      <c r="L31" s="146"/>
      <c r="M31" s="146"/>
      <c r="N31" s="95"/>
      <c r="O31" s="146"/>
      <c r="P31" s="95"/>
      <c r="Q31" s="146"/>
      <c r="R31" s="95"/>
      <c r="S31" s="146"/>
      <c r="T31" s="87"/>
    </row>
    <row r="32" spans="1:20" hidden="1" x14ac:dyDescent="0.15">
      <c r="A32" s="87"/>
      <c r="B32" s="87"/>
      <c r="C32" s="87"/>
      <c r="D32" s="238"/>
      <c r="E32" s="89"/>
      <c r="F32" s="87"/>
      <c r="G32" s="95"/>
      <c r="H32" s="95"/>
      <c r="I32" s="95"/>
      <c r="J32" s="95"/>
      <c r="K32" s="146"/>
      <c r="L32" s="146"/>
      <c r="M32" s="146"/>
      <c r="N32" s="95"/>
      <c r="O32" s="146"/>
      <c r="P32" s="95"/>
      <c r="Q32" s="146"/>
      <c r="R32" s="95"/>
      <c r="S32" s="146"/>
      <c r="T32" s="87"/>
    </row>
    <row r="33" spans="1:20" hidden="1" x14ac:dyDescent="0.15">
      <c r="A33" s="87"/>
      <c r="B33" s="87"/>
      <c r="C33" s="87"/>
      <c r="D33" s="238"/>
      <c r="E33" s="89"/>
      <c r="F33" s="87"/>
      <c r="G33" s="95"/>
      <c r="H33" s="95"/>
      <c r="I33" s="95"/>
      <c r="J33" s="95"/>
      <c r="K33" s="146"/>
      <c r="L33" s="146"/>
      <c r="M33" s="146"/>
      <c r="N33" s="95"/>
      <c r="O33" s="146"/>
      <c r="P33" s="95"/>
      <c r="Q33" s="146"/>
      <c r="R33" s="95"/>
      <c r="S33" s="146"/>
      <c r="T33" s="87"/>
    </row>
    <row r="34" spans="1:20" hidden="1" x14ac:dyDescent="0.15">
      <c r="A34" s="87"/>
      <c r="B34" s="87"/>
      <c r="C34" s="87"/>
      <c r="D34" s="238"/>
      <c r="E34" s="89"/>
      <c r="F34" s="87"/>
      <c r="G34" s="95"/>
      <c r="H34" s="95"/>
      <c r="I34" s="95"/>
      <c r="J34" s="95"/>
      <c r="K34" s="146"/>
      <c r="L34" s="146"/>
      <c r="M34" s="146"/>
      <c r="N34" s="95"/>
      <c r="O34" s="146"/>
      <c r="P34" s="95"/>
      <c r="Q34" s="146"/>
      <c r="R34" s="95"/>
      <c r="S34" s="146"/>
      <c r="T34" s="87"/>
    </row>
    <row r="35" spans="1:20" hidden="1" x14ac:dyDescent="0.15">
      <c r="A35" s="87"/>
      <c r="B35" s="87"/>
      <c r="C35" s="87"/>
      <c r="D35" s="238"/>
      <c r="E35" s="89"/>
      <c r="F35" s="87"/>
      <c r="G35" s="95"/>
      <c r="H35" s="95"/>
      <c r="I35" s="95"/>
      <c r="J35" s="95"/>
      <c r="K35" s="146"/>
      <c r="L35" s="146"/>
      <c r="M35" s="146"/>
      <c r="N35" s="95"/>
      <c r="O35" s="146"/>
      <c r="P35" s="95"/>
      <c r="Q35" s="146"/>
      <c r="R35" s="95"/>
      <c r="S35" s="146"/>
      <c r="T35" s="87"/>
    </row>
    <row r="36" spans="1:20" hidden="1" x14ac:dyDescent="0.15">
      <c r="A36" s="87"/>
      <c r="B36" s="87"/>
      <c r="C36" s="87"/>
      <c r="D36" s="238"/>
      <c r="E36" s="89"/>
      <c r="F36" s="87"/>
      <c r="G36" s="95"/>
      <c r="H36" s="95"/>
      <c r="I36" s="95"/>
      <c r="J36" s="95"/>
      <c r="K36" s="146"/>
      <c r="L36" s="146"/>
      <c r="M36" s="146"/>
      <c r="N36" s="95"/>
      <c r="O36" s="146"/>
      <c r="P36" s="95"/>
      <c r="Q36" s="146"/>
      <c r="R36" s="95"/>
      <c r="S36" s="146"/>
      <c r="T36" s="87"/>
    </row>
    <row r="37" spans="1:20" hidden="1" x14ac:dyDescent="0.15">
      <c r="A37" s="87"/>
      <c r="B37" s="87"/>
      <c r="C37" s="87"/>
      <c r="D37" s="238"/>
      <c r="E37" s="89"/>
      <c r="F37" s="87"/>
      <c r="G37" s="95"/>
      <c r="H37" s="95"/>
      <c r="I37" s="95"/>
      <c r="J37" s="95"/>
      <c r="K37" s="146"/>
      <c r="L37" s="146"/>
      <c r="M37" s="146"/>
      <c r="N37" s="95"/>
      <c r="O37" s="146"/>
      <c r="P37" s="95"/>
      <c r="Q37" s="146"/>
      <c r="R37" s="95"/>
      <c r="S37" s="146"/>
      <c r="T37" s="87"/>
    </row>
    <row r="38" spans="1:20" hidden="1" x14ac:dyDescent="0.15">
      <c r="A38" s="87"/>
      <c r="B38" s="87"/>
      <c r="C38" s="87"/>
      <c r="D38" s="238"/>
      <c r="E38" s="89"/>
      <c r="F38" s="87"/>
      <c r="G38" s="95"/>
      <c r="H38" s="95"/>
      <c r="I38" s="95"/>
      <c r="J38" s="95"/>
      <c r="K38" s="146"/>
      <c r="L38" s="146"/>
      <c r="M38" s="146"/>
      <c r="N38" s="95"/>
      <c r="O38" s="146"/>
      <c r="P38" s="95"/>
      <c r="Q38" s="146"/>
      <c r="R38" s="95"/>
      <c r="S38" s="146"/>
      <c r="T38" s="87"/>
    </row>
    <row r="39" spans="1:20" hidden="1" x14ac:dyDescent="0.15">
      <c r="A39" s="87"/>
      <c r="B39" s="87"/>
      <c r="C39" s="87"/>
      <c r="D39" s="238"/>
      <c r="E39" s="89"/>
      <c r="F39" s="87"/>
      <c r="G39" s="95"/>
      <c r="H39" s="95"/>
      <c r="I39" s="95"/>
      <c r="J39" s="95"/>
      <c r="K39" s="146"/>
      <c r="L39" s="146"/>
      <c r="M39" s="146"/>
      <c r="N39" s="95"/>
      <c r="O39" s="146"/>
      <c r="P39" s="95"/>
      <c r="Q39" s="146"/>
      <c r="R39" s="95"/>
      <c r="S39" s="146"/>
      <c r="T39" s="87"/>
    </row>
    <row r="40" spans="1:20" hidden="1" x14ac:dyDescent="0.15">
      <c r="A40" s="87"/>
      <c r="B40" s="87"/>
      <c r="C40" s="87"/>
      <c r="D40" s="238"/>
      <c r="E40" s="89"/>
      <c r="F40" s="87"/>
      <c r="G40" s="95"/>
      <c r="H40" s="95"/>
      <c r="I40" s="95"/>
      <c r="J40" s="95"/>
      <c r="K40" s="146"/>
      <c r="L40" s="146"/>
      <c r="M40" s="146"/>
      <c r="N40" s="95"/>
      <c r="O40" s="146"/>
      <c r="P40" s="95"/>
      <c r="Q40" s="146"/>
      <c r="R40" s="95"/>
      <c r="S40" s="146"/>
      <c r="T40" s="87"/>
    </row>
    <row r="41" spans="1:20" hidden="1" x14ac:dyDescent="0.15">
      <c r="A41" s="87"/>
      <c r="B41" s="87"/>
      <c r="C41" s="87"/>
      <c r="D41" s="238"/>
      <c r="E41" s="89"/>
      <c r="F41" s="87"/>
      <c r="G41" s="95"/>
      <c r="H41" s="95"/>
      <c r="I41" s="95"/>
      <c r="J41" s="95"/>
      <c r="K41" s="146"/>
      <c r="L41" s="146"/>
      <c r="M41" s="146"/>
      <c r="N41" s="95"/>
      <c r="O41" s="146"/>
      <c r="P41" s="95"/>
      <c r="Q41" s="146"/>
      <c r="R41" s="95"/>
      <c r="S41" s="146"/>
      <c r="T41" s="87"/>
    </row>
    <row r="42" spans="1:20" hidden="1" x14ac:dyDescent="0.15">
      <c r="A42" s="87"/>
      <c r="B42" s="87"/>
      <c r="C42" s="87"/>
      <c r="D42" s="238"/>
      <c r="E42" s="89"/>
      <c r="F42" s="87"/>
      <c r="G42" s="95"/>
      <c r="H42" s="95"/>
      <c r="I42" s="95"/>
      <c r="J42" s="95"/>
      <c r="K42" s="146"/>
      <c r="L42" s="146"/>
      <c r="M42" s="146"/>
      <c r="N42" s="95"/>
      <c r="O42" s="146"/>
      <c r="P42" s="95"/>
      <c r="Q42" s="146"/>
      <c r="R42" s="95"/>
      <c r="S42" s="146"/>
      <c r="T42" s="87"/>
    </row>
    <row r="43" spans="1:20" hidden="1" x14ac:dyDescent="0.15">
      <c r="A43" s="87"/>
      <c r="B43" s="87"/>
      <c r="C43" s="87"/>
      <c r="D43" s="238"/>
      <c r="E43" s="89"/>
      <c r="F43" s="87"/>
      <c r="G43" s="95"/>
      <c r="H43" s="95"/>
      <c r="I43" s="95"/>
      <c r="J43" s="95"/>
      <c r="K43" s="146"/>
      <c r="L43" s="146"/>
      <c r="M43" s="146"/>
      <c r="N43" s="95"/>
      <c r="O43" s="146"/>
      <c r="P43" s="95"/>
      <c r="Q43" s="146"/>
      <c r="R43" s="95"/>
      <c r="S43" s="146"/>
      <c r="T43" s="87"/>
    </row>
    <row r="44" spans="1:20" hidden="1" x14ac:dyDescent="0.15">
      <c r="A44" s="87"/>
      <c r="B44" s="87"/>
      <c r="C44" s="87"/>
      <c r="D44" s="238"/>
      <c r="E44" s="89"/>
      <c r="F44" s="87"/>
      <c r="G44" s="95"/>
      <c r="H44" s="95"/>
      <c r="I44" s="95"/>
      <c r="J44" s="95"/>
      <c r="K44" s="146"/>
      <c r="L44" s="146"/>
      <c r="M44" s="146"/>
      <c r="N44" s="95"/>
      <c r="O44" s="146"/>
      <c r="P44" s="95"/>
      <c r="Q44" s="146"/>
      <c r="R44" s="95"/>
      <c r="S44" s="146"/>
      <c r="T44" s="87"/>
    </row>
    <row r="45" spans="1:20" hidden="1" x14ac:dyDescent="0.15">
      <c r="A45" s="87"/>
      <c r="B45" s="87"/>
      <c r="C45" s="87"/>
      <c r="D45" s="238"/>
      <c r="E45" s="89"/>
      <c r="F45" s="87"/>
      <c r="G45" s="95"/>
      <c r="H45" s="95"/>
      <c r="I45" s="95"/>
      <c r="J45" s="95"/>
      <c r="K45" s="146"/>
      <c r="L45" s="146"/>
      <c r="M45" s="146"/>
      <c r="N45" s="95"/>
      <c r="O45" s="146"/>
      <c r="P45" s="95"/>
      <c r="Q45" s="146"/>
      <c r="R45" s="95"/>
      <c r="S45" s="146"/>
      <c r="T45" s="87"/>
    </row>
    <row r="46" spans="1:20" hidden="1" x14ac:dyDescent="0.15">
      <c r="A46" s="87"/>
      <c r="B46" s="87"/>
      <c r="C46" s="87"/>
      <c r="D46" s="238"/>
      <c r="E46" s="89"/>
      <c r="F46" s="87"/>
      <c r="G46" s="95"/>
      <c r="H46" s="95"/>
      <c r="I46" s="95"/>
      <c r="J46" s="95"/>
      <c r="K46" s="146"/>
      <c r="L46" s="146"/>
      <c r="M46" s="146"/>
      <c r="N46" s="95"/>
      <c r="O46" s="146"/>
      <c r="P46" s="95"/>
      <c r="Q46" s="146"/>
      <c r="R46" s="95"/>
      <c r="S46" s="146"/>
      <c r="T46" s="87"/>
    </row>
    <row r="47" spans="1:20" x14ac:dyDescent="0.15">
      <c r="A47" s="87"/>
      <c r="B47" s="87"/>
      <c r="C47" s="87"/>
      <c r="D47" s="238"/>
      <c r="E47" s="89"/>
      <c r="F47" s="87"/>
      <c r="G47" s="95"/>
      <c r="H47" s="95"/>
      <c r="I47" s="95"/>
      <c r="J47" s="95"/>
      <c r="K47" s="146"/>
      <c r="L47" s="146"/>
      <c r="M47" s="146"/>
      <c r="N47" s="95"/>
      <c r="O47" s="146"/>
      <c r="P47" s="95"/>
      <c r="Q47" s="146"/>
      <c r="R47" s="95"/>
      <c r="S47" s="146"/>
      <c r="T47" s="87"/>
    </row>
    <row r="48" spans="1:20" x14ac:dyDescent="0.15">
      <c r="A48" s="87"/>
      <c r="B48" s="87"/>
      <c r="C48" s="87"/>
      <c r="D48" s="238"/>
      <c r="E48" s="89"/>
      <c r="F48" s="87"/>
      <c r="G48" s="95"/>
      <c r="H48" s="95"/>
      <c r="I48" s="95"/>
      <c r="J48" s="95"/>
      <c r="K48" s="146"/>
      <c r="L48" s="146"/>
      <c r="M48" s="146"/>
      <c r="N48" s="95"/>
      <c r="O48" s="146"/>
      <c r="P48" s="95"/>
      <c r="Q48" s="146"/>
      <c r="R48" s="95"/>
      <c r="S48" s="146"/>
      <c r="T48" s="87"/>
    </row>
    <row r="49" spans="1:20" x14ac:dyDescent="0.15">
      <c r="A49" s="87"/>
      <c r="B49" s="87"/>
      <c r="C49" s="87"/>
      <c r="D49" s="238"/>
      <c r="E49" s="89"/>
      <c r="F49" s="87"/>
      <c r="G49" s="95"/>
      <c r="H49" s="95"/>
      <c r="I49" s="95"/>
      <c r="J49" s="95"/>
      <c r="K49" s="146"/>
      <c r="L49" s="146"/>
      <c r="M49" s="146"/>
      <c r="N49" s="95"/>
      <c r="O49" s="146"/>
      <c r="P49" s="95"/>
      <c r="Q49" s="146"/>
      <c r="R49" s="95"/>
      <c r="S49" s="146"/>
      <c r="T49" s="87"/>
    </row>
    <row r="50" spans="1:20" x14ac:dyDescent="0.15">
      <c r="A50" s="87"/>
      <c r="B50" s="87"/>
      <c r="C50" s="87"/>
      <c r="D50" s="238"/>
      <c r="E50" s="89"/>
      <c r="F50" s="87"/>
      <c r="G50" s="95"/>
      <c r="H50" s="95"/>
      <c r="I50" s="95"/>
      <c r="J50" s="95"/>
      <c r="K50" s="146"/>
      <c r="L50" s="146"/>
      <c r="M50" s="146"/>
      <c r="N50" s="95"/>
      <c r="O50" s="146"/>
      <c r="P50" s="95"/>
      <c r="Q50" s="146"/>
      <c r="R50" s="95"/>
      <c r="S50" s="146"/>
      <c r="T50" s="87"/>
    </row>
    <row r="51" spans="1:20" x14ac:dyDescent="0.15">
      <c r="A51" s="87"/>
      <c r="B51" s="87"/>
      <c r="C51" s="87"/>
      <c r="D51" s="238"/>
      <c r="E51" s="89"/>
      <c r="F51" s="87"/>
      <c r="G51" s="95"/>
      <c r="H51" s="95"/>
      <c r="I51" s="95"/>
      <c r="J51" s="95"/>
      <c r="K51" s="146"/>
      <c r="L51" s="146"/>
      <c r="M51" s="146"/>
      <c r="N51" s="95"/>
      <c r="O51" s="146"/>
      <c r="P51" s="95"/>
      <c r="Q51" s="146"/>
      <c r="R51" s="95"/>
      <c r="S51" s="146"/>
      <c r="T51" s="87"/>
    </row>
    <row r="52" spans="1:20" x14ac:dyDescent="0.15">
      <c r="A52" s="87"/>
      <c r="B52" s="87"/>
      <c r="C52" s="87"/>
      <c r="D52" s="238"/>
      <c r="E52" s="87"/>
      <c r="F52" s="87"/>
      <c r="G52" s="95"/>
      <c r="H52" s="95"/>
      <c r="I52" s="95"/>
      <c r="J52" s="95"/>
      <c r="K52" s="146"/>
      <c r="L52" s="146"/>
      <c r="M52" s="146"/>
      <c r="N52" s="95"/>
      <c r="O52" s="146"/>
      <c r="P52" s="95"/>
      <c r="Q52" s="146"/>
      <c r="R52" s="95"/>
      <c r="S52" s="146"/>
      <c r="T52" s="87"/>
    </row>
    <row r="53" spans="1:20" x14ac:dyDescent="0.15">
      <c r="A53" s="87"/>
      <c r="B53" s="118" t="s">
        <v>294</v>
      </c>
      <c r="C53" s="87"/>
      <c r="D53" s="238"/>
      <c r="E53" s="87"/>
      <c r="F53" s="87"/>
      <c r="G53" s="95"/>
      <c r="H53" s="95"/>
      <c r="I53" s="95"/>
      <c r="J53" s="95"/>
      <c r="K53" s="146">
        <f>K11+K17+K20</f>
        <v>20000</v>
      </c>
      <c r="L53" s="146">
        <f>L11+L17+L20</f>
        <v>0</v>
      </c>
      <c r="M53" s="146">
        <f>M11+M17+M20</f>
        <v>20000</v>
      </c>
      <c r="N53" s="95"/>
      <c r="O53" s="146"/>
      <c r="P53" s="95"/>
      <c r="Q53" s="146">
        <f>Q11+Q17+Q20</f>
        <v>6687.5</v>
      </c>
      <c r="R53" s="95"/>
      <c r="S53" s="146">
        <f>S11+S17+S20</f>
        <v>13312.5</v>
      </c>
      <c r="T53" s="87"/>
    </row>
    <row r="54" spans="1:20" ht="70.150000000000006" customHeight="1" x14ac:dyDescent="0.15">
      <c r="A54" s="306" t="s">
        <v>295</v>
      </c>
      <c r="B54" s="306"/>
      <c r="C54" s="306"/>
      <c r="D54" s="306"/>
      <c r="E54" s="306"/>
      <c r="F54" s="306"/>
      <c r="G54" s="306"/>
      <c r="H54" s="306"/>
      <c r="I54" s="306"/>
      <c r="J54" s="306"/>
      <c r="K54" s="306"/>
      <c r="L54" s="306"/>
      <c r="M54" s="306"/>
      <c r="N54" s="306"/>
      <c r="O54" s="306"/>
      <c r="P54" s="306"/>
      <c r="Q54" s="303" t="s">
        <v>248</v>
      </c>
      <c r="R54" s="304"/>
      <c r="S54" s="304"/>
      <c r="T54" s="304"/>
    </row>
    <row r="55" spans="1:20" x14ac:dyDescent="0.15">
      <c r="A55" s="306" t="s">
        <v>262</v>
      </c>
      <c r="B55" s="306"/>
      <c r="C55" s="306"/>
      <c r="D55" s="306"/>
      <c r="E55" s="306"/>
      <c r="F55" s="306"/>
      <c r="G55" s="306"/>
      <c r="H55" s="306"/>
      <c r="I55" s="306"/>
      <c r="J55" s="306"/>
      <c r="K55" s="306"/>
      <c r="L55" s="306"/>
      <c r="M55" s="306"/>
      <c r="N55" s="306"/>
      <c r="O55" s="306"/>
      <c r="P55" s="306"/>
      <c r="Q55" s="304"/>
      <c r="R55" s="304"/>
      <c r="S55" s="304"/>
      <c r="T55" s="304"/>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34"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7" t="s">
        <v>21</v>
      </c>
      <c r="B2" s="327"/>
      <c r="C2" s="327"/>
      <c r="D2" s="327"/>
      <c r="E2" s="327"/>
      <c r="F2" s="327"/>
      <c r="G2" s="327"/>
      <c r="H2" s="327"/>
      <c r="I2" s="327"/>
      <c r="J2" s="327"/>
      <c r="K2" s="327"/>
      <c r="L2" s="327"/>
      <c r="M2" s="327"/>
      <c r="N2" s="327"/>
    </row>
    <row r="3" spans="1:14" x14ac:dyDescent="0.15">
      <c r="N3" s="226" t="s">
        <v>296</v>
      </c>
    </row>
    <row r="4" spans="1:14" ht="15" x14ac:dyDescent="0.15">
      <c r="A4" s="225" t="s">
        <v>143</v>
      </c>
      <c r="N4" s="142"/>
    </row>
    <row r="5" spans="1:14" ht="15" x14ac:dyDescent="0.15">
      <c r="A5" s="225" t="s">
        <v>297</v>
      </c>
      <c r="N5" s="142"/>
    </row>
    <row r="6" spans="1:14" x14ac:dyDescent="0.15">
      <c r="A6" s="225" t="s">
        <v>298</v>
      </c>
      <c r="N6" s="227" t="s">
        <v>265</v>
      </c>
    </row>
    <row r="7" spans="1:14" x14ac:dyDescent="0.15">
      <c r="A7" s="326" t="s">
        <v>86</v>
      </c>
      <c r="B7" s="326" t="s">
        <v>299</v>
      </c>
      <c r="C7" s="326" t="s">
        <v>300</v>
      </c>
      <c r="D7" s="326" t="s">
        <v>301</v>
      </c>
      <c r="E7" s="326" t="s">
        <v>302</v>
      </c>
      <c r="F7" s="326" t="s">
        <v>303</v>
      </c>
      <c r="G7" s="326" t="s">
        <v>304</v>
      </c>
      <c r="H7" s="326" t="s">
        <v>305</v>
      </c>
      <c r="I7" s="326"/>
      <c r="J7" s="326" t="s">
        <v>90</v>
      </c>
      <c r="K7" s="326"/>
      <c r="L7" s="326" t="s">
        <v>92</v>
      </c>
      <c r="M7" s="326"/>
      <c r="N7" s="326" t="s">
        <v>93</v>
      </c>
    </row>
    <row r="8" spans="1:14" x14ac:dyDescent="0.15">
      <c r="A8" s="326"/>
      <c r="B8" s="326"/>
      <c r="C8" s="326"/>
      <c r="D8" s="326"/>
      <c r="E8" s="326"/>
      <c r="F8" s="326"/>
      <c r="G8" s="326"/>
      <c r="H8" s="129" t="s">
        <v>306</v>
      </c>
      <c r="I8" s="129" t="s">
        <v>153</v>
      </c>
      <c r="J8" s="129" t="s">
        <v>306</v>
      </c>
      <c r="K8" s="129" t="s">
        <v>307</v>
      </c>
      <c r="L8" s="129" t="s">
        <v>306</v>
      </c>
      <c r="M8" s="129" t="s">
        <v>307</v>
      </c>
      <c r="N8" s="326"/>
    </row>
    <row r="9" spans="1:14" x14ac:dyDescent="0.15">
      <c r="A9" s="135"/>
      <c r="B9" s="95" t="s">
        <v>154</v>
      </c>
      <c r="C9" s="95" t="s">
        <v>155</v>
      </c>
      <c r="D9" s="95" t="s">
        <v>156</v>
      </c>
      <c r="E9" s="95" t="s">
        <v>157</v>
      </c>
      <c r="F9" s="95" t="s">
        <v>158</v>
      </c>
      <c r="G9" s="95" t="s">
        <v>159</v>
      </c>
      <c r="H9" s="95" t="s">
        <v>160</v>
      </c>
      <c r="I9" s="95" t="s">
        <v>161</v>
      </c>
      <c r="J9" s="95" t="s">
        <v>162</v>
      </c>
      <c r="K9" s="95" t="s">
        <v>163</v>
      </c>
      <c r="L9" s="216" t="s">
        <v>164</v>
      </c>
      <c r="M9" s="216" t="s">
        <v>165</v>
      </c>
      <c r="N9" s="216" t="s">
        <v>166</v>
      </c>
    </row>
    <row r="10" spans="1:14" x14ac:dyDescent="0.15">
      <c r="A10" s="135"/>
      <c r="B10" s="135"/>
      <c r="C10" s="135"/>
      <c r="D10" s="135"/>
      <c r="E10" s="137"/>
      <c r="F10" s="137"/>
      <c r="G10" s="135"/>
      <c r="H10" s="135"/>
      <c r="I10" s="138"/>
      <c r="J10" s="135"/>
      <c r="K10" s="138"/>
      <c r="L10" s="135"/>
      <c r="M10" s="138"/>
      <c r="N10" s="135"/>
    </row>
    <row r="11" spans="1:14" x14ac:dyDescent="0.15">
      <c r="A11" s="135"/>
      <c r="B11" s="135"/>
      <c r="C11" s="135"/>
      <c r="D11" s="135"/>
      <c r="E11" s="137"/>
      <c r="F11" s="137"/>
      <c r="G11" s="135"/>
      <c r="H11" s="135"/>
      <c r="I11" s="138"/>
      <c r="J11" s="135"/>
      <c r="K11" s="138"/>
      <c r="L11" s="135"/>
      <c r="M11" s="138"/>
      <c r="N11" s="135"/>
    </row>
    <row r="12" spans="1:14" x14ac:dyDescent="0.15">
      <c r="A12" s="135"/>
      <c r="B12" s="135"/>
      <c r="C12" s="135"/>
      <c r="D12" s="135"/>
      <c r="E12" s="137"/>
      <c r="F12" s="137"/>
      <c r="G12" s="135"/>
      <c r="H12" s="135"/>
      <c r="I12" s="138"/>
      <c r="J12" s="135"/>
      <c r="K12" s="138"/>
      <c r="L12" s="135"/>
      <c r="M12" s="138"/>
      <c r="N12" s="135"/>
    </row>
    <row r="13" spans="1:14" x14ac:dyDescent="0.15">
      <c r="A13" s="135"/>
      <c r="B13" s="135"/>
      <c r="C13" s="135"/>
      <c r="D13" s="135"/>
      <c r="E13" s="137"/>
      <c r="F13" s="137"/>
      <c r="G13" s="135"/>
      <c r="H13" s="135"/>
      <c r="I13" s="138"/>
      <c r="J13" s="135"/>
      <c r="K13" s="138"/>
      <c r="L13" s="135"/>
      <c r="M13" s="138"/>
      <c r="N13" s="135"/>
    </row>
    <row r="14" spans="1:14" x14ac:dyDescent="0.15">
      <c r="A14" s="135"/>
      <c r="B14" s="135"/>
      <c r="C14" s="135"/>
      <c r="D14" s="135"/>
      <c r="E14" s="137"/>
      <c r="F14" s="137"/>
      <c r="G14" s="135"/>
      <c r="H14" s="135"/>
      <c r="I14" s="138"/>
      <c r="J14" s="135"/>
      <c r="K14" s="138"/>
      <c r="L14" s="135"/>
      <c r="M14" s="138"/>
      <c r="N14" s="135"/>
    </row>
    <row r="15" spans="1:14" x14ac:dyDescent="0.15">
      <c r="A15" s="135"/>
      <c r="B15" s="135"/>
      <c r="C15" s="135"/>
      <c r="D15" s="135"/>
      <c r="E15" s="137"/>
      <c r="F15" s="137"/>
      <c r="G15" s="135"/>
      <c r="H15" s="135"/>
      <c r="I15" s="138"/>
      <c r="J15" s="135"/>
      <c r="K15" s="138"/>
      <c r="L15" s="135"/>
      <c r="M15" s="138"/>
      <c r="N15" s="135"/>
    </row>
    <row r="16" spans="1:14" x14ac:dyDescent="0.15">
      <c r="A16" s="135"/>
      <c r="B16" s="135"/>
      <c r="C16" s="135"/>
      <c r="D16" s="135"/>
      <c r="E16" s="137"/>
      <c r="F16" s="137"/>
      <c r="G16" s="135"/>
      <c r="H16" s="135"/>
      <c r="I16" s="138"/>
      <c r="J16" s="135"/>
      <c r="K16" s="138"/>
      <c r="L16" s="135"/>
      <c r="M16" s="138"/>
      <c r="N16" s="135"/>
    </row>
    <row r="17" spans="1:14" x14ac:dyDescent="0.15">
      <c r="A17" s="135"/>
      <c r="B17" s="135"/>
      <c r="C17" s="135"/>
      <c r="D17" s="135"/>
      <c r="E17" s="137"/>
      <c r="F17" s="137"/>
      <c r="G17" s="135"/>
      <c r="H17" s="135"/>
      <c r="I17" s="138"/>
      <c r="J17" s="135"/>
      <c r="K17" s="138"/>
      <c r="L17" s="135"/>
      <c r="M17" s="138"/>
      <c r="N17" s="135"/>
    </row>
    <row r="18" spans="1:14" x14ac:dyDescent="0.15">
      <c r="A18" s="135"/>
      <c r="B18" s="135"/>
      <c r="C18" s="135"/>
      <c r="D18" s="135"/>
      <c r="E18" s="137"/>
      <c r="F18" s="137"/>
      <c r="G18" s="135"/>
      <c r="H18" s="135"/>
      <c r="I18" s="138"/>
      <c r="J18" s="135"/>
      <c r="K18" s="138"/>
      <c r="L18" s="135"/>
      <c r="M18" s="138"/>
      <c r="N18" s="135"/>
    </row>
    <row r="19" spans="1:14" x14ac:dyDescent="0.15">
      <c r="A19" s="328" t="s">
        <v>294</v>
      </c>
      <c r="B19" s="329"/>
      <c r="C19" s="135"/>
      <c r="D19" s="135"/>
      <c r="E19" s="137"/>
      <c r="F19" s="137"/>
      <c r="G19" s="135"/>
      <c r="H19" s="135"/>
      <c r="I19" s="138"/>
      <c r="J19" s="135"/>
      <c r="K19" s="138"/>
      <c r="L19" s="135"/>
      <c r="M19" s="138"/>
      <c r="N19" s="135"/>
    </row>
    <row r="20" spans="1:14" ht="79.900000000000006" customHeight="1" x14ac:dyDescent="0.15">
      <c r="A20" s="325" t="s">
        <v>109</v>
      </c>
      <c r="B20" s="325"/>
      <c r="C20" s="325"/>
      <c r="D20" s="325"/>
      <c r="E20" s="325"/>
      <c r="F20" s="325"/>
      <c r="G20" s="325"/>
      <c r="H20" s="325"/>
      <c r="I20" s="325"/>
      <c r="J20" s="325"/>
      <c r="K20" s="324" t="s">
        <v>261</v>
      </c>
      <c r="L20" s="324"/>
      <c r="M20" s="324"/>
      <c r="N20" s="324"/>
    </row>
    <row r="21" spans="1:14" x14ac:dyDescent="0.15">
      <c r="A21" s="325" t="s">
        <v>262</v>
      </c>
      <c r="B21" s="325"/>
      <c r="C21" s="325"/>
      <c r="D21" s="325"/>
      <c r="E21" s="325"/>
      <c r="F21" s="325"/>
      <c r="G21" s="325"/>
      <c r="H21" s="325"/>
      <c r="I21" s="325"/>
      <c r="J21" s="325"/>
      <c r="K21" s="324"/>
      <c r="L21" s="324"/>
      <c r="M21" s="324"/>
      <c r="N21" s="324"/>
    </row>
    <row r="22" spans="1:14" x14ac:dyDescent="0.15">
      <c r="A22" s="132"/>
      <c r="B22" s="132"/>
      <c r="C22" s="132"/>
      <c r="D22" s="132"/>
      <c r="E22" s="132"/>
      <c r="F22" s="132"/>
      <c r="G22" s="132"/>
      <c r="H22" s="132"/>
      <c r="I22" s="132"/>
      <c r="J22" s="132"/>
      <c r="K22" s="132"/>
      <c r="L22" s="132"/>
      <c r="M22" s="132"/>
      <c r="N22" s="132"/>
    </row>
    <row r="23" spans="1:14" x14ac:dyDescent="0.15">
      <c r="A23" s="132"/>
      <c r="B23" s="132"/>
      <c r="C23" s="132"/>
      <c r="D23" s="132"/>
      <c r="E23" s="132"/>
      <c r="F23" s="132"/>
      <c r="G23" s="132"/>
      <c r="H23" s="132"/>
      <c r="I23" s="132"/>
      <c r="J23" s="132"/>
      <c r="K23" s="132"/>
      <c r="L23" s="132"/>
      <c r="M23" s="132"/>
      <c r="N23" s="132"/>
    </row>
    <row r="24" spans="1:14" x14ac:dyDescent="0.15">
      <c r="A24" s="132"/>
      <c r="B24" s="132"/>
      <c r="C24" s="132"/>
      <c r="D24" s="132"/>
      <c r="E24" s="132"/>
      <c r="F24" s="132"/>
      <c r="G24" s="132"/>
      <c r="H24" s="132"/>
      <c r="I24" s="132"/>
      <c r="J24" s="132"/>
      <c r="K24" s="132"/>
      <c r="L24" s="132"/>
      <c r="M24" s="132"/>
      <c r="N24" s="132"/>
    </row>
    <row r="25" spans="1:14" x14ac:dyDescent="0.15">
      <c r="A25" s="132"/>
      <c r="B25" s="132"/>
      <c r="C25" s="132"/>
      <c r="D25" s="132"/>
      <c r="E25" s="132"/>
      <c r="F25" s="132"/>
      <c r="G25" s="132"/>
      <c r="H25" s="132"/>
      <c r="I25" s="132"/>
      <c r="J25" s="132"/>
      <c r="K25" s="132"/>
      <c r="L25" s="132"/>
      <c r="M25" s="132"/>
      <c r="N25" s="132"/>
    </row>
    <row r="26" spans="1:14" x14ac:dyDescent="0.15">
      <c r="A26" s="132"/>
      <c r="B26" s="132"/>
      <c r="C26" s="132"/>
      <c r="D26" s="132"/>
      <c r="E26" s="132"/>
      <c r="F26" s="132"/>
      <c r="G26" s="132"/>
      <c r="H26" s="132"/>
      <c r="I26" s="132"/>
      <c r="J26" s="132"/>
      <c r="K26" s="132"/>
      <c r="L26" s="132"/>
      <c r="M26" s="132"/>
      <c r="N26" s="132"/>
    </row>
    <row r="27" spans="1:14" x14ac:dyDescent="0.15">
      <c r="A27" s="132"/>
      <c r="B27" s="132"/>
      <c r="C27" s="132"/>
      <c r="D27" s="132"/>
      <c r="E27" s="132"/>
      <c r="F27" s="132"/>
      <c r="G27" s="132"/>
      <c r="H27" s="132"/>
      <c r="I27" s="132"/>
      <c r="J27" s="132"/>
      <c r="K27" s="132"/>
      <c r="L27" s="132"/>
      <c r="M27" s="132"/>
      <c r="N27" s="132"/>
    </row>
    <row r="28" spans="1:14" x14ac:dyDescent="0.15">
      <c r="A28" s="132"/>
      <c r="B28" s="132"/>
      <c r="C28" s="132"/>
      <c r="D28" s="132"/>
      <c r="E28" s="132"/>
      <c r="F28" s="132"/>
      <c r="G28" s="132"/>
      <c r="H28" s="132"/>
      <c r="I28" s="132"/>
      <c r="J28" s="132"/>
      <c r="K28" s="132"/>
      <c r="L28" s="132"/>
      <c r="M28" s="132"/>
      <c r="N28" s="132"/>
    </row>
    <row r="29" spans="1:14" x14ac:dyDescent="0.15">
      <c r="A29" s="132"/>
      <c r="B29" s="132"/>
      <c r="C29" s="132"/>
      <c r="D29" s="132"/>
      <c r="E29" s="132"/>
      <c r="F29" s="132"/>
      <c r="G29" s="132"/>
      <c r="H29" s="132"/>
      <c r="I29" s="132"/>
      <c r="J29" s="132"/>
      <c r="K29" s="132"/>
      <c r="L29" s="132"/>
      <c r="M29" s="132"/>
      <c r="N29" s="132"/>
    </row>
    <row r="30" spans="1:14" x14ac:dyDescent="0.15">
      <c r="A30" s="132"/>
      <c r="B30" s="132"/>
      <c r="C30" s="132"/>
      <c r="D30" s="132"/>
      <c r="E30" s="132"/>
      <c r="F30" s="132"/>
      <c r="G30" s="132"/>
      <c r="H30" s="132"/>
      <c r="I30" s="132"/>
      <c r="J30" s="132"/>
      <c r="K30" s="132"/>
      <c r="L30" s="132"/>
      <c r="M30" s="132"/>
      <c r="N30" s="132"/>
    </row>
    <row r="31" spans="1:14" x14ac:dyDescent="0.15">
      <c r="A31" s="132"/>
      <c r="B31" s="132"/>
      <c r="C31" s="132"/>
      <c r="D31" s="132"/>
      <c r="E31" s="132"/>
      <c r="F31" s="132"/>
      <c r="G31" s="132"/>
      <c r="H31" s="132"/>
      <c r="I31" s="132"/>
      <c r="J31" s="132"/>
      <c r="K31" s="132"/>
      <c r="L31" s="132"/>
      <c r="M31" s="132"/>
      <c r="N31" s="132"/>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34"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7" t="s">
        <v>23</v>
      </c>
      <c r="B2" s="327"/>
      <c r="C2" s="327"/>
      <c r="D2" s="327"/>
      <c r="E2" s="327"/>
      <c r="F2" s="327"/>
      <c r="G2" s="327"/>
      <c r="H2" s="327"/>
      <c r="I2" s="327"/>
      <c r="J2" s="327"/>
      <c r="K2" s="327"/>
      <c r="L2" s="327"/>
      <c r="M2" s="327"/>
      <c r="N2" s="327"/>
    </row>
    <row r="3" spans="1:14" x14ac:dyDescent="0.15">
      <c r="N3" s="226" t="s">
        <v>308</v>
      </c>
    </row>
    <row r="4" spans="1:14" ht="15" x14ac:dyDescent="0.15">
      <c r="A4" s="225" t="s">
        <v>143</v>
      </c>
      <c r="N4" s="142"/>
    </row>
    <row r="5" spans="1:14" ht="15" x14ac:dyDescent="0.15">
      <c r="A5" s="225" t="s">
        <v>297</v>
      </c>
      <c r="N5" s="142"/>
    </row>
    <row r="6" spans="1:14" x14ac:dyDescent="0.15">
      <c r="A6" s="225" t="s">
        <v>298</v>
      </c>
      <c r="N6" s="227" t="s">
        <v>265</v>
      </c>
    </row>
    <row r="7" spans="1:14" x14ac:dyDescent="0.15">
      <c r="A7" s="326" t="s">
        <v>86</v>
      </c>
      <c r="B7" s="326" t="s">
        <v>299</v>
      </c>
      <c r="C7" s="326" t="s">
        <v>300</v>
      </c>
      <c r="D7" s="326" t="s">
        <v>301</v>
      </c>
      <c r="E7" s="326" t="s">
        <v>302</v>
      </c>
      <c r="F7" s="326" t="s">
        <v>303</v>
      </c>
      <c r="G7" s="326" t="s">
        <v>304</v>
      </c>
      <c r="H7" s="326" t="s">
        <v>305</v>
      </c>
      <c r="I7" s="326"/>
      <c r="J7" s="326" t="s">
        <v>90</v>
      </c>
      <c r="K7" s="326"/>
      <c r="L7" s="326" t="s">
        <v>92</v>
      </c>
      <c r="M7" s="326"/>
      <c r="N7" s="326" t="s">
        <v>93</v>
      </c>
    </row>
    <row r="8" spans="1:14" x14ac:dyDescent="0.15">
      <c r="A8" s="326"/>
      <c r="B8" s="326"/>
      <c r="C8" s="326"/>
      <c r="D8" s="326"/>
      <c r="E8" s="326"/>
      <c r="F8" s="326"/>
      <c r="G8" s="326"/>
      <c r="H8" s="129" t="s">
        <v>306</v>
      </c>
      <c r="I8" s="129" t="s">
        <v>153</v>
      </c>
      <c r="J8" s="129" t="s">
        <v>306</v>
      </c>
      <c r="K8" s="129" t="s">
        <v>307</v>
      </c>
      <c r="L8" s="129" t="s">
        <v>306</v>
      </c>
      <c r="M8" s="129" t="s">
        <v>307</v>
      </c>
      <c r="N8" s="326"/>
    </row>
    <row r="9" spans="1:14" x14ac:dyDescent="0.15">
      <c r="A9" s="135"/>
      <c r="B9" s="95" t="s">
        <v>154</v>
      </c>
      <c r="C9" s="95" t="s">
        <v>155</v>
      </c>
      <c r="D9" s="95" t="s">
        <v>156</v>
      </c>
      <c r="E9" s="95" t="s">
        <v>157</v>
      </c>
      <c r="F9" s="95" t="s">
        <v>158</v>
      </c>
      <c r="G9" s="95" t="s">
        <v>159</v>
      </c>
      <c r="H9" s="95" t="s">
        <v>160</v>
      </c>
      <c r="I9" s="95" t="s">
        <v>161</v>
      </c>
      <c r="J9" s="95" t="s">
        <v>162</v>
      </c>
      <c r="K9" s="95" t="s">
        <v>163</v>
      </c>
      <c r="L9" s="216" t="s">
        <v>164</v>
      </c>
      <c r="M9" s="216" t="s">
        <v>165</v>
      </c>
      <c r="N9" s="216" t="s">
        <v>166</v>
      </c>
    </row>
    <row r="10" spans="1:14" x14ac:dyDescent="0.15">
      <c r="A10" s="135"/>
      <c r="B10" s="135"/>
      <c r="C10" s="135"/>
      <c r="D10" s="135"/>
      <c r="E10" s="137"/>
      <c r="F10" s="137"/>
      <c r="G10" s="135"/>
      <c r="H10" s="135"/>
      <c r="I10" s="138"/>
      <c r="J10" s="135"/>
      <c r="K10" s="138"/>
      <c r="L10" s="135"/>
      <c r="M10" s="138"/>
      <c r="N10" s="135"/>
    </row>
    <row r="11" spans="1:14" x14ac:dyDescent="0.15">
      <c r="A11" s="135"/>
      <c r="B11" s="135"/>
      <c r="C11" s="135"/>
      <c r="D11" s="135"/>
      <c r="E11" s="137"/>
      <c r="F11" s="137"/>
      <c r="G11" s="135"/>
      <c r="H11" s="135"/>
      <c r="I11" s="138"/>
      <c r="J11" s="135"/>
      <c r="K11" s="138"/>
      <c r="L11" s="135"/>
      <c r="M11" s="138"/>
      <c r="N11" s="135"/>
    </row>
    <row r="12" spans="1:14" x14ac:dyDescent="0.15">
      <c r="A12" s="135"/>
      <c r="B12" s="135"/>
      <c r="C12" s="135"/>
      <c r="D12" s="135"/>
      <c r="E12" s="137"/>
      <c r="F12" s="137"/>
      <c r="G12" s="135"/>
      <c r="H12" s="135"/>
      <c r="I12" s="138"/>
      <c r="J12" s="135"/>
      <c r="K12" s="138"/>
      <c r="L12" s="135"/>
      <c r="M12" s="138"/>
      <c r="N12" s="135"/>
    </row>
    <row r="13" spans="1:14" x14ac:dyDescent="0.15">
      <c r="A13" s="135"/>
      <c r="B13" s="135"/>
      <c r="C13" s="135"/>
      <c r="D13" s="135"/>
      <c r="E13" s="137"/>
      <c r="F13" s="137"/>
      <c r="G13" s="135"/>
      <c r="H13" s="135"/>
      <c r="I13" s="138"/>
      <c r="J13" s="135"/>
      <c r="K13" s="138"/>
      <c r="L13" s="135"/>
      <c r="M13" s="138"/>
      <c r="N13" s="135"/>
    </row>
    <row r="14" spans="1:14" x14ac:dyDescent="0.15">
      <c r="A14" s="135"/>
      <c r="B14" s="135"/>
      <c r="C14" s="135"/>
      <c r="D14" s="135"/>
      <c r="E14" s="137"/>
      <c r="F14" s="137"/>
      <c r="G14" s="135"/>
      <c r="H14" s="135"/>
      <c r="I14" s="138"/>
      <c r="J14" s="135"/>
      <c r="K14" s="138"/>
      <c r="L14" s="135"/>
      <c r="M14" s="138"/>
      <c r="N14" s="135"/>
    </row>
    <row r="15" spans="1:14" x14ac:dyDescent="0.15">
      <c r="A15" s="135"/>
      <c r="B15" s="135"/>
      <c r="C15" s="135"/>
      <c r="D15" s="135"/>
      <c r="E15" s="137"/>
      <c r="F15" s="137"/>
      <c r="G15" s="135"/>
      <c r="H15" s="135"/>
      <c r="I15" s="138"/>
      <c r="J15" s="135"/>
      <c r="K15" s="138"/>
      <c r="L15" s="135"/>
      <c r="M15" s="138"/>
      <c r="N15" s="135"/>
    </row>
    <row r="16" spans="1:14" x14ac:dyDescent="0.15">
      <c r="A16" s="135"/>
      <c r="B16" s="135"/>
      <c r="C16" s="135"/>
      <c r="D16" s="135"/>
      <c r="E16" s="137"/>
      <c r="F16" s="137"/>
      <c r="G16" s="135"/>
      <c r="H16" s="135"/>
      <c r="I16" s="138"/>
      <c r="J16" s="135"/>
      <c r="K16" s="138"/>
      <c r="L16" s="135"/>
      <c r="M16" s="138"/>
      <c r="N16" s="135"/>
    </row>
    <row r="17" spans="1:14" x14ac:dyDescent="0.15">
      <c r="A17" s="135"/>
      <c r="B17" s="135"/>
      <c r="C17" s="135"/>
      <c r="D17" s="135"/>
      <c r="E17" s="137"/>
      <c r="F17" s="137"/>
      <c r="G17" s="135"/>
      <c r="H17" s="135"/>
      <c r="I17" s="138"/>
      <c r="J17" s="135"/>
      <c r="K17" s="138"/>
      <c r="L17" s="135"/>
      <c r="M17" s="138"/>
      <c r="N17" s="135"/>
    </row>
    <row r="18" spans="1:14" x14ac:dyDescent="0.15">
      <c r="A18" s="135"/>
      <c r="B18" s="135"/>
      <c r="C18" s="135"/>
      <c r="D18" s="135"/>
      <c r="E18" s="137"/>
      <c r="F18" s="137"/>
      <c r="G18" s="135"/>
      <c r="H18" s="135"/>
      <c r="I18" s="138"/>
      <c r="J18" s="135"/>
      <c r="K18" s="138"/>
      <c r="L18" s="135"/>
      <c r="M18" s="138"/>
      <c r="N18" s="135"/>
    </row>
    <row r="19" spans="1:14" x14ac:dyDescent="0.15">
      <c r="A19" s="328" t="s">
        <v>294</v>
      </c>
      <c r="B19" s="329"/>
      <c r="C19" s="135"/>
      <c r="D19" s="135"/>
      <c r="E19" s="137"/>
      <c r="F19" s="137"/>
      <c r="G19" s="135"/>
      <c r="H19" s="135"/>
      <c r="I19" s="138"/>
      <c r="J19" s="135"/>
      <c r="K19" s="138"/>
      <c r="L19" s="135"/>
      <c r="M19" s="138"/>
      <c r="N19" s="135"/>
    </row>
    <row r="20" spans="1:14" ht="79.900000000000006" customHeight="1" x14ac:dyDescent="0.15">
      <c r="A20" s="325" t="s">
        <v>109</v>
      </c>
      <c r="B20" s="325"/>
      <c r="C20" s="325"/>
      <c r="D20" s="325"/>
      <c r="E20" s="325"/>
      <c r="F20" s="325"/>
      <c r="G20" s="325"/>
      <c r="H20" s="325"/>
      <c r="I20" s="325"/>
      <c r="J20" s="325"/>
      <c r="K20" s="324" t="s">
        <v>261</v>
      </c>
      <c r="L20" s="324"/>
      <c r="M20" s="324"/>
      <c r="N20" s="324"/>
    </row>
    <row r="21" spans="1:14" x14ac:dyDescent="0.15">
      <c r="A21" s="325" t="s">
        <v>262</v>
      </c>
      <c r="B21" s="325"/>
      <c r="C21" s="325"/>
      <c r="D21" s="325"/>
      <c r="E21" s="325"/>
      <c r="F21" s="325"/>
      <c r="G21" s="325"/>
      <c r="H21" s="325"/>
      <c r="I21" s="325"/>
      <c r="J21" s="325"/>
      <c r="K21" s="324"/>
      <c r="L21" s="324"/>
      <c r="M21" s="324"/>
      <c r="N21" s="324"/>
    </row>
    <row r="22" spans="1:14" x14ac:dyDescent="0.15">
      <c r="A22" s="132"/>
      <c r="B22" s="132"/>
      <c r="C22" s="132"/>
      <c r="D22" s="132"/>
      <c r="E22" s="132"/>
      <c r="F22" s="132"/>
      <c r="G22" s="132"/>
      <c r="H22" s="132"/>
      <c r="I22" s="132"/>
      <c r="J22" s="132"/>
      <c r="K22" s="132"/>
      <c r="L22" s="132"/>
      <c r="M22" s="132"/>
      <c r="N22" s="132"/>
    </row>
    <row r="23" spans="1:14" x14ac:dyDescent="0.15">
      <c r="A23" s="132"/>
      <c r="B23" s="132"/>
      <c r="C23" s="132"/>
      <c r="D23" s="132"/>
      <c r="E23" s="132"/>
      <c r="F23" s="132"/>
      <c r="G23" s="132"/>
      <c r="H23" s="132"/>
      <c r="I23" s="132"/>
      <c r="J23" s="132"/>
      <c r="K23" s="132"/>
      <c r="L23" s="132"/>
      <c r="M23" s="132"/>
      <c r="N23" s="132"/>
    </row>
    <row r="24" spans="1:14" x14ac:dyDescent="0.15">
      <c r="A24" s="132"/>
      <c r="B24" s="132"/>
      <c r="C24" s="132"/>
      <c r="D24" s="132"/>
      <c r="E24" s="132"/>
      <c r="F24" s="132"/>
      <c r="G24" s="132"/>
      <c r="H24" s="132"/>
      <c r="I24" s="132"/>
      <c r="J24" s="132"/>
      <c r="K24" s="132"/>
      <c r="L24" s="132"/>
      <c r="M24" s="132"/>
      <c r="N24" s="132"/>
    </row>
    <row r="25" spans="1:14" x14ac:dyDescent="0.15">
      <c r="A25" s="132"/>
      <c r="B25" s="132"/>
      <c r="C25" s="132"/>
      <c r="D25" s="132"/>
      <c r="E25" s="132"/>
      <c r="F25" s="132"/>
      <c r="G25" s="132"/>
      <c r="H25" s="132"/>
      <c r="I25" s="132"/>
      <c r="J25" s="132"/>
      <c r="K25" s="132"/>
      <c r="L25" s="132"/>
      <c r="M25" s="132"/>
      <c r="N25" s="132"/>
    </row>
    <row r="26" spans="1:14" x14ac:dyDescent="0.15">
      <c r="A26" s="132"/>
      <c r="B26" s="132"/>
      <c r="C26" s="132"/>
      <c r="D26" s="132"/>
      <c r="E26" s="132"/>
      <c r="F26" s="132"/>
      <c r="G26" s="132"/>
      <c r="H26" s="132"/>
      <c r="I26" s="132"/>
      <c r="J26" s="132"/>
      <c r="K26" s="132"/>
      <c r="L26" s="132"/>
      <c r="M26" s="132"/>
      <c r="N26" s="132"/>
    </row>
    <row r="27" spans="1:14" x14ac:dyDescent="0.15">
      <c r="A27" s="132"/>
      <c r="B27" s="132"/>
      <c r="C27" s="132"/>
      <c r="D27" s="132"/>
      <c r="E27" s="132"/>
      <c r="F27" s="132"/>
      <c r="G27" s="132"/>
      <c r="H27" s="132"/>
      <c r="I27" s="132"/>
      <c r="J27" s="132"/>
      <c r="K27" s="132"/>
      <c r="L27" s="132"/>
      <c r="M27" s="132"/>
      <c r="N27" s="132"/>
    </row>
    <row r="28" spans="1:14" x14ac:dyDescent="0.15">
      <c r="A28" s="132"/>
      <c r="B28" s="132"/>
      <c r="C28" s="132"/>
      <c r="D28" s="132"/>
      <c r="E28" s="132"/>
      <c r="F28" s="132"/>
      <c r="G28" s="132"/>
      <c r="H28" s="132"/>
      <c r="I28" s="132"/>
      <c r="J28" s="132"/>
      <c r="K28" s="132"/>
      <c r="L28" s="132"/>
      <c r="M28" s="132"/>
      <c r="N28" s="132"/>
    </row>
    <row r="29" spans="1:14" x14ac:dyDescent="0.15">
      <c r="A29" s="132"/>
      <c r="B29" s="132"/>
      <c r="C29" s="132"/>
      <c r="D29" s="132"/>
      <c r="E29" s="132"/>
      <c r="F29" s="132"/>
      <c r="G29" s="132"/>
      <c r="H29" s="132"/>
      <c r="I29" s="132"/>
      <c r="J29" s="132"/>
      <c r="K29" s="132"/>
      <c r="L29" s="132"/>
      <c r="M29" s="132"/>
      <c r="N29" s="132"/>
    </row>
    <row r="30" spans="1:14" x14ac:dyDescent="0.15">
      <c r="A30" s="132"/>
      <c r="B30" s="132"/>
      <c r="C30" s="132"/>
      <c r="D30" s="132"/>
      <c r="E30" s="132"/>
      <c r="F30" s="132"/>
      <c r="G30" s="132"/>
      <c r="H30" s="132"/>
      <c r="I30" s="132"/>
      <c r="J30" s="132"/>
      <c r="K30" s="132"/>
      <c r="L30" s="132"/>
      <c r="M30" s="132"/>
      <c r="N30" s="132"/>
    </row>
    <row r="31" spans="1:14" x14ac:dyDescent="0.15">
      <c r="A31" s="132"/>
      <c r="B31" s="132"/>
      <c r="C31" s="132"/>
      <c r="D31" s="132"/>
      <c r="E31" s="132"/>
      <c r="F31" s="132"/>
      <c r="G31" s="132"/>
      <c r="H31" s="132"/>
      <c r="I31" s="132"/>
      <c r="J31" s="132"/>
      <c r="K31" s="132"/>
      <c r="L31" s="132"/>
      <c r="M31" s="132"/>
      <c r="N31" s="132"/>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34"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23" t="s">
        <v>25</v>
      </c>
      <c r="B2" s="283"/>
      <c r="C2" s="283"/>
      <c r="D2" s="283"/>
      <c r="E2" s="283"/>
      <c r="F2" s="283"/>
      <c r="G2" s="283"/>
      <c r="H2" s="283"/>
      <c r="I2" s="283"/>
      <c r="J2" s="283"/>
      <c r="K2" s="283"/>
      <c r="L2" s="283"/>
      <c r="M2" s="283"/>
      <c r="N2" s="283"/>
      <c r="O2" s="283"/>
      <c r="P2" s="283"/>
      <c r="Q2" s="283"/>
    </row>
    <row r="3" spans="1:18" ht="15" x14ac:dyDescent="0.15">
      <c r="A3" s="142"/>
      <c r="B3" s="142"/>
      <c r="C3" s="142"/>
      <c r="D3" s="142"/>
      <c r="E3" s="142"/>
      <c r="F3" s="142"/>
      <c r="G3" s="142"/>
      <c r="H3" s="142"/>
      <c r="I3" s="142"/>
      <c r="J3" s="142"/>
      <c r="K3" s="142"/>
      <c r="L3" s="142"/>
      <c r="M3" s="142"/>
      <c r="N3" s="142"/>
      <c r="O3" s="142"/>
      <c r="P3" s="142"/>
      <c r="Q3" s="142"/>
      <c r="R3" s="226" t="s">
        <v>24</v>
      </c>
    </row>
    <row r="4" spans="1:18" ht="15" x14ac:dyDescent="0.15">
      <c r="A4" s="225" t="s">
        <v>143</v>
      </c>
      <c r="B4" s="142"/>
      <c r="C4" s="142"/>
      <c r="D4" s="142"/>
      <c r="E4" s="142"/>
      <c r="F4" s="142"/>
      <c r="G4" s="142"/>
      <c r="H4" s="142"/>
      <c r="I4" s="142"/>
      <c r="J4" s="142"/>
      <c r="K4" s="142"/>
      <c r="L4" s="142"/>
      <c r="M4" s="142"/>
      <c r="N4" s="142"/>
      <c r="O4" s="142"/>
      <c r="P4" s="142"/>
      <c r="Q4" s="142"/>
      <c r="R4" s="142"/>
    </row>
    <row r="5" spans="1:18" ht="15" x14ac:dyDescent="0.15">
      <c r="A5" s="225" t="s">
        <v>297</v>
      </c>
      <c r="B5" s="142"/>
      <c r="C5" s="142"/>
      <c r="D5" s="142"/>
      <c r="E5" s="142"/>
      <c r="F5" s="142"/>
      <c r="G5" s="142"/>
      <c r="H5" s="142"/>
      <c r="I5" s="142"/>
      <c r="J5" s="142"/>
      <c r="K5" s="142"/>
      <c r="L5" s="142"/>
      <c r="M5" s="142"/>
      <c r="N5" s="142"/>
      <c r="O5" s="142"/>
      <c r="P5" s="142"/>
      <c r="Q5" s="142"/>
      <c r="R5" s="142"/>
    </row>
    <row r="6" spans="1:18" ht="15" x14ac:dyDescent="0.15">
      <c r="A6" s="225" t="s">
        <v>298</v>
      </c>
      <c r="B6" s="142"/>
      <c r="C6" s="142"/>
      <c r="D6" s="142"/>
      <c r="E6" s="142"/>
      <c r="F6" s="142"/>
      <c r="G6" s="142"/>
      <c r="H6" s="142"/>
      <c r="I6" s="142"/>
      <c r="J6" s="142"/>
      <c r="K6" s="142"/>
      <c r="L6" s="142"/>
      <c r="M6" s="142"/>
      <c r="N6" s="142"/>
      <c r="O6" s="142"/>
      <c r="P6" s="142"/>
      <c r="Q6" s="142"/>
      <c r="R6" s="227" t="s">
        <v>85</v>
      </c>
    </row>
    <row r="7" spans="1:18" x14ac:dyDescent="0.15">
      <c r="A7" s="326" t="s">
        <v>86</v>
      </c>
      <c r="B7" s="326" t="s">
        <v>309</v>
      </c>
      <c r="C7" s="326" t="s">
        <v>310</v>
      </c>
      <c r="D7" s="326" t="s">
        <v>311</v>
      </c>
      <c r="E7" s="326" t="s">
        <v>312</v>
      </c>
      <c r="F7" s="326" t="s">
        <v>313</v>
      </c>
      <c r="G7" s="326"/>
      <c r="H7" s="326"/>
      <c r="I7" s="326"/>
      <c r="J7" s="326"/>
      <c r="K7" s="326"/>
      <c r="L7" s="326" t="s">
        <v>90</v>
      </c>
      <c r="M7" s="326"/>
      <c r="N7" s="326"/>
      <c r="O7" s="326" t="s">
        <v>91</v>
      </c>
      <c r="P7" s="326"/>
      <c r="Q7" s="326" t="s">
        <v>92</v>
      </c>
      <c r="R7" s="330" t="s">
        <v>93</v>
      </c>
    </row>
    <row r="8" spans="1:18" x14ac:dyDescent="0.15">
      <c r="A8" s="326"/>
      <c r="B8" s="326"/>
      <c r="C8" s="326"/>
      <c r="D8" s="326"/>
      <c r="E8" s="326"/>
      <c r="F8" s="326" t="s">
        <v>314</v>
      </c>
      <c r="G8" s="326"/>
      <c r="H8" s="326"/>
      <c r="I8" s="326" t="s">
        <v>291</v>
      </c>
      <c r="J8" s="326" t="s">
        <v>315</v>
      </c>
      <c r="K8" s="326" t="s">
        <v>227</v>
      </c>
      <c r="L8" s="326" t="s">
        <v>316</v>
      </c>
      <c r="M8" s="326" t="s">
        <v>317</v>
      </c>
      <c r="N8" s="326" t="s">
        <v>318</v>
      </c>
      <c r="O8" s="326" t="s">
        <v>319</v>
      </c>
      <c r="P8" s="326" t="s">
        <v>320</v>
      </c>
      <c r="Q8" s="326"/>
      <c r="R8" s="330"/>
    </row>
    <row r="9" spans="1:18" x14ac:dyDescent="0.15">
      <c r="A9" s="326"/>
      <c r="B9" s="326"/>
      <c r="C9" s="326"/>
      <c r="D9" s="326"/>
      <c r="E9" s="326"/>
      <c r="F9" s="129" t="s">
        <v>321</v>
      </c>
      <c r="G9" s="129" t="s">
        <v>322</v>
      </c>
      <c r="H9" s="129" t="s">
        <v>323</v>
      </c>
      <c r="I9" s="326"/>
      <c r="J9" s="326"/>
      <c r="K9" s="326"/>
      <c r="L9" s="326"/>
      <c r="M9" s="326"/>
      <c r="N9" s="326"/>
      <c r="O9" s="326"/>
      <c r="P9" s="326"/>
      <c r="Q9" s="326"/>
      <c r="R9" s="330"/>
    </row>
    <row r="10" spans="1:18" x14ac:dyDescent="0.15">
      <c r="A10" s="135"/>
      <c r="B10" s="95" t="s">
        <v>154</v>
      </c>
      <c r="C10" s="95" t="s">
        <v>155</v>
      </c>
      <c r="D10" s="95" t="s">
        <v>156</v>
      </c>
      <c r="E10" s="95" t="s">
        <v>157</v>
      </c>
      <c r="F10" s="95" t="s">
        <v>158</v>
      </c>
      <c r="G10" s="95" t="s">
        <v>159</v>
      </c>
      <c r="H10" s="95" t="s">
        <v>160</v>
      </c>
      <c r="I10" s="95" t="s">
        <v>161</v>
      </c>
      <c r="J10" s="95" t="s">
        <v>162</v>
      </c>
      <c r="K10" s="95" t="s">
        <v>163</v>
      </c>
      <c r="L10" s="216" t="s">
        <v>164</v>
      </c>
      <c r="M10" s="216" t="s">
        <v>165</v>
      </c>
      <c r="N10" s="216" t="s">
        <v>166</v>
      </c>
      <c r="O10" s="216" t="s">
        <v>167</v>
      </c>
      <c r="P10" s="216" t="s">
        <v>168</v>
      </c>
      <c r="Q10" s="216" t="s">
        <v>219</v>
      </c>
      <c r="R10" s="216" t="s">
        <v>220</v>
      </c>
    </row>
    <row r="11" spans="1:18" x14ac:dyDescent="0.15">
      <c r="A11" s="135"/>
      <c r="B11" s="135"/>
      <c r="C11" s="137"/>
      <c r="D11" s="135"/>
      <c r="E11" s="135"/>
      <c r="F11" s="135"/>
      <c r="G11" s="135"/>
      <c r="H11" s="138"/>
      <c r="I11" s="118"/>
      <c r="J11" s="118"/>
      <c r="K11" s="118"/>
      <c r="L11" s="118"/>
      <c r="M11" s="138"/>
      <c r="N11" s="138"/>
      <c r="O11" s="118"/>
      <c r="P11" s="118"/>
      <c r="Q11" s="118"/>
      <c r="R11" s="120"/>
    </row>
    <row r="12" spans="1:18" x14ac:dyDescent="0.15">
      <c r="A12" s="135"/>
      <c r="B12" s="135"/>
      <c r="C12" s="137"/>
      <c r="D12" s="135"/>
      <c r="E12" s="135"/>
      <c r="F12" s="135"/>
      <c r="G12" s="135"/>
      <c r="H12" s="138"/>
      <c r="I12" s="118"/>
      <c r="J12" s="118"/>
      <c r="K12" s="118"/>
      <c r="L12" s="118"/>
      <c r="M12" s="138"/>
      <c r="N12" s="138"/>
      <c r="O12" s="118"/>
      <c r="P12" s="118"/>
      <c r="Q12" s="118"/>
      <c r="R12" s="120"/>
    </row>
    <row r="13" spans="1:18" x14ac:dyDescent="0.15">
      <c r="A13" s="135"/>
      <c r="B13" s="135"/>
      <c r="C13" s="137"/>
      <c r="D13" s="135"/>
      <c r="E13" s="135"/>
      <c r="F13" s="135"/>
      <c r="G13" s="135"/>
      <c r="H13" s="138"/>
      <c r="I13" s="118"/>
      <c r="J13" s="118"/>
      <c r="K13" s="118"/>
      <c r="L13" s="118"/>
      <c r="M13" s="138"/>
      <c r="N13" s="138"/>
      <c r="O13" s="118"/>
      <c r="P13" s="118"/>
      <c r="Q13" s="118"/>
      <c r="R13" s="120"/>
    </row>
    <row r="14" spans="1:18" x14ac:dyDescent="0.15">
      <c r="A14" s="135"/>
      <c r="B14" s="135"/>
      <c r="C14" s="137"/>
      <c r="D14" s="135"/>
      <c r="E14" s="135"/>
      <c r="F14" s="135"/>
      <c r="G14" s="135"/>
      <c r="H14" s="138"/>
      <c r="I14" s="118"/>
      <c r="J14" s="118"/>
      <c r="K14" s="118"/>
      <c r="L14" s="118"/>
      <c r="M14" s="138"/>
      <c r="N14" s="138"/>
      <c r="O14" s="118"/>
      <c r="P14" s="118"/>
      <c r="Q14" s="118"/>
      <c r="R14" s="120"/>
    </row>
    <row r="15" spans="1:18" x14ac:dyDescent="0.15">
      <c r="A15" s="135"/>
      <c r="B15" s="135"/>
      <c r="C15" s="137"/>
      <c r="D15" s="135"/>
      <c r="E15" s="135"/>
      <c r="F15" s="135"/>
      <c r="G15" s="135"/>
      <c r="H15" s="138"/>
      <c r="I15" s="118"/>
      <c r="J15" s="118"/>
      <c r="K15" s="118"/>
      <c r="L15" s="118"/>
      <c r="M15" s="138"/>
      <c r="N15" s="138"/>
      <c r="O15" s="118"/>
      <c r="P15" s="118"/>
      <c r="Q15" s="118"/>
      <c r="R15" s="120"/>
    </row>
    <row r="16" spans="1:18" x14ac:dyDescent="0.15">
      <c r="A16" s="135"/>
      <c r="B16" s="135"/>
      <c r="C16" s="137"/>
      <c r="D16" s="135"/>
      <c r="E16" s="135"/>
      <c r="F16" s="135"/>
      <c r="G16" s="135"/>
      <c r="H16" s="138"/>
      <c r="I16" s="118"/>
      <c r="J16" s="118"/>
      <c r="K16" s="118"/>
      <c r="L16" s="118"/>
      <c r="M16" s="138"/>
      <c r="N16" s="138"/>
      <c r="O16" s="118"/>
      <c r="P16" s="118"/>
      <c r="Q16" s="118"/>
      <c r="R16" s="120"/>
    </row>
    <row r="17" spans="1:18" x14ac:dyDescent="0.15">
      <c r="A17" s="135"/>
      <c r="B17" s="135"/>
      <c r="C17" s="137"/>
      <c r="D17" s="135"/>
      <c r="E17" s="135"/>
      <c r="F17" s="135"/>
      <c r="G17" s="135"/>
      <c r="H17" s="138"/>
      <c r="I17" s="118"/>
      <c r="J17" s="118"/>
      <c r="K17" s="118"/>
      <c r="L17" s="118"/>
      <c r="M17" s="138"/>
      <c r="N17" s="138"/>
      <c r="O17" s="118"/>
      <c r="P17" s="118"/>
      <c r="Q17" s="118"/>
      <c r="R17" s="120"/>
    </row>
    <row r="18" spans="1:18" x14ac:dyDescent="0.15">
      <c r="A18" s="135"/>
      <c r="B18" s="135"/>
      <c r="C18" s="137"/>
      <c r="D18" s="135"/>
      <c r="E18" s="135"/>
      <c r="F18" s="135"/>
      <c r="G18" s="135"/>
      <c r="H18" s="138"/>
      <c r="I18" s="118"/>
      <c r="J18" s="118"/>
      <c r="K18" s="118"/>
      <c r="L18" s="118"/>
      <c r="M18" s="138"/>
      <c r="N18" s="138"/>
      <c r="O18" s="118"/>
      <c r="P18" s="118"/>
      <c r="Q18" s="118"/>
      <c r="R18" s="120"/>
    </row>
    <row r="19" spans="1:18" x14ac:dyDescent="0.15">
      <c r="A19" s="135"/>
      <c r="B19" s="135"/>
      <c r="C19" s="137"/>
      <c r="D19" s="135"/>
      <c r="E19" s="135"/>
      <c r="F19" s="135"/>
      <c r="G19" s="135"/>
      <c r="H19" s="138"/>
      <c r="I19" s="118"/>
      <c r="J19" s="118"/>
      <c r="K19" s="118"/>
      <c r="L19" s="118"/>
      <c r="M19" s="138"/>
      <c r="N19" s="138"/>
      <c r="O19" s="118"/>
      <c r="P19" s="118"/>
      <c r="Q19" s="118"/>
      <c r="R19" s="120"/>
    </row>
    <row r="20" spans="1:18" x14ac:dyDescent="0.15">
      <c r="A20" s="135"/>
      <c r="B20" s="135"/>
      <c r="C20" s="137"/>
      <c r="D20" s="135"/>
      <c r="E20" s="135"/>
      <c r="F20" s="135"/>
      <c r="G20" s="135"/>
      <c r="H20" s="138"/>
      <c r="I20" s="118"/>
      <c r="J20" s="118"/>
      <c r="K20" s="118"/>
      <c r="L20" s="118"/>
      <c r="M20" s="138"/>
      <c r="N20" s="138"/>
      <c r="O20" s="118"/>
      <c r="P20" s="118"/>
      <c r="Q20" s="118"/>
      <c r="R20" s="120"/>
    </row>
    <row r="21" spans="1:18" x14ac:dyDescent="0.15">
      <c r="A21" s="135"/>
      <c r="B21" s="135"/>
      <c r="C21" s="137"/>
      <c r="D21" s="135"/>
      <c r="E21" s="135"/>
      <c r="F21" s="135"/>
      <c r="G21" s="135"/>
      <c r="H21" s="138"/>
      <c r="I21" s="118"/>
      <c r="J21" s="118"/>
      <c r="K21" s="118"/>
      <c r="L21" s="118"/>
      <c r="M21" s="138"/>
      <c r="N21" s="138"/>
      <c r="O21" s="118"/>
      <c r="P21" s="118"/>
      <c r="Q21" s="118"/>
      <c r="R21" s="120"/>
    </row>
    <row r="22" spans="1:18" x14ac:dyDescent="0.15">
      <c r="A22" s="135"/>
      <c r="B22" s="135"/>
      <c r="C22" s="137"/>
      <c r="D22" s="135"/>
      <c r="E22" s="135"/>
      <c r="F22" s="135"/>
      <c r="G22" s="135"/>
      <c r="H22" s="138"/>
      <c r="I22" s="118"/>
      <c r="J22" s="118"/>
      <c r="K22" s="118"/>
      <c r="L22" s="118"/>
      <c r="M22" s="138"/>
      <c r="N22" s="138"/>
      <c r="O22" s="118"/>
      <c r="P22" s="118"/>
      <c r="Q22" s="118"/>
      <c r="R22" s="120"/>
    </row>
    <row r="23" spans="1:18" x14ac:dyDescent="0.15">
      <c r="A23" s="135"/>
      <c r="B23" s="135"/>
      <c r="C23" s="137"/>
      <c r="D23" s="135"/>
      <c r="E23" s="135"/>
      <c r="F23" s="135"/>
      <c r="G23" s="135"/>
      <c r="H23" s="138"/>
      <c r="I23" s="118"/>
      <c r="J23" s="118"/>
      <c r="K23" s="118"/>
      <c r="L23" s="118"/>
      <c r="M23" s="138"/>
      <c r="N23" s="138"/>
      <c r="O23" s="118"/>
      <c r="P23" s="118"/>
      <c r="Q23" s="118"/>
      <c r="R23" s="120"/>
    </row>
    <row r="24" spans="1:18" x14ac:dyDescent="0.15">
      <c r="A24" s="135"/>
      <c r="B24" s="135"/>
      <c r="C24" s="137"/>
      <c r="D24" s="135"/>
      <c r="E24" s="135"/>
      <c r="F24" s="135"/>
      <c r="G24" s="135"/>
      <c r="H24" s="138"/>
      <c r="I24" s="118"/>
      <c r="J24" s="118"/>
      <c r="K24" s="118"/>
      <c r="L24" s="118"/>
      <c r="M24" s="138"/>
      <c r="N24" s="138"/>
      <c r="O24" s="118"/>
      <c r="P24" s="118"/>
      <c r="Q24" s="118"/>
      <c r="R24" s="120"/>
    </row>
    <row r="25" spans="1:18" x14ac:dyDescent="0.15">
      <c r="A25" s="135"/>
      <c r="B25" s="135"/>
      <c r="C25" s="137"/>
      <c r="D25" s="135"/>
      <c r="E25" s="135"/>
      <c r="F25" s="135"/>
      <c r="G25" s="135"/>
      <c r="H25" s="138"/>
      <c r="I25" s="118"/>
      <c r="J25" s="118"/>
      <c r="K25" s="118"/>
      <c r="L25" s="118"/>
      <c r="M25" s="138"/>
      <c r="N25" s="138"/>
      <c r="O25" s="118"/>
      <c r="P25" s="118"/>
      <c r="Q25" s="118"/>
      <c r="R25" s="120"/>
    </row>
    <row r="26" spans="1:18" x14ac:dyDescent="0.15">
      <c r="A26" s="135"/>
      <c r="B26" s="135"/>
      <c r="C26" s="137"/>
      <c r="D26" s="135"/>
      <c r="E26" s="135"/>
      <c r="F26" s="135"/>
      <c r="G26" s="135"/>
      <c r="H26" s="138"/>
      <c r="I26" s="118"/>
      <c r="J26" s="118"/>
      <c r="K26" s="118"/>
      <c r="L26" s="118"/>
      <c r="M26" s="138"/>
      <c r="N26" s="138"/>
      <c r="O26" s="118"/>
      <c r="P26" s="118"/>
      <c r="Q26" s="118"/>
      <c r="R26" s="120"/>
    </row>
    <row r="27" spans="1:18" x14ac:dyDescent="0.15">
      <c r="A27" s="135"/>
      <c r="B27" s="135"/>
      <c r="C27" s="137"/>
      <c r="D27" s="135"/>
      <c r="E27" s="135"/>
      <c r="F27" s="135"/>
      <c r="G27" s="135"/>
      <c r="H27" s="138"/>
      <c r="I27" s="118"/>
      <c r="J27" s="118"/>
      <c r="K27" s="118"/>
      <c r="L27" s="118"/>
      <c r="M27" s="138"/>
      <c r="N27" s="138"/>
      <c r="O27" s="118"/>
      <c r="P27" s="118"/>
      <c r="Q27" s="118"/>
      <c r="R27" s="120"/>
    </row>
    <row r="28" spans="1:18" x14ac:dyDescent="0.15">
      <c r="A28" s="135"/>
      <c r="B28" s="135"/>
      <c r="C28" s="137"/>
      <c r="D28" s="135"/>
      <c r="E28" s="135"/>
      <c r="F28" s="135"/>
      <c r="G28" s="135"/>
      <c r="H28" s="138"/>
      <c r="I28" s="118"/>
      <c r="J28" s="118"/>
      <c r="K28" s="118"/>
      <c r="L28" s="118"/>
      <c r="M28" s="138"/>
      <c r="N28" s="138"/>
      <c r="O28" s="118"/>
      <c r="P28" s="118"/>
      <c r="Q28" s="118"/>
      <c r="R28" s="120"/>
    </row>
    <row r="29" spans="1:18" x14ac:dyDescent="0.15">
      <c r="A29" s="328" t="s">
        <v>294</v>
      </c>
      <c r="B29" s="329"/>
      <c r="C29" s="137"/>
      <c r="D29" s="135"/>
      <c r="E29" s="135"/>
      <c r="F29" s="135"/>
      <c r="G29" s="135"/>
      <c r="H29" s="138"/>
      <c r="I29" s="118"/>
      <c r="J29" s="118"/>
      <c r="K29" s="118"/>
      <c r="L29" s="118"/>
      <c r="M29" s="138"/>
      <c r="N29" s="138"/>
      <c r="O29" s="118"/>
      <c r="P29" s="118"/>
      <c r="Q29" s="118"/>
      <c r="R29" s="120"/>
    </row>
    <row r="30" spans="1:18" ht="64.150000000000006" customHeight="1" x14ac:dyDescent="0.15">
      <c r="A30" s="306" t="s">
        <v>109</v>
      </c>
      <c r="B30" s="311"/>
      <c r="C30" s="311"/>
      <c r="D30" s="311"/>
      <c r="E30" s="311"/>
      <c r="F30" s="311"/>
      <c r="G30" s="311"/>
      <c r="H30" s="311"/>
      <c r="I30" s="311"/>
      <c r="J30" s="311"/>
      <c r="K30" s="311"/>
      <c r="L30" s="311"/>
      <c r="M30" s="311"/>
      <c r="N30" s="311"/>
      <c r="O30" s="311"/>
      <c r="P30" s="311"/>
      <c r="Q30" s="304"/>
      <c r="R30" s="304"/>
    </row>
    <row r="31" spans="1:18" x14ac:dyDescent="0.15">
      <c r="A31" s="311" t="s">
        <v>249</v>
      </c>
      <c r="B31" s="311"/>
      <c r="C31" s="311"/>
      <c r="D31" s="311"/>
      <c r="E31" s="311"/>
      <c r="F31" s="311"/>
      <c r="G31" s="311"/>
      <c r="H31" s="311"/>
      <c r="I31" s="311"/>
      <c r="J31" s="311"/>
      <c r="K31" s="311"/>
      <c r="L31" s="311"/>
      <c r="M31" s="311"/>
      <c r="N31" s="311"/>
      <c r="O31" s="311"/>
      <c r="P31" s="311"/>
      <c r="Q31" s="304"/>
      <c r="R31" s="304"/>
    </row>
    <row r="32" spans="1:18" x14ac:dyDescent="0.15">
      <c r="A32" s="132"/>
      <c r="B32" s="132"/>
      <c r="C32" s="132"/>
      <c r="D32" s="132"/>
      <c r="E32" s="132"/>
      <c r="F32" s="132"/>
      <c r="G32" s="132"/>
      <c r="H32" s="132"/>
      <c r="I32" s="132"/>
      <c r="J32" s="132"/>
      <c r="K32" s="132"/>
      <c r="L32" s="132"/>
      <c r="M32" s="132"/>
      <c r="N32" s="132"/>
      <c r="O32" s="132"/>
      <c r="P32" s="132"/>
      <c r="Q32" s="132"/>
    </row>
    <row r="33" spans="1:17" x14ac:dyDescent="0.15">
      <c r="A33" s="132"/>
      <c r="B33" s="132"/>
      <c r="C33" s="132"/>
      <c r="D33" s="132"/>
      <c r="E33" s="132"/>
      <c r="F33" s="132"/>
      <c r="G33" s="132"/>
      <c r="H33" s="132"/>
      <c r="I33" s="132"/>
      <c r="J33" s="132"/>
      <c r="K33" s="132"/>
      <c r="L33" s="132"/>
      <c r="M33" s="132"/>
      <c r="N33" s="132"/>
      <c r="O33" s="132"/>
      <c r="P33" s="132"/>
      <c r="Q33" s="132"/>
    </row>
    <row r="34" spans="1:17" x14ac:dyDescent="0.15">
      <c r="A34" s="132"/>
      <c r="B34" s="132"/>
      <c r="C34" s="132"/>
      <c r="D34" s="132"/>
      <c r="E34" s="132"/>
      <c r="F34" s="132"/>
      <c r="G34" s="132"/>
      <c r="H34" s="132"/>
      <c r="I34" s="132"/>
      <c r="J34" s="132"/>
      <c r="K34" s="132"/>
      <c r="L34" s="132"/>
      <c r="M34" s="132"/>
      <c r="N34" s="132"/>
      <c r="O34" s="132"/>
      <c r="P34" s="132"/>
      <c r="Q34" s="132"/>
    </row>
    <row r="35" spans="1:17" x14ac:dyDescent="0.15">
      <c r="A35" s="132"/>
      <c r="B35" s="132"/>
      <c r="C35" s="132"/>
      <c r="D35" s="132"/>
      <c r="E35" s="132"/>
      <c r="F35" s="132"/>
      <c r="G35" s="132"/>
      <c r="H35" s="132"/>
      <c r="I35" s="132"/>
      <c r="J35" s="132"/>
      <c r="K35" s="132"/>
      <c r="L35" s="132"/>
      <c r="M35" s="132"/>
      <c r="N35" s="132"/>
      <c r="O35" s="132"/>
      <c r="P35" s="132"/>
      <c r="Q35" s="132"/>
    </row>
    <row r="36" spans="1:17" x14ac:dyDescent="0.15">
      <c r="A36" s="132"/>
      <c r="B36" s="132"/>
      <c r="C36" s="132"/>
      <c r="D36" s="132"/>
      <c r="E36" s="132"/>
      <c r="F36" s="132"/>
      <c r="G36" s="132"/>
      <c r="H36" s="132"/>
      <c r="I36" s="132"/>
      <c r="J36" s="132"/>
      <c r="K36" s="132"/>
      <c r="L36" s="132"/>
      <c r="M36" s="132"/>
      <c r="N36" s="132"/>
      <c r="O36" s="132"/>
      <c r="P36" s="132"/>
      <c r="Q36" s="132"/>
    </row>
    <row r="37" spans="1:17" x14ac:dyDescent="0.15">
      <c r="A37" s="132"/>
      <c r="B37" s="132"/>
      <c r="C37" s="132"/>
      <c r="D37" s="132"/>
      <c r="E37" s="132"/>
      <c r="F37" s="132"/>
      <c r="G37" s="132"/>
      <c r="H37" s="132"/>
      <c r="I37" s="132"/>
      <c r="J37" s="132"/>
      <c r="K37" s="132"/>
      <c r="L37" s="132"/>
      <c r="M37" s="132"/>
      <c r="N37" s="132"/>
      <c r="O37" s="132"/>
      <c r="P37" s="132"/>
      <c r="Q37" s="132"/>
    </row>
    <row r="38" spans="1:17" x14ac:dyDescent="0.15">
      <c r="A38" s="132"/>
      <c r="B38" s="132"/>
      <c r="C38" s="132"/>
      <c r="D38" s="132"/>
      <c r="E38" s="132"/>
      <c r="F38" s="132"/>
      <c r="G38" s="132"/>
      <c r="H38" s="132"/>
      <c r="I38" s="132"/>
      <c r="J38" s="132"/>
      <c r="K38" s="132"/>
      <c r="L38" s="132"/>
      <c r="M38" s="132"/>
      <c r="N38" s="132"/>
      <c r="O38" s="132"/>
      <c r="P38" s="132"/>
      <c r="Q38" s="132"/>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34"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7" t="s">
        <v>27</v>
      </c>
      <c r="B2" s="327"/>
      <c r="C2" s="327"/>
      <c r="D2" s="327"/>
      <c r="E2" s="327"/>
      <c r="F2" s="327"/>
      <c r="G2" s="327"/>
      <c r="H2" s="327"/>
      <c r="I2" s="327"/>
      <c r="J2" s="327"/>
      <c r="K2" s="327"/>
      <c r="L2" s="327"/>
      <c r="M2" s="327"/>
      <c r="N2" s="327"/>
    </row>
    <row r="3" spans="1:14" x14ac:dyDescent="0.15">
      <c r="N3" s="226" t="s">
        <v>324</v>
      </c>
    </row>
    <row r="4" spans="1:14" ht="15" x14ac:dyDescent="0.15">
      <c r="A4" s="225" t="s">
        <v>143</v>
      </c>
      <c r="N4" s="142"/>
    </row>
    <row r="5" spans="1:14" ht="15" x14ac:dyDescent="0.15">
      <c r="A5" s="225" t="s">
        <v>297</v>
      </c>
      <c r="N5" s="142"/>
    </row>
    <row r="6" spans="1:14" x14ac:dyDescent="0.15">
      <c r="A6" s="225" t="s">
        <v>298</v>
      </c>
      <c r="N6" s="227" t="s">
        <v>85</v>
      </c>
    </row>
    <row r="7" spans="1:14" x14ac:dyDescent="0.15">
      <c r="A7" s="326" t="s">
        <v>86</v>
      </c>
      <c r="B7" s="326" t="s">
        <v>325</v>
      </c>
      <c r="C7" s="326" t="s">
        <v>326</v>
      </c>
      <c r="D7" s="326" t="s">
        <v>327</v>
      </c>
      <c r="E7" s="326" t="s">
        <v>328</v>
      </c>
      <c r="F7" s="326" t="s">
        <v>329</v>
      </c>
      <c r="G7" s="326" t="s">
        <v>330</v>
      </c>
      <c r="H7" s="326" t="s">
        <v>90</v>
      </c>
      <c r="I7" s="326"/>
      <c r="J7" s="326"/>
      <c r="K7" s="326" t="s">
        <v>91</v>
      </c>
      <c r="L7" s="326"/>
      <c r="M7" s="331" t="s">
        <v>92</v>
      </c>
      <c r="N7" s="326" t="s">
        <v>93</v>
      </c>
    </row>
    <row r="8" spans="1:14" x14ac:dyDescent="0.15">
      <c r="A8" s="326"/>
      <c r="B8" s="326"/>
      <c r="C8" s="326"/>
      <c r="D8" s="326"/>
      <c r="E8" s="326"/>
      <c r="F8" s="326"/>
      <c r="G8" s="326"/>
      <c r="H8" s="129" t="s">
        <v>94</v>
      </c>
      <c r="I8" s="129" t="s">
        <v>331</v>
      </c>
      <c r="J8" s="129" t="s">
        <v>332</v>
      </c>
      <c r="K8" s="129" t="s">
        <v>333</v>
      </c>
      <c r="L8" s="129" t="s">
        <v>334</v>
      </c>
      <c r="M8" s="332"/>
      <c r="N8" s="326"/>
    </row>
    <row r="9" spans="1:14" x14ac:dyDescent="0.15">
      <c r="A9" s="135"/>
      <c r="B9" s="95" t="s">
        <v>154</v>
      </c>
      <c r="C9" s="95" t="s">
        <v>155</v>
      </c>
      <c r="D9" s="95" t="s">
        <v>156</v>
      </c>
      <c r="E9" s="95" t="s">
        <v>157</v>
      </c>
      <c r="F9" s="95" t="s">
        <v>158</v>
      </c>
      <c r="G9" s="95" t="s">
        <v>159</v>
      </c>
      <c r="H9" s="95" t="s">
        <v>160</v>
      </c>
      <c r="I9" s="95" t="s">
        <v>161</v>
      </c>
      <c r="J9" s="95" t="s">
        <v>162</v>
      </c>
      <c r="K9" s="95" t="s">
        <v>163</v>
      </c>
      <c r="L9" s="216" t="s">
        <v>164</v>
      </c>
      <c r="M9" s="216" t="s">
        <v>165</v>
      </c>
      <c r="N9" s="216" t="s">
        <v>166</v>
      </c>
    </row>
    <row r="10" spans="1:14" x14ac:dyDescent="0.15">
      <c r="A10" s="135"/>
      <c r="B10" s="135"/>
      <c r="C10" s="135"/>
      <c r="D10" s="135"/>
      <c r="E10" s="137"/>
      <c r="F10" s="137"/>
      <c r="G10" s="135"/>
      <c r="H10" s="135"/>
      <c r="I10" s="135"/>
      <c r="J10" s="138"/>
      <c r="K10" s="135"/>
      <c r="L10" s="138"/>
      <c r="M10" s="138"/>
      <c r="N10" s="135"/>
    </row>
    <row r="11" spans="1:14" x14ac:dyDescent="0.15">
      <c r="A11" s="135"/>
      <c r="B11" s="135"/>
      <c r="C11" s="135"/>
      <c r="D11" s="135"/>
      <c r="E11" s="137"/>
      <c r="F11" s="137"/>
      <c r="G11" s="135"/>
      <c r="H11" s="135"/>
      <c r="I11" s="135"/>
      <c r="J11" s="138"/>
      <c r="K11" s="135"/>
      <c r="L11" s="138"/>
      <c r="M11" s="138"/>
      <c r="N11" s="135"/>
    </row>
    <row r="12" spans="1:14" x14ac:dyDescent="0.15">
      <c r="A12" s="135"/>
      <c r="B12" s="135"/>
      <c r="C12" s="135"/>
      <c r="D12" s="135"/>
      <c r="E12" s="137"/>
      <c r="F12" s="137"/>
      <c r="G12" s="135"/>
      <c r="H12" s="135"/>
      <c r="I12" s="135"/>
      <c r="J12" s="138"/>
      <c r="K12" s="135"/>
      <c r="L12" s="138"/>
      <c r="M12" s="138"/>
      <c r="N12" s="135"/>
    </row>
    <row r="13" spans="1:14" x14ac:dyDescent="0.15">
      <c r="A13" s="135"/>
      <c r="B13" s="135"/>
      <c r="C13" s="135"/>
      <c r="D13" s="135"/>
      <c r="E13" s="137"/>
      <c r="F13" s="137"/>
      <c r="G13" s="135"/>
      <c r="H13" s="135"/>
      <c r="I13" s="135"/>
      <c r="J13" s="138"/>
      <c r="K13" s="135"/>
      <c r="L13" s="138"/>
      <c r="M13" s="138"/>
      <c r="N13" s="135"/>
    </row>
    <row r="14" spans="1:14" x14ac:dyDescent="0.15">
      <c r="A14" s="135"/>
      <c r="B14" s="135"/>
      <c r="C14" s="135"/>
      <c r="D14" s="135"/>
      <c r="E14" s="137"/>
      <c r="F14" s="137"/>
      <c r="G14" s="135"/>
      <c r="H14" s="135"/>
      <c r="I14" s="135"/>
      <c r="J14" s="138"/>
      <c r="K14" s="135"/>
      <c r="L14" s="138"/>
      <c r="M14" s="138"/>
      <c r="N14" s="135"/>
    </row>
    <row r="15" spans="1:14" x14ac:dyDescent="0.15">
      <c r="A15" s="135"/>
      <c r="B15" s="135"/>
      <c r="C15" s="135"/>
      <c r="D15" s="135"/>
      <c r="E15" s="137"/>
      <c r="F15" s="137"/>
      <c r="G15" s="135"/>
      <c r="H15" s="135"/>
      <c r="I15" s="135"/>
      <c r="J15" s="138"/>
      <c r="K15" s="135"/>
      <c r="L15" s="138"/>
      <c r="M15" s="138"/>
      <c r="N15" s="135"/>
    </row>
    <row r="16" spans="1:14" x14ac:dyDescent="0.15">
      <c r="A16" s="135"/>
      <c r="B16" s="135"/>
      <c r="C16" s="135"/>
      <c r="D16" s="135"/>
      <c r="E16" s="137"/>
      <c r="F16" s="137"/>
      <c r="G16" s="135"/>
      <c r="H16" s="135"/>
      <c r="I16" s="135"/>
      <c r="J16" s="138"/>
      <c r="K16" s="135"/>
      <c r="L16" s="138"/>
      <c r="M16" s="138"/>
      <c r="N16" s="135"/>
    </row>
    <row r="17" spans="1:14" x14ac:dyDescent="0.15">
      <c r="A17" s="135"/>
      <c r="B17" s="135"/>
      <c r="C17" s="135"/>
      <c r="D17" s="135"/>
      <c r="E17" s="137"/>
      <c r="F17" s="137"/>
      <c r="G17" s="135"/>
      <c r="H17" s="135"/>
      <c r="I17" s="135"/>
      <c r="J17" s="138"/>
      <c r="K17" s="135"/>
      <c r="L17" s="138"/>
      <c r="M17" s="138"/>
      <c r="N17" s="135"/>
    </row>
    <row r="18" spans="1:14" x14ac:dyDescent="0.15">
      <c r="A18" s="135"/>
      <c r="B18" s="135"/>
      <c r="C18" s="135"/>
      <c r="D18" s="135"/>
      <c r="E18" s="137"/>
      <c r="F18" s="137"/>
      <c r="G18" s="135"/>
      <c r="H18" s="135"/>
      <c r="I18" s="135"/>
      <c r="J18" s="138"/>
      <c r="K18" s="135"/>
      <c r="L18" s="138"/>
      <c r="M18" s="138"/>
      <c r="N18" s="135"/>
    </row>
    <row r="19" spans="1:14" x14ac:dyDescent="0.15">
      <c r="A19" s="328" t="s">
        <v>335</v>
      </c>
      <c r="B19" s="329"/>
      <c r="C19" s="135"/>
      <c r="D19" s="135"/>
      <c r="E19" s="137"/>
      <c r="F19" s="137"/>
      <c r="G19" s="135"/>
      <c r="H19" s="135"/>
      <c r="I19" s="135"/>
      <c r="J19" s="138"/>
      <c r="K19" s="135"/>
      <c r="L19" s="138"/>
      <c r="M19" s="138"/>
      <c r="N19" s="135"/>
    </row>
    <row r="20" spans="1:14" ht="79.900000000000006" customHeight="1" x14ac:dyDescent="0.15">
      <c r="A20" s="325" t="s">
        <v>109</v>
      </c>
      <c r="B20" s="325"/>
      <c r="C20" s="325"/>
      <c r="D20" s="325"/>
      <c r="E20" s="325"/>
      <c r="F20" s="325"/>
      <c r="G20" s="325"/>
      <c r="H20" s="325"/>
      <c r="I20" s="325"/>
      <c r="J20" s="325"/>
      <c r="K20" s="325"/>
      <c r="L20" s="324" t="s">
        <v>261</v>
      </c>
      <c r="M20" s="324"/>
      <c r="N20" s="324"/>
    </row>
    <row r="21" spans="1:14" x14ac:dyDescent="0.15">
      <c r="A21" s="325" t="s">
        <v>262</v>
      </c>
      <c r="B21" s="325"/>
      <c r="C21" s="325"/>
      <c r="D21" s="325"/>
      <c r="E21" s="325"/>
      <c r="F21" s="325"/>
      <c r="G21" s="325"/>
      <c r="H21" s="325"/>
      <c r="I21" s="325"/>
      <c r="J21" s="325"/>
      <c r="K21" s="325"/>
      <c r="L21" s="324"/>
      <c r="M21" s="324"/>
      <c r="N21" s="324"/>
    </row>
    <row r="22" spans="1:14" x14ac:dyDescent="0.15">
      <c r="A22" s="132"/>
      <c r="B22" s="132"/>
      <c r="C22" s="132"/>
      <c r="D22" s="132"/>
      <c r="E22" s="132"/>
      <c r="F22" s="132"/>
      <c r="G22" s="132"/>
      <c r="H22" s="132"/>
      <c r="I22" s="132"/>
      <c r="J22" s="132"/>
      <c r="K22" s="132"/>
      <c r="L22" s="132"/>
      <c r="M22" s="132"/>
      <c r="N22" s="132"/>
    </row>
    <row r="23" spans="1:14" x14ac:dyDescent="0.15">
      <c r="A23" s="132"/>
      <c r="B23" s="132"/>
      <c r="C23" s="132"/>
      <c r="D23" s="132"/>
      <c r="E23" s="132"/>
      <c r="F23" s="132"/>
      <c r="G23" s="132"/>
      <c r="H23" s="132"/>
      <c r="I23" s="132"/>
      <c r="J23" s="132"/>
      <c r="K23" s="132"/>
      <c r="L23" s="132"/>
      <c r="M23" s="132"/>
      <c r="N23" s="132"/>
    </row>
    <row r="24" spans="1:14" x14ac:dyDescent="0.15">
      <c r="A24" s="132"/>
      <c r="B24" s="132"/>
      <c r="C24" s="132"/>
      <c r="D24" s="132"/>
      <c r="E24" s="132"/>
      <c r="F24" s="132"/>
      <c r="G24" s="132"/>
      <c r="H24" s="132"/>
      <c r="I24" s="132"/>
      <c r="J24" s="132"/>
      <c r="K24" s="132"/>
      <c r="L24" s="132"/>
      <c r="M24" s="132"/>
      <c r="N24" s="132"/>
    </row>
    <row r="25" spans="1:14" x14ac:dyDescent="0.15">
      <c r="A25" s="132"/>
      <c r="B25" s="132"/>
      <c r="C25" s="132"/>
      <c r="D25" s="132"/>
      <c r="E25" s="132"/>
      <c r="F25" s="132"/>
      <c r="G25" s="132"/>
      <c r="H25" s="132"/>
      <c r="I25" s="132"/>
      <c r="J25" s="132"/>
      <c r="K25" s="132"/>
      <c r="L25" s="132"/>
      <c r="M25" s="132"/>
      <c r="N25" s="132"/>
    </row>
    <row r="26" spans="1:14" x14ac:dyDescent="0.15">
      <c r="A26" s="132"/>
      <c r="B26" s="132"/>
      <c r="C26" s="132"/>
      <c r="D26" s="132"/>
      <c r="E26" s="132"/>
      <c r="F26" s="132"/>
      <c r="G26" s="132"/>
      <c r="H26" s="132"/>
      <c r="I26" s="132"/>
      <c r="J26" s="132"/>
      <c r="K26" s="132"/>
      <c r="L26" s="132"/>
      <c r="M26" s="132"/>
      <c r="N26" s="132"/>
    </row>
    <row r="27" spans="1:14" x14ac:dyDescent="0.15">
      <c r="A27" s="132"/>
      <c r="B27" s="132"/>
      <c r="C27" s="132"/>
      <c r="D27" s="132"/>
      <c r="E27" s="132"/>
      <c r="F27" s="132"/>
      <c r="G27" s="132"/>
      <c r="H27" s="132"/>
      <c r="I27" s="132"/>
      <c r="J27" s="132"/>
      <c r="K27" s="132"/>
      <c r="L27" s="132"/>
      <c r="M27" s="132"/>
      <c r="N27" s="132"/>
    </row>
    <row r="28" spans="1:14" x14ac:dyDescent="0.15">
      <c r="A28" s="132"/>
      <c r="B28" s="132"/>
      <c r="C28" s="132"/>
      <c r="D28" s="132"/>
      <c r="E28" s="132"/>
      <c r="F28" s="132"/>
      <c r="G28" s="132"/>
      <c r="H28" s="132"/>
      <c r="I28" s="132"/>
      <c r="J28" s="132"/>
      <c r="K28" s="132"/>
      <c r="L28" s="132"/>
      <c r="M28" s="132"/>
      <c r="N28" s="132"/>
    </row>
    <row r="29" spans="1:14" x14ac:dyDescent="0.15">
      <c r="A29" s="132"/>
      <c r="B29" s="132"/>
      <c r="C29" s="132"/>
      <c r="D29" s="132"/>
      <c r="E29" s="132"/>
      <c r="F29" s="132"/>
      <c r="G29" s="132"/>
      <c r="H29" s="132"/>
      <c r="I29" s="132"/>
      <c r="J29" s="132"/>
      <c r="K29" s="132"/>
      <c r="L29" s="132"/>
      <c r="M29" s="132"/>
      <c r="N29" s="132"/>
    </row>
    <row r="30" spans="1:14" x14ac:dyDescent="0.15">
      <c r="A30" s="132"/>
      <c r="B30" s="132"/>
      <c r="C30" s="132"/>
      <c r="D30" s="132"/>
      <c r="E30" s="132"/>
      <c r="F30" s="132"/>
      <c r="G30" s="132"/>
      <c r="H30" s="132"/>
      <c r="I30" s="132"/>
      <c r="J30" s="132"/>
      <c r="K30" s="132"/>
      <c r="L30" s="132"/>
      <c r="M30" s="132"/>
      <c r="N30" s="132"/>
    </row>
    <row r="31" spans="1:14" x14ac:dyDescent="0.15">
      <c r="A31" s="132"/>
      <c r="B31" s="132"/>
      <c r="C31" s="132"/>
      <c r="D31" s="132"/>
      <c r="E31" s="132"/>
      <c r="F31" s="132"/>
      <c r="G31" s="132"/>
      <c r="H31" s="132"/>
      <c r="I31" s="132"/>
      <c r="J31" s="132"/>
      <c r="K31" s="132"/>
      <c r="L31" s="132"/>
      <c r="M31" s="132"/>
      <c r="N31" s="132"/>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4"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42" customWidth="1"/>
    <col min="2" max="2" width="20.25" style="142" customWidth="1"/>
    <col min="3" max="3" width="7.125" style="142" customWidth="1"/>
    <col min="4" max="4" width="7.875" style="142" customWidth="1"/>
    <col min="5" max="5" width="9" style="142" customWidth="1"/>
    <col min="6" max="6" width="10.375" style="142" customWidth="1"/>
    <col min="7" max="7" width="9.125" style="142" customWidth="1"/>
    <col min="8" max="8" width="11.5" style="142" customWidth="1"/>
    <col min="9" max="9" width="7.125" style="142" customWidth="1"/>
    <col min="10" max="10" width="11.25" style="142" customWidth="1"/>
    <col min="11" max="13" width="11.375" style="142" customWidth="1"/>
    <col min="14" max="14" width="33.125" style="142" customWidth="1"/>
    <col min="15" max="16384" width="9" style="142"/>
  </cols>
  <sheetData>
    <row r="2" spans="1:14" ht="22.5" x14ac:dyDescent="0.15">
      <c r="A2" s="283" t="s">
        <v>336</v>
      </c>
      <c r="B2" s="283"/>
      <c r="C2" s="283"/>
      <c r="D2" s="283"/>
      <c r="E2" s="283"/>
      <c r="F2" s="283"/>
      <c r="G2" s="283"/>
      <c r="H2" s="283"/>
      <c r="I2" s="283"/>
      <c r="J2" s="283"/>
      <c r="K2" s="283"/>
      <c r="L2" s="283"/>
      <c r="M2" s="283"/>
      <c r="N2" s="283"/>
    </row>
    <row r="3" spans="1:14" x14ac:dyDescent="0.15">
      <c r="N3" s="113" t="s">
        <v>337</v>
      </c>
    </row>
    <row r="4" spans="1:14" x14ac:dyDescent="0.15">
      <c r="A4" s="225" t="s">
        <v>143</v>
      </c>
    </row>
    <row r="5" spans="1:14" x14ac:dyDescent="0.15">
      <c r="A5" s="225" t="str">
        <f>货币资金!A5</f>
        <v>填报单位：林芝市巴宜区八一镇人民政府</v>
      </c>
    </row>
    <row r="6" spans="1:14" x14ac:dyDescent="0.15">
      <c r="A6" s="225" t="str">
        <f>货币资金!A6</f>
        <v>项目名称：百巴镇苹果种植项目</v>
      </c>
      <c r="N6" s="224" t="s">
        <v>57</v>
      </c>
    </row>
    <row r="7" spans="1:14" x14ac:dyDescent="0.15">
      <c r="A7" s="310" t="s">
        <v>203</v>
      </c>
      <c r="B7" s="310" t="s">
        <v>338</v>
      </c>
      <c r="C7" s="310" t="s">
        <v>339</v>
      </c>
      <c r="D7" s="310" t="s">
        <v>340</v>
      </c>
      <c r="E7" s="310" t="s">
        <v>341</v>
      </c>
      <c r="F7" s="310" t="s">
        <v>342</v>
      </c>
      <c r="G7" s="310" t="s">
        <v>343</v>
      </c>
      <c r="H7" s="310" t="s">
        <v>208</v>
      </c>
      <c r="I7" s="310"/>
      <c r="J7" s="310"/>
      <c r="K7" s="310" t="s">
        <v>209</v>
      </c>
      <c r="L7" s="310"/>
      <c r="M7" s="334" t="s">
        <v>210</v>
      </c>
      <c r="N7" s="310" t="s">
        <v>211</v>
      </c>
    </row>
    <row r="8" spans="1:14" x14ac:dyDescent="0.15">
      <c r="A8" s="310"/>
      <c r="B8" s="310"/>
      <c r="C8" s="310"/>
      <c r="D8" s="310"/>
      <c r="E8" s="310"/>
      <c r="F8" s="310"/>
      <c r="G8" s="310"/>
      <c r="H8" s="86" t="s">
        <v>212</v>
      </c>
      <c r="I8" s="86" t="s">
        <v>344</v>
      </c>
      <c r="J8" s="86" t="s">
        <v>345</v>
      </c>
      <c r="K8" s="86" t="s">
        <v>257</v>
      </c>
      <c r="L8" s="86" t="s">
        <v>258</v>
      </c>
      <c r="M8" s="335"/>
      <c r="N8" s="310"/>
    </row>
    <row r="9" spans="1:14" x14ac:dyDescent="0.15">
      <c r="A9" s="87"/>
      <c r="B9" s="95" t="s">
        <v>154</v>
      </c>
      <c r="C9" s="95" t="s">
        <v>155</v>
      </c>
      <c r="D9" s="95" t="s">
        <v>156</v>
      </c>
      <c r="E9" s="95" t="s">
        <v>157</v>
      </c>
      <c r="F9" s="95" t="s">
        <v>158</v>
      </c>
      <c r="G9" s="95" t="s">
        <v>159</v>
      </c>
      <c r="H9" s="95" t="s">
        <v>160</v>
      </c>
      <c r="I9" s="95" t="s">
        <v>161</v>
      </c>
      <c r="J9" s="95" t="s">
        <v>162</v>
      </c>
      <c r="K9" s="95" t="s">
        <v>163</v>
      </c>
      <c r="L9" s="216" t="s">
        <v>164</v>
      </c>
      <c r="M9" s="216" t="s">
        <v>165</v>
      </c>
      <c r="N9" s="216" t="s">
        <v>166</v>
      </c>
    </row>
    <row r="10" spans="1:14" x14ac:dyDescent="0.15">
      <c r="A10" s="228">
        <v>1</v>
      </c>
      <c r="B10" s="268" t="s">
        <v>346</v>
      </c>
      <c r="C10" s="230" t="s">
        <v>347</v>
      </c>
      <c r="D10" s="230" t="s">
        <v>348</v>
      </c>
      <c r="E10" s="231"/>
      <c r="F10" s="231"/>
      <c r="G10" s="232"/>
      <c r="H10" s="233">
        <f>I10+J10</f>
        <v>5605056.4000000004</v>
      </c>
      <c r="I10" s="233">
        <v>0</v>
      </c>
      <c r="J10" s="233">
        <v>5605056.4000000004</v>
      </c>
      <c r="K10" s="232"/>
      <c r="L10" s="233"/>
      <c r="M10" s="233">
        <f>J10+K10-L10</f>
        <v>5605056.4000000004</v>
      </c>
      <c r="N10" s="222" t="s">
        <v>349</v>
      </c>
    </row>
    <row r="11" spans="1:14" x14ac:dyDescent="0.15">
      <c r="A11" s="228">
        <v>2</v>
      </c>
      <c r="B11" s="269" t="s">
        <v>350</v>
      </c>
      <c r="C11" s="230" t="s">
        <v>347</v>
      </c>
      <c r="D11" s="230" t="s">
        <v>348</v>
      </c>
      <c r="E11" s="231"/>
      <c r="F11" s="231"/>
      <c r="G11" s="232"/>
      <c r="H11" s="233">
        <f t="shared" ref="H11:H25" si="0">I11+J11</f>
        <v>2092152</v>
      </c>
      <c r="I11" s="233">
        <v>0</v>
      </c>
      <c r="J11" s="233">
        <v>2092152</v>
      </c>
      <c r="K11" s="232"/>
      <c r="L11" s="233"/>
      <c r="M11" s="233">
        <f t="shared" ref="M11:M26" si="1">J11+K11-L11</f>
        <v>2092152</v>
      </c>
      <c r="N11" s="235" t="s">
        <v>121</v>
      </c>
    </row>
    <row r="12" spans="1:14" ht="36.75" x14ac:dyDescent="0.15">
      <c r="A12" s="228">
        <v>3</v>
      </c>
      <c r="B12" s="268" t="s">
        <v>351</v>
      </c>
      <c r="C12" s="230" t="s">
        <v>347</v>
      </c>
      <c r="D12" s="230" t="s">
        <v>348</v>
      </c>
      <c r="E12" s="231"/>
      <c r="F12" s="231"/>
      <c r="G12" s="232"/>
      <c r="H12" s="233">
        <f t="shared" si="0"/>
        <v>298633.25</v>
      </c>
      <c r="I12" s="233">
        <v>0</v>
      </c>
      <c r="J12" s="233">
        <v>298633.25</v>
      </c>
      <c r="K12" s="232"/>
      <c r="L12" s="233"/>
      <c r="M12" s="233">
        <f t="shared" si="1"/>
        <v>298633.25</v>
      </c>
      <c r="N12" s="234" t="s">
        <v>352</v>
      </c>
    </row>
    <row r="13" spans="1:14" x14ac:dyDescent="0.15">
      <c r="A13" s="228">
        <v>4</v>
      </c>
      <c r="B13" s="268" t="s">
        <v>353</v>
      </c>
      <c r="C13" s="230" t="s">
        <v>347</v>
      </c>
      <c r="D13" s="230" t="s">
        <v>348</v>
      </c>
      <c r="E13" s="231"/>
      <c r="F13" s="231"/>
      <c r="G13" s="232"/>
      <c r="H13" s="233">
        <f t="shared" si="0"/>
        <v>194216</v>
      </c>
      <c r="I13" s="233">
        <v>0</v>
      </c>
      <c r="J13" s="233">
        <v>194216</v>
      </c>
      <c r="K13" s="232"/>
      <c r="L13" s="233"/>
      <c r="M13" s="233">
        <f t="shared" si="1"/>
        <v>194216</v>
      </c>
      <c r="N13" s="235"/>
    </row>
    <row r="14" spans="1:14" ht="25.5" x14ac:dyDescent="0.15">
      <c r="A14" s="228">
        <v>5</v>
      </c>
      <c r="B14" s="268" t="s">
        <v>354</v>
      </c>
      <c r="C14" s="230" t="s">
        <v>347</v>
      </c>
      <c r="D14" s="230" t="s">
        <v>348</v>
      </c>
      <c r="E14" s="231"/>
      <c r="F14" s="231"/>
      <c r="G14" s="232"/>
      <c r="H14" s="233">
        <f t="shared" si="0"/>
        <v>178266</v>
      </c>
      <c r="I14" s="233">
        <v>0</v>
      </c>
      <c r="J14" s="233">
        <v>178266</v>
      </c>
      <c r="K14" s="232"/>
      <c r="L14" s="233"/>
      <c r="M14" s="233">
        <f t="shared" si="1"/>
        <v>178266</v>
      </c>
      <c r="N14" s="234" t="s">
        <v>355</v>
      </c>
    </row>
    <row r="15" spans="1:14" x14ac:dyDescent="0.15">
      <c r="A15" s="228">
        <v>6</v>
      </c>
      <c r="B15" s="268" t="s">
        <v>356</v>
      </c>
      <c r="C15" s="230" t="s">
        <v>347</v>
      </c>
      <c r="D15" s="230" t="s">
        <v>348</v>
      </c>
      <c r="E15" s="231"/>
      <c r="F15" s="231"/>
      <c r="G15" s="232"/>
      <c r="H15" s="233">
        <f t="shared" si="0"/>
        <v>126170</v>
      </c>
      <c r="I15" s="233">
        <v>0</v>
      </c>
      <c r="J15" s="233">
        <v>126170</v>
      </c>
      <c r="K15" s="232"/>
      <c r="L15" s="233"/>
      <c r="M15" s="233">
        <f t="shared" si="1"/>
        <v>126170</v>
      </c>
      <c r="N15" s="235" t="s">
        <v>357</v>
      </c>
    </row>
    <row r="16" spans="1:14" ht="25.5" x14ac:dyDescent="0.15">
      <c r="A16" s="228">
        <v>7</v>
      </c>
      <c r="B16" s="268" t="s">
        <v>126</v>
      </c>
      <c r="C16" s="230" t="s">
        <v>347</v>
      </c>
      <c r="D16" s="230" t="s">
        <v>348</v>
      </c>
      <c r="E16" s="231"/>
      <c r="F16" s="231"/>
      <c r="G16" s="232"/>
      <c r="H16" s="233">
        <f t="shared" si="0"/>
        <v>76000</v>
      </c>
      <c r="I16" s="233">
        <v>0</v>
      </c>
      <c r="J16" s="233">
        <v>76000</v>
      </c>
      <c r="K16" s="232"/>
      <c r="L16" s="233"/>
      <c r="M16" s="233">
        <f t="shared" si="1"/>
        <v>76000</v>
      </c>
      <c r="N16" s="222" t="s">
        <v>358</v>
      </c>
    </row>
    <row r="17" spans="1:14" ht="25.5" x14ac:dyDescent="0.15">
      <c r="A17" s="228">
        <v>8</v>
      </c>
      <c r="B17" s="268" t="s">
        <v>359</v>
      </c>
      <c r="C17" s="230" t="s">
        <v>347</v>
      </c>
      <c r="D17" s="230" t="s">
        <v>348</v>
      </c>
      <c r="E17" s="231"/>
      <c r="F17" s="231"/>
      <c r="G17" s="232"/>
      <c r="H17" s="233">
        <f t="shared" si="0"/>
        <v>38630</v>
      </c>
      <c r="I17" s="233">
        <v>0</v>
      </c>
      <c r="J17" s="233">
        <v>38630</v>
      </c>
      <c r="K17" s="232"/>
      <c r="L17" s="233"/>
      <c r="M17" s="233">
        <f t="shared" si="1"/>
        <v>38630</v>
      </c>
      <c r="N17" s="235" t="s">
        <v>121</v>
      </c>
    </row>
    <row r="18" spans="1:14" ht="25.5" x14ac:dyDescent="0.15">
      <c r="A18" s="228">
        <v>9</v>
      </c>
      <c r="B18" s="268" t="s">
        <v>360</v>
      </c>
      <c r="C18" s="230" t="s">
        <v>347</v>
      </c>
      <c r="D18" s="230" t="s">
        <v>348</v>
      </c>
      <c r="E18" s="231"/>
      <c r="F18" s="231"/>
      <c r="G18" s="232"/>
      <c r="H18" s="233">
        <f t="shared" si="0"/>
        <v>37088</v>
      </c>
      <c r="I18" s="233">
        <v>0</v>
      </c>
      <c r="J18" s="233">
        <v>37088</v>
      </c>
      <c r="K18" s="232"/>
      <c r="L18" s="233"/>
      <c r="M18" s="233">
        <f t="shared" si="1"/>
        <v>37088</v>
      </c>
      <c r="N18" s="235" t="s">
        <v>121</v>
      </c>
    </row>
    <row r="19" spans="1:14" ht="25.5" x14ac:dyDescent="0.15">
      <c r="A19" s="228">
        <v>10</v>
      </c>
      <c r="B19" s="268" t="s">
        <v>361</v>
      </c>
      <c r="C19" s="230" t="s">
        <v>347</v>
      </c>
      <c r="D19" s="230" t="s">
        <v>348</v>
      </c>
      <c r="E19" s="231"/>
      <c r="F19" s="231"/>
      <c r="G19" s="232"/>
      <c r="H19" s="233">
        <f t="shared" si="0"/>
        <v>15600</v>
      </c>
      <c r="I19" s="233">
        <v>0</v>
      </c>
      <c r="J19" s="233">
        <v>15600</v>
      </c>
      <c r="K19" s="232"/>
      <c r="L19" s="233"/>
      <c r="M19" s="233">
        <f t="shared" si="1"/>
        <v>15600</v>
      </c>
      <c r="N19" s="235" t="s">
        <v>362</v>
      </c>
    </row>
    <row r="20" spans="1:14" x14ac:dyDescent="0.15">
      <c r="A20" s="228">
        <v>11</v>
      </c>
      <c r="B20" s="268" t="s">
        <v>363</v>
      </c>
      <c r="C20" s="230" t="s">
        <v>347</v>
      </c>
      <c r="D20" s="230" t="s">
        <v>348</v>
      </c>
      <c r="E20" s="231"/>
      <c r="F20" s="231"/>
      <c r="G20" s="232"/>
      <c r="H20" s="233">
        <f t="shared" si="0"/>
        <v>7147.8</v>
      </c>
      <c r="I20" s="233">
        <v>0</v>
      </c>
      <c r="J20" s="233">
        <v>7147.8</v>
      </c>
      <c r="K20" s="232"/>
      <c r="L20" s="233"/>
      <c r="M20" s="233">
        <f t="shared" si="1"/>
        <v>7147.8</v>
      </c>
      <c r="N20" s="235" t="s">
        <v>121</v>
      </c>
    </row>
    <row r="21" spans="1:14" ht="25.5" x14ac:dyDescent="0.15">
      <c r="A21" s="228">
        <v>12</v>
      </c>
      <c r="B21" s="268" t="s">
        <v>364</v>
      </c>
      <c r="C21" s="230" t="s">
        <v>347</v>
      </c>
      <c r="D21" s="230" t="s">
        <v>348</v>
      </c>
      <c r="E21" s="231"/>
      <c r="F21" s="231"/>
      <c r="G21" s="232"/>
      <c r="H21" s="233">
        <f t="shared" si="0"/>
        <v>3658.5</v>
      </c>
      <c r="I21" s="233">
        <v>0</v>
      </c>
      <c r="J21" s="233">
        <v>3658.5</v>
      </c>
      <c r="K21" s="232"/>
      <c r="L21" s="233"/>
      <c r="M21" s="233">
        <f t="shared" si="1"/>
        <v>3658.5</v>
      </c>
      <c r="N21" s="235" t="s">
        <v>121</v>
      </c>
    </row>
    <row r="22" spans="1:14" x14ac:dyDescent="0.15">
      <c r="A22" s="228">
        <v>13</v>
      </c>
      <c r="B22" s="268" t="s">
        <v>365</v>
      </c>
      <c r="C22" s="230" t="s">
        <v>347</v>
      </c>
      <c r="D22" s="230" t="s">
        <v>348</v>
      </c>
      <c r="E22" s="231"/>
      <c r="F22" s="231"/>
      <c r="G22" s="232"/>
      <c r="H22" s="233">
        <f t="shared" si="0"/>
        <v>2000</v>
      </c>
      <c r="I22" s="233">
        <v>0</v>
      </c>
      <c r="J22" s="233">
        <v>2000</v>
      </c>
      <c r="K22" s="232"/>
      <c r="L22" s="233"/>
      <c r="M22" s="233">
        <f t="shared" si="1"/>
        <v>2000</v>
      </c>
      <c r="N22" s="235"/>
    </row>
    <row r="23" spans="1:14" ht="24" x14ac:dyDescent="0.15">
      <c r="A23" s="228">
        <v>14</v>
      </c>
      <c r="B23" s="268" t="s">
        <v>366</v>
      </c>
      <c r="C23" s="230" t="s">
        <v>347</v>
      </c>
      <c r="D23" s="230" t="s">
        <v>348</v>
      </c>
      <c r="E23" s="231"/>
      <c r="F23" s="231"/>
      <c r="G23" s="232"/>
      <c r="H23" s="233">
        <f t="shared" si="0"/>
        <v>1995.5</v>
      </c>
      <c r="I23" s="233">
        <v>0</v>
      </c>
      <c r="J23" s="233">
        <v>1995.5</v>
      </c>
      <c r="K23" s="232"/>
      <c r="L23" s="233"/>
      <c r="M23" s="233">
        <f t="shared" si="1"/>
        <v>1995.5</v>
      </c>
      <c r="N23" s="234" t="s">
        <v>367</v>
      </c>
    </row>
    <row r="24" spans="1:14" x14ac:dyDescent="0.15">
      <c r="A24" s="228">
        <v>15</v>
      </c>
      <c r="B24" s="268" t="s">
        <v>368</v>
      </c>
      <c r="C24" s="230" t="s">
        <v>347</v>
      </c>
      <c r="D24" s="230" t="s">
        <v>348</v>
      </c>
      <c r="E24" s="231"/>
      <c r="F24" s="231"/>
      <c r="G24" s="232"/>
      <c r="H24" s="233">
        <f t="shared" si="0"/>
        <v>1158</v>
      </c>
      <c r="I24" s="233">
        <v>0</v>
      </c>
      <c r="J24" s="233">
        <v>1158</v>
      </c>
      <c r="K24" s="232"/>
      <c r="L24" s="233"/>
      <c r="M24" s="233">
        <f t="shared" si="1"/>
        <v>1158</v>
      </c>
      <c r="N24" s="235" t="s">
        <v>121</v>
      </c>
    </row>
    <row r="25" spans="1:14" ht="24" x14ac:dyDescent="0.15">
      <c r="A25" s="228">
        <v>16</v>
      </c>
      <c r="B25" s="234" t="s">
        <v>369</v>
      </c>
      <c r="C25" s="230" t="s">
        <v>370</v>
      </c>
      <c r="D25" s="230" t="s">
        <v>371</v>
      </c>
      <c r="E25" s="231"/>
      <c r="F25" s="231"/>
      <c r="G25" s="232"/>
      <c r="H25" s="233">
        <f t="shared" si="0"/>
        <v>137735.4</v>
      </c>
      <c r="I25" s="233">
        <v>0</v>
      </c>
      <c r="J25" s="233">
        <v>137735.4</v>
      </c>
      <c r="K25" s="232"/>
      <c r="L25" s="233"/>
      <c r="M25" s="233">
        <f t="shared" si="1"/>
        <v>137735.4</v>
      </c>
      <c r="N25" s="234"/>
    </row>
    <row r="26" spans="1:14" x14ac:dyDescent="0.15">
      <c r="A26" s="228">
        <v>17</v>
      </c>
      <c r="B26" s="234" t="s">
        <v>372</v>
      </c>
      <c r="C26" s="232"/>
      <c r="D26" s="232"/>
      <c r="E26" s="231"/>
      <c r="F26" s="231"/>
      <c r="G26" s="232"/>
      <c r="H26" s="233">
        <v>5234846.05</v>
      </c>
      <c r="I26" s="233">
        <v>0</v>
      </c>
      <c r="J26" s="233">
        <v>5234846.05</v>
      </c>
      <c r="K26" s="232"/>
      <c r="L26" s="233"/>
      <c r="M26" s="233">
        <f t="shared" si="1"/>
        <v>5234846.05</v>
      </c>
      <c r="N26" s="232"/>
    </row>
    <row r="27" spans="1:14" x14ac:dyDescent="0.15">
      <c r="A27" s="333" t="s">
        <v>108</v>
      </c>
      <c r="B27" s="302"/>
      <c r="C27" s="232"/>
      <c r="D27" s="232"/>
      <c r="E27" s="231"/>
      <c r="F27" s="231"/>
      <c r="G27" s="232"/>
      <c r="H27" s="233">
        <f t="shared" ref="H27:M27" si="2">SUM(H10:H26)</f>
        <v>14050352.900000002</v>
      </c>
      <c r="I27" s="233">
        <f t="shared" si="2"/>
        <v>0</v>
      </c>
      <c r="J27" s="233">
        <f t="shared" si="2"/>
        <v>14050352.900000002</v>
      </c>
      <c r="K27" s="233">
        <f t="shared" si="2"/>
        <v>0</v>
      </c>
      <c r="L27" s="233">
        <f t="shared" si="2"/>
        <v>0</v>
      </c>
      <c r="M27" s="233">
        <f t="shared" si="2"/>
        <v>14050352.900000002</v>
      </c>
      <c r="N27" s="232"/>
    </row>
    <row r="28" spans="1:14" ht="51" customHeight="1" x14ac:dyDescent="0.15">
      <c r="A28" s="305" t="s">
        <v>373</v>
      </c>
      <c r="B28" s="320"/>
      <c r="C28" s="320"/>
      <c r="D28" s="320"/>
      <c r="E28" s="320"/>
      <c r="F28" s="320"/>
      <c r="G28" s="320"/>
      <c r="H28" s="320"/>
      <c r="I28" s="320"/>
      <c r="J28" s="320"/>
      <c r="K28" s="320"/>
      <c r="L28" s="303" t="s">
        <v>140</v>
      </c>
      <c r="M28" s="304"/>
      <c r="N28" s="304"/>
    </row>
    <row r="29" spans="1:14" x14ac:dyDescent="0.15">
      <c r="A29" s="306" t="s">
        <v>141</v>
      </c>
      <c r="B29" s="311"/>
      <c r="C29" s="311"/>
      <c r="D29" s="311"/>
      <c r="E29" s="311"/>
      <c r="F29" s="311"/>
      <c r="G29" s="311"/>
      <c r="H29" s="311"/>
      <c r="I29" s="311"/>
      <c r="J29" s="311"/>
      <c r="K29" s="311"/>
      <c r="L29" s="304"/>
      <c r="M29" s="304"/>
      <c r="N29" s="304"/>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34"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7" t="s">
        <v>31</v>
      </c>
      <c r="B2" s="327"/>
      <c r="C2" s="327"/>
      <c r="D2" s="327"/>
      <c r="E2" s="327"/>
      <c r="F2" s="327"/>
      <c r="G2" s="327"/>
      <c r="H2" s="327"/>
      <c r="I2" s="327"/>
      <c r="J2" s="327"/>
      <c r="K2" s="327"/>
      <c r="L2" s="327"/>
      <c r="M2" s="327"/>
      <c r="N2" s="327"/>
    </row>
    <row r="3" spans="1:14" x14ac:dyDescent="0.15">
      <c r="N3" s="226" t="s">
        <v>374</v>
      </c>
    </row>
    <row r="4" spans="1:14" ht="15" x14ac:dyDescent="0.15">
      <c r="A4" s="225" t="s">
        <v>143</v>
      </c>
      <c r="N4" s="142"/>
    </row>
    <row r="5" spans="1:14" ht="15" x14ac:dyDescent="0.15">
      <c r="A5" s="225" t="s">
        <v>297</v>
      </c>
      <c r="N5" s="142"/>
    </row>
    <row r="6" spans="1:14" x14ac:dyDescent="0.15">
      <c r="A6" s="225" t="s">
        <v>298</v>
      </c>
      <c r="N6" s="227" t="s">
        <v>85</v>
      </c>
    </row>
    <row r="7" spans="1:14" x14ac:dyDescent="0.15">
      <c r="A7" s="326" t="s">
        <v>86</v>
      </c>
      <c r="B7" s="326" t="s">
        <v>325</v>
      </c>
      <c r="C7" s="326" t="s">
        <v>326</v>
      </c>
      <c r="D7" s="326" t="s">
        <v>327</v>
      </c>
      <c r="E7" s="326" t="s">
        <v>328</v>
      </c>
      <c r="F7" s="326" t="s">
        <v>329</v>
      </c>
      <c r="G7" s="326" t="s">
        <v>330</v>
      </c>
      <c r="H7" s="326" t="s">
        <v>90</v>
      </c>
      <c r="I7" s="326"/>
      <c r="J7" s="326"/>
      <c r="K7" s="326" t="s">
        <v>91</v>
      </c>
      <c r="L7" s="326"/>
      <c r="M7" s="331" t="s">
        <v>92</v>
      </c>
      <c r="N7" s="326" t="s">
        <v>93</v>
      </c>
    </row>
    <row r="8" spans="1:14" x14ac:dyDescent="0.15">
      <c r="A8" s="326"/>
      <c r="B8" s="326"/>
      <c r="C8" s="326"/>
      <c r="D8" s="326"/>
      <c r="E8" s="326"/>
      <c r="F8" s="326"/>
      <c r="G8" s="326"/>
      <c r="H8" s="129" t="s">
        <v>94</v>
      </c>
      <c r="I8" s="129" t="s">
        <v>331</v>
      </c>
      <c r="J8" s="129" t="s">
        <v>332</v>
      </c>
      <c r="K8" s="129" t="s">
        <v>333</v>
      </c>
      <c r="L8" s="129" t="s">
        <v>334</v>
      </c>
      <c r="M8" s="332"/>
      <c r="N8" s="326"/>
    </row>
    <row r="9" spans="1:14" x14ac:dyDescent="0.15">
      <c r="A9" s="135"/>
      <c r="B9" s="95" t="s">
        <v>154</v>
      </c>
      <c r="C9" s="95" t="s">
        <v>155</v>
      </c>
      <c r="D9" s="95" t="s">
        <v>156</v>
      </c>
      <c r="E9" s="95" t="s">
        <v>157</v>
      </c>
      <c r="F9" s="95" t="s">
        <v>158</v>
      </c>
      <c r="G9" s="95" t="s">
        <v>159</v>
      </c>
      <c r="H9" s="95" t="s">
        <v>160</v>
      </c>
      <c r="I9" s="95" t="s">
        <v>161</v>
      </c>
      <c r="J9" s="95" t="s">
        <v>162</v>
      </c>
      <c r="K9" s="95" t="s">
        <v>163</v>
      </c>
      <c r="L9" s="216" t="s">
        <v>164</v>
      </c>
      <c r="M9" s="216" t="s">
        <v>165</v>
      </c>
      <c r="N9" s="216" t="s">
        <v>166</v>
      </c>
    </row>
    <row r="10" spans="1:14" x14ac:dyDescent="0.15">
      <c r="A10" s="135"/>
      <c r="B10" s="135"/>
      <c r="C10" s="135"/>
      <c r="D10" s="135"/>
      <c r="E10" s="137"/>
      <c r="F10" s="137"/>
      <c r="G10" s="135"/>
      <c r="H10" s="135"/>
      <c r="I10" s="135"/>
      <c r="J10" s="138"/>
      <c r="K10" s="135"/>
      <c r="L10" s="138"/>
      <c r="M10" s="138"/>
      <c r="N10" s="135"/>
    </row>
    <row r="11" spans="1:14" x14ac:dyDescent="0.15">
      <c r="A11" s="135"/>
      <c r="B11" s="135"/>
      <c r="C11" s="135"/>
      <c r="D11" s="135"/>
      <c r="E11" s="137"/>
      <c r="F11" s="137"/>
      <c r="G11" s="135"/>
      <c r="H11" s="135"/>
      <c r="I11" s="135"/>
      <c r="J11" s="138"/>
      <c r="K11" s="135"/>
      <c r="L11" s="138"/>
      <c r="M11" s="138"/>
      <c r="N11" s="135"/>
    </row>
    <row r="12" spans="1:14" x14ac:dyDescent="0.15">
      <c r="A12" s="135"/>
      <c r="B12" s="135"/>
      <c r="C12" s="135"/>
      <c r="D12" s="135"/>
      <c r="E12" s="137"/>
      <c r="F12" s="137"/>
      <c r="G12" s="135"/>
      <c r="H12" s="135"/>
      <c r="I12" s="135"/>
      <c r="J12" s="138"/>
      <c r="K12" s="135"/>
      <c r="L12" s="138"/>
      <c r="M12" s="138"/>
      <c r="N12" s="135"/>
    </row>
    <row r="13" spans="1:14" x14ac:dyDescent="0.15">
      <c r="A13" s="135"/>
      <c r="B13" s="135"/>
      <c r="C13" s="135"/>
      <c r="D13" s="135"/>
      <c r="E13" s="137"/>
      <c r="F13" s="137"/>
      <c r="G13" s="135"/>
      <c r="H13" s="135"/>
      <c r="I13" s="135"/>
      <c r="J13" s="138"/>
      <c r="K13" s="135"/>
      <c r="L13" s="138"/>
      <c r="M13" s="138"/>
      <c r="N13" s="135"/>
    </row>
    <row r="14" spans="1:14" x14ac:dyDescent="0.15">
      <c r="A14" s="135"/>
      <c r="B14" s="135"/>
      <c r="C14" s="135"/>
      <c r="D14" s="135"/>
      <c r="E14" s="137"/>
      <c r="F14" s="137"/>
      <c r="G14" s="135"/>
      <c r="H14" s="135"/>
      <c r="I14" s="135"/>
      <c r="J14" s="138"/>
      <c r="K14" s="135"/>
      <c r="L14" s="138"/>
      <c r="M14" s="138"/>
      <c r="N14" s="135"/>
    </row>
    <row r="15" spans="1:14" x14ac:dyDescent="0.15">
      <c r="A15" s="135"/>
      <c r="B15" s="135"/>
      <c r="C15" s="135"/>
      <c r="D15" s="135"/>
      <c r="E15" s="137"/>
      <c r="F15" s="137"/>
      <c r="G15" s="135"/>
      <c r="H15" s="135"/>
      <c r="I15" s="135"/>
      <c r="J15" s="138"/>
      <c r="K15" s="135"/>
      <c r="L15" s="138"/>
      <c r="M15" s="138"/>
      <c r="N15" s="135"/>
    </row>
    <row r="16" spans="1:14" x14ac:dyDescent="0.15">
      <c r="A16" s="135"/>
      <c r="B16" s="135"/>
      <c r="C16" s="135"/>
      <c r="D16" s="135"/>
      <c r="E16" s="137"/>
      <c r="F16" s="137"/>
      <c r="G16" s="135"/>
      <c r="H16" s="135"/>
      <c r="I16" s="135"/>
      <c r="J16" s="138"/>
      <c r="K16" s="135"/>
      <c r="L16" s="138"/>
      <c r="M16" s="138"/>
      <c r="N16" s="135"/>
    </row>
    <row r="17" spans="1:14" x14ac:dyDescent="0.15">
      <c r="A17" s="135"/>
      <c r="B17" s="135"/>
      <c r="C17" s="135"/>
      <c r="D17" s="135"/>
      <c r="E17" s="137"/>
      <c r="F17" s="137"/>
      <c r="G17" s="135"/>
      <c r="H17" s="135"/>
      <c r="I17" s="135"/>
      <c r="J17" s="138"/>
      <c r="K17" s="135"/>
      <c r="L17" s="138"/>
      <c r="M17" s="138"/>
      <c r="N17" s="135"/>
    </row>
    <row r="18" spans="1:14" x14ac:dyDescent="0.15">
      <c r="A18" s="135"/>
      <c r="B18" s="135"/>
      <c r="C18" s="135"/>
      <c r="D18" s="135"/>
      <c r="E18" s="137"/>
      <c r="F18" s="137"/>
      <c r="G18" s="135"/>
      <c r="H18" s="135"/>
      <c r="I18" s="135"/>
      <c r="J18" s="138"/>
      <c r="K18" s="135"/>
      <c r="L18" s="138"/>
      <c r="M18" s="138"/>
      <c r="N18" s="135"/>
    </row>
    <row r="19" spans="1:14" x14ac:dyDescent="0.15">
      <c r="A19" s="328" t="s">
        <v>335</v>
      </c>
      <c r="B19" s="329"/>
      <c r="C19" s="135"/>
      <c r="D19" s="135"/>
      <c r="E19" s="137"/>
      <c r="F19" s="137"/>
      <c r="G19" s="135"/>
      <c r="H19" s="135"/>
      <c r="I19" s="135"/>
      <c r="J19" s="138"/>
      <c r="K19" s="135"/>
      <c r="L19" s="138"/>
      <c r="M19" s="138"/>
      <c r="N19" s="135"/>
    </row>
    <row r="20" spans="1:14" ht="79.900000000000006" customHeight="1" x14ac:dyDescent="0.15">
      <c r="A20" s="325" t="s">
        <v>109</v>
      </c>
      <c r="B20" s="325"/>
      <c r="C20" s="325"/>
      <c r="D20" s="325"/>
      <c r="E20" s="325"/>
      <c r="F20" s="325"/>
      <c r="G20" s="325"/>
      <c r="H20" s="325"/>
      <c r="I20" s="325"/>
      <c r="J20" s="325"/>
      <c r="K20" s="325"/>
      <c r="L20" s="324" t="s">
        <v>261</v>
      </c>
      <c r="M20" s="324"/>
      <c r="N20" s="324"/>
    </row>
    <row r="21" spans="1:14" x14ac:dyDescent="0.15">
      <c r="A21" s="325" t="s">
        <v>262</v>
      </c>
      <c r="B21" s="325"/>
      <c r="C21" s="325"/>
      <c r="D21" s="325"/>
      <c r="E21" s="325"/>
      <c r="F21" s="325"/>
      <c r="G21" s="325"/>
      <c r="H21" s="325"/>
      <c r="I21" s="325"/>
      <c r="J21" s="325"/>
      <c r="K21" s="325"/>
      <c r="L21" s="324"/>
      <c r="M21" s="324"/>
      <c r="N21" s="324"/>
    </row>
    <row r="22" spans="1:14" x14ac:dyDescent="0.15">
      <c r="A22" s="132"/>
      <c r="B22" s="132"/>
      <c r="C22" s="132"/>
      <c r="D22" s="132"/>
      <c r="E22" s="132"/>
      <c r="F22" s="132"/>
      <c r="G22" s="132"/>
      <c r="H22" s="132"/>
      <c r="I22" s="132"/>
      <c r="J22" s="132"/>
      <c r="K22" s="132"/>
      <c r="L22" s="132"/>
      <c r="M22" s="132"/>
      <c r="N22" s="132"/>
    </row>
    <row r="23" spans="1:14" x14ac:dyDescent="0.15">
      <c r="A23" s="132"/>
      <c r="B23" s="132"/>
      <c r="C23" s="132"/>
      <c r="D23" s="132"/>
      <c r="E23" s="132"/>
      <c r="F23" s="132"/>
      <c r="G23" s="132"/>
      <c r="H23" s="132"/>
      <c r="I23" s="132"/>
      <c r="J23" s="132"/>
      <c r="K23" s="132"/>
      <c r="L23" s="132"/>
      <c r="M23" s="132"/>
      <c r="N23" s="132"/>
    </row>
    <row r="24" spans="1:14" x14ac:dyDescent="0.15">
      <c r="A24" s="132"/>
      <c r="B24" s="132"/>
      <c r="C24" s="132"/>
      <c r="D24" s="132"/>
      <c r="E24" s="132"/>
      <c r="F24" s="132"/>
      <c r="G24" s="132"/>
      <c r="H24" s="132"/>
      <c r="I24" s="132"/>
      <c r="J24" s="132"/>
      <c r="K24" s="132"/>
      <c r="L24" s="132"/>
      <c r="M24" s="132"/>
      <c r="N24" s="132"/>
    </row>
    <row r="25" spans="1:14" x14ac:dyDescent="0.15">
      <c r="A25" s="132"/>
      <c r="B25" s="132"/>
      <c r="C25" s="132"/>
      <c r="D25" s="132"/>
      <c r="E25" s="132"/>
      <c r="F25" s="132"/>
      <c r="G25" s="132"/>
      <c r="H25" s="132"/>
      <c r="I25" s="132"/>
      <c r="J25" s="132"/>
      <c r="K25" s="132"/>
      <c r="L25" s="132"/>
      <c r="M25" s="132"/>
      <c r="N25" s="132"/>
    </row>
    <row r="26" spans="1:14" x14ac:dyDescent="0.15">
      <c r="A26" s="132"/>
      <c r="B26" s="132"/>
      <c r="C26" s="132"/>
      <c r="D26" s="132"/>
      <c r="E26" s="132"/>
      <c r="F26" s="132"/>
      <c r="G26" s="132"/>
      <c r="H26" s="132"/>
      <c r="I26" s="132"/>
      <c r="J26" s="132"/>
      <c r="K26" s="132"/>
      <c r="L26" s="132"/>
      <c r="M26" s="132"/>
      <c r="N26" s="132"/>
    </row>
    <row r="27" spans="1:14" x14ac:dyDescent="0.15">
      <c r="A27" s="132"/>
      <c r="B27" s="132"/>
      <c r="C27" s="132"/>
      <c r="D27" s="132"/>
      <c r="E27" s="132"/>
      <c r="F27" s="132"/>
      <c r="G27" s="132"/>
      <c r="H27" s="132"/>
      <c r="I27" s="132"/>
      <c r="J27" s="132"/>
      <c r="K27" s="132"/>
      <c r="L27" s="132"/>
      <c r="M27" s="132"/>
      <c r="N27" s="132"/>
    </row>
    <row r="28" spans="1:14" x14ac:dyDescent="0.15">
      <c r="A28" s="132"/>
      <c r="B28" s="132"/>
      <c r="C28" s="132"/>
      <c r="D28" s="132"/>
      <c r="E28" s="132"/>
      <c r="F28" s="132"/>
      <c r="G28" s="132"/>
      <c r="H28" s="132"/>
      <c r="I28" s="132"/>
      <c r="J28" s="132"/>
      <c r="K28" s="132"/>
      <c r="L28" s="132"/>
      <c r="M28" s="132"/>
      <c r="N28" s="132"/>
    </row>
    <row r="29" spans="1:14" x14ac:dyDescent="0.15">
      <c r="A29" s="132"/>
      <c r="B29" s="132"/>
      <c r="C29" s="132"/>
      <c r="D29" s="132"/>
      <c r="E29" s="132"/>
      <c r="F29" s="132"/>
      <c r="G29" s="132"/>
      <c r="H29" s="132"/>
      <c r="I29" s="132"/>
      <c r="J29" s="132"/>
      <c r="K29" s="132"/>
      <c r="L29" s="132"/>
      <c r="M29" s="132"/>
      <c r="N29" s="132"/>
    </row>
    <row r="30" spans="1:14" x14ac:dyDescent="0.15">
      <c r="A30" s="132"/>
      <c r="B30" s="132"/>
      <c r="C30" s="132"/>
      <c r="D30" s="132"/>
      <c r="E30" s="132"/>
      <c r="F30" s="132"/>
      <c r="G30" s="132"/>
      <c r="H30" s="132"/>
      <c r="I30" s="132"/>
      <c r="J30" s="132"/>
      <c r="K30" s="132"/>
      <c r="L30" s="132"/>
      <c r="M30" s="132"/>
      <c r="N30" s="132"/>
    </row>
    <row r="31" spans="1:14" x14ac:dyDescent="0.15">
      <c r="A31" s="132"/>
      <c r="B31" s="132"/>
      <c r="C31" s="132"/>
      <c r="D31" s="132"/>
      <c r="E31" s="132"/>
      <c r="F31" s="132"/>
      <c r="G31" s="132"/>
      <c r="H31" s="132"/>
      <c r="I31" s="132"/>
      <c r="J31" s="132"/>
      <c r="K31" s="132"/>
      <c r="L31" s="132"/>
      <c r="M31" s="132"/>
      <c r="N31" s="132"/>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4"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42" customWidth="1"/>
    <col min="2" max="2" width="10.75" style="142" customWidth="1"/>
    <col min="3" max="3" width="19.875" style="142" customWidth="1"/>
    <col min="4" max="9" width="14.625" style="142" customWidth="1"/>
    <col min="10" max="10" width="23.375" style="142" customWidth="1"/>
    <col min="11" max="16384" width="9" style="142"/>
  </cols>
  <sheetData>
    <row r="2" spans="1:10" ht="22.5" x14ac:dyDescent="0.15">
      <c r="A2" s="283" t="s">
        <v>375</v>
      </c>
      <c r="B2" s="283"/>
      <c r="C2" s="283"/>
      <c r="D2" s="283"/>
      <c r="E2" s="283"/>
      <c r="F2" s="283"/>
      <c r="G2" s="283"/>
      <c r="H2" s="283"/>
      <c r="I2" s="283"/>
      <c r="J2" s="283"/>
    </row>
    <row r="3" spans="1:10" x14ac:dyDescent="0.15">
      <c r="J3" s="224" t="s">
        <v>376</v>
      </c>
    </row>
    <row r="4" spans="1:10" x14ac:dyDescent="0.15">
      <c r="A4" s="218" t="s">
        <v>72</v>
      </c>
      <c r="J4" s="224"/>
    </row>
    <row r="5" spans="1:10" x14ac:dyDescent="0.15">
      <c r="A5" s="218" t="str">
        <f>货币资金!A5</f>
        <v>填报单位：林芝市巴宜区八一镇人民政府</v>
      </c>
      <c r="J5" s="224"/>
    </row>
    <row r="6" spans="1:10" x14ac:dyDescent="0.15">
      <c r="A6" s="218" t="str">
        <f>货币资金!A6</f>
        <v>项目名称：百巴镇苹果种植项目</v>
      </c>
      <c r="J6" s="224" t="s">
        <v>57</v>
      </c>
    </row>
    <row r="7" spans="1:10" x14ac:dyDescent="0.15">
      <c r="A7" s="317" t="s">
        <v>58</v>
      </c>
      <c r="B7" s="317" t="s">
        <v>377</v>
      </c>
      <c r="C7" s="317" t="s">
        <v>378</v>
      </c>
      <c r="D7" s="317" t="s">
        <v>61</v>
      </c>
      <c r="E7" s="317"/>
      <c r="F7" s="317"/>
      <c r="G7" s="317" t="s">
        <v>62</v>
      </c>
      <c r="H7" s="317"/>
      <c r="I7" s="317" t="s">
        <v>63</v>
      </c>
      <c r="J7" s="317" t="s">
        <v>64</v>
      </c>
    </row>
    <row r="8" spans="1:10" x14ac:dyDescent="0.15">
      <c r="A8" s="317"/>
      <c r="B8" s="317"/>
      <c r="C8" s="317"/>
      <c r="D8" s="166" t="s">
        <v>379</v>
      </c>
      <c r="E8" s="166" t="s">
        <v>380</v>
      </c>
      <c r="F8" s="166" t="s">
        <v>381</v>
      </c>
      <c r="G8" s="166" t="s">
        <v>76</v>
      </c>
      <c r="H8" s="166" t="s">
        <v>77</v>
      </c>
      <c r="I8" s="317"/>
      <c r="J8" s="317"/>
    </row>
    <row r="9" spans="1:10" x14ac:dyDescent="0.15">
      <c r="A9" s="219"/>
      <c r="B9" s="95" t="s">
        <v>154</v>
      </c>
      <c r="C9" s="95" t="s">
        <v>155</v>
      </c>
      <c r="D9" s="95" t="s">
        <v>156</v>
      </c>
      <c r="E9" s="95" t="s">
        <v>157</v>
      </c>
      <c r="F9" s="95" t="s">
        <v>158</v>
      </c>
      <c r="G9" s="95" t="s">
        <v>159</v>
      </c>
      <c r="H9" s="95" t="s">
        <v>160</v>
      </c>
      <c r="I9" s="95" t="s">
        <v>161</v>
      </c>
      <c r="J9" s="95" t="s">
        <v>162</v>
      </c>
    </row>
    <row r="10" spans="1:10" x14ac:dyDescent="0.15">
      <c r="A10" s="219"/>
      <c r="B10" s="220" t="s">
        <v>382</v>
      </c>
      <c r="C10" s="220" t="s">
        <v>383</v>
      </c>
      <c r="D10" s="221">
        <f>E10+F10</f>
        <v>19317</v>
      </c>
      <c r="E10" s="221">
        <v>19317</v>
      </c>
      <c r="F10" s="221">
        <v>0</v>
      </c>
      <c r="G10" s="221"/>
      <c r="H10" s="221"/>
      <c r="I10" s="221">
        <f>D10+G10-H10</f>
        <v>19317</v>
      </c>
      <c r="J10" s="220"/>
    </row>
    <row r="11" spans="1:10" x14ac:dyDescent="0.15">
      <c r="A11" s="219"/>
      <c r="B11" s="220" t="s">
        <v>384</v>
      </c>
      <c r="C11" s="220" t="s">
        <v>383</v>
      </c>
      <c r="D11" s="221">
        <f t="shared" ref="D11:D46" si="0">E11+F11</f>
        <v>14967</v>
      </c>
      <c r="E11" s="221">
        <v>14967</v>
      </c>
      <c r="F11" s="221">
        <v>0</v>
      </c>
      <c r="G11" s="221"/>
      <c r="H11" s="221"/>
      <c r="I11" s="221">
        <f t="shared" ref="I11:I46" si="1">D11+G11-H11</f>
        <v>14967</v>
      </c>
      <c r="J11" s="220"/>
    </row>
    <row r="12" spans="1:10" x14ac:dyDescent="0.15">
      <c r="A12" s="219"/>
      <c r="B12" s="220" t="s">
        <v>385</v>
      </c>
      <c r="C12" s="220" t="s">
        <v>383</v>
      </c>
      <c r="D12" s="221">
        <f t="shared" si="0"/>
        <v>14967</v>
      </c>
      <c r="E12" s="221">
        <v>14967</v>
      </c>
      <c r="F12" s="221">
        <v>0</v>
      </c>
      <c r="G12" s="221"/>
      <c r="H12" s="221"/>
      <c r="I12" s="221">
        <f t="shared" si="1"/>
        <v>14967</v>
      </c>
      <c r="J12" s="220"/>
    </row>
    <row r="13" spans="1:10" x14ac:dyDescent="0.15">
      <c r="A13" s="219"/>
      <c r="B13" s="220" t="s">
        <v>386</v>
      </c>
      <c r="C13" s="220" t="s">
        <v>383</v>
      </c>
      <c r="D13" s="221">
        <f t="shared" si="0"/>
        <v>7000</v>
      </c>
      <c r="E13" s="221">
        <v>7000</v>
      </c>
      <c r="F13" s="221">
        <v>0</v>
      </c>
      <c r="G13" s="221"/>
      <c r="H13" s="221"/>
      <c r="I13" s="221">
        <f t="shared" si="1"/>
        <v>7000</v>
      </c>
      <c r="J13" s="220"/>
    </row>
    <row r="14" spans="1:10" x14ac:dyDescent="0.15">
      <c r="A14" s="219"/>
      <c r="B14" s="220" t="s">
        <v>387</v>
      </c>
      <c r="C14" s="220" t="s">
        <v>383</v>
      </c>
      <c r="D14" s="221">
        <f t="shared" si="0"/>
        <v>7000</v>
      </c>
      <c r="E14" s="221">
        <v>7000</v>
      </c>
      <c r="F14" s="221">
        <v>0</v>
      </c>
      <c r="G14" s="221"/>
      <c r="H14" s="221"/>
      <c r="I14" s="221">
        <f t="shared" si="1"/>
        <v>7000</v>
      </c>
      <c r="J14" s="220"/>
    </row>
    <row r="15" spans="1:10" x14ac:dyDescent="0.15">
      <c r="A15" s="219"/>
      <c r="B15" s="220" t="s">
        <v>388</v>
      </c>
      <c r="C15" s="220" t="s">
        <v>383</v>
      </c>
      <c r="D15" s="221">
        <f t="shared" si="0"/>
        <v>5000</v>
      </c>
      <c r="E15" s="221">
        <v>5000</v>
      </c>
      <c r="F15" s="221">
        <v>0</v>
      </c>
      <c r="G15" s="221"/>
      <c r="H15" s="221"/>
      <c r="I15" s="221">
        <f t="shared" si="1"/>
        <v>5000</v>
      </c>
      <c r="J15" s="220"/>
    </row>
    <row r="16" spans="1:10" x14ac:dyDescent="0.15">
      <c r="A16" s="219"/>
      <c r="B16" s="220" t="s">
        <v>389</v>
      </c>
      <c r="C16" s="220" t="s">
        <v>383</v>
      </c>
      <c r="D16" s="221">
        <f t="shared" si="0"/>
        <v>5000</v>
      </c>
      <c r="E16" s="221">
        <v>5000</v>
      </c>
      <c r="F16" s="221">
        <v>0</v>
      </c>
      <c r="G16" s="221"/>
      <c r="H16" s="221"/>
      <c r="I16" s="221">
        <f t="shared" si="1"/>
        <v>5000</v>
      </c>
      <c r="J16" s="220"/>
    </row>
    <row r="17" spans="1:10" x14ac:dyDescent="0.15">
      <c r="A17" s="219"/>
      <c r="B17" s="220" t="s">
        <v>390</v>
      </c>
      <c r="C17" s="220" t="s">
        <v>383</v>
      </c>
      <c r="D17" s="221">
        <f t="shared" si="0"/>
        <v>5500</v>
      </c>
      <c r="E17" s="221">
        <v>5500</v>
      </c>
      <c r="F17" s="221">
        <v>0</v>
      </c>
      <c r="G17" s="221"/>
      <c r="H17" s="221"/>
      <c r="I17" s="221">
        <f t="shared" si="1"/>
        <v>5500</v>
      </c>
      <c r="J17" s="220"/>
    </row>
    <row r="18" spans="1:10" x14ac:dyDescent="0.15">
      <c r="A18" s="219"/>
      <c r="B18" s="220" t="s">
        <v>391</v>
      </c>
      <c r="C18" s="220" t="s">
        <v>383</v>
      </c>
      <c r="D18" s="221">
        <f t="shared" si="0"/>
        <v>6500</v>
      </c>
      <c r="E18" s="221">
        <v>6500</v>
      </c>
      <c r="F18" s="221">
        <v>0</v>
      </c>
      <c r="G18" s="221"/>
      <c r="H18" s="221"/>
      <c r="I18" s="221">
        <f t="shared" si="1"/>
        <v>6500</v>
      </c>
      <c r="J18" s="220"/>
    </row>
    <row r="19" spans="1:10" x14ac:dyDescent="0.15">
      <c r="A19" s="219"/>
      <c r="B19" s="220" t="s">
        <v>392</v>
      </c>
      <c r="C19" s="220" t="s">
        <v>383</v>
      </c>
      <c r="D19" s="221">
        <f t="shared" si="0"/>
        <v>14967</v>
      </c>
      <c r="E19" s="221">
        <v>14967</v>
      </c>
      <c r="F19" s="221">
        <v>0</v>
      </c>
      <c r="G19" s="221"/>
      <c r="H19" s="221"/>
      <c r="I19" s="221">
        <f t="shared" si="1"/>
        <v>14967</v>
      </c>
      <c r="J19" s="220"/>
    </row>
    <row r="20" spans="1:10" x14ac:dyDescent="0.15">
      <c r="A20" s="219"/>
      <c r="B20" s="220" t="s">
        <v>393</v>
      </c>
      <c r="C20" s="220" t="s">
        <v>383</v>
      </c>
      <c r="D20" s="221">
        <f t="shared" si="0"/>
        <v>5000</v>
      </c>
      <c r="E20" s="221">
        <v>5000</v>
      </c>
      <c r="F20" s="221">
        <v>0</v>
      </c>
      <c r="G20" s="221"/>
      <c r="H20" s="221"/>
      <c r="I20" s="221">
        <f t="shared" si="1"/>
        <v>5000</v>
      </c>
      <c r="J20" s="220"/>
    </row>
    <row r="21" spans="1:10" x14ac:dyDescent="0.15">
      <c r="A21" s="219"/>
      <c r="B21" s="220" t="s">
        <v>394</v>
      </c>
      <c r="C21" s="220" t="s">
        <v>383</v>
      </c>
      <c r="D21" s="221">
        <f t="shared" si="0"/>
        <v>4200</v>
      </c>
      <c r="E21" s="221">
        <v>4200</v>
      </c>
      <c r="F21" s="221">
        <v>0</v>
      </c>
      <c r="G21" s="221"/>
      <c r="H21" s="221"/>
      <c r="I21" s="221">
        <f t="shared" si="1"/>
        <v>4200</v>
      </c>
      <c r="J21" s="220"/>
    </row>
    <row r="22" spans="1:10" x14ac:dyDescent="0.15">
      <c r="A22" s="219"/>
      <c r="B22" s="220" t="s">
        <v>395</v>
      </c>
      <c r="C22" s="220" t="s">
        <v>383</v>
      </c>
      <c r="D22" s="221">
        <f t="shared" si="0"/>
        <v>3700</v>
      </c>
      <c r="E22" s="221">
        <v>3700</v>
      </c>
      <c r="F22" s="221">
        <v>0</v>
      </c>
      <c r="G22" s="221"/>
      <c r="H22" s="221"/>
      <c r="I22" s="221">
        <f t="shared" si="1"/>
        <v>3700</v>
      </c>
      <c r="J22" s="220"/>
    </row>
    <row r="23" spans="1:10" x14ac:dyDescent="0.15">
      <c r="A23" s="219"/>
      <c r="B23" s="220" t="s">
        <v>396</v>
      </c>
      <c r="C23" s="220" t="s">
        <v>383</v>
      </c>
      <c r="D23" s="221">
        <f t="shared" si="0"/>
        <v>3700</v>
      </c>
      <c r="E23" s="221">
        <v>3700</v>
      </c>
      <c r="F23" s="221">
        <v>0</v>
      </c>
      <c r="G23" s="221"/>
      <c r="H23" s="221"/>
      <c r="I23" s="221">
        <f t="shared" si="1"/>
        <v>3700</v>
      </c>
      <c r="J23" s="220"/>
    </row>
    <row r="24" spans="1:10" x14ac:dyDescent="0.15">
      <c r="A24" s="219"/>
      <c r="B24" s="220" t="s">
        <v>397</v>
      </c>
      <c r="C24" s="220" t="s">
        <v>383</v>
      </c>
      <c r="D24" s="221">
        <f t="shared" si="0"/>
        <v>3900</v>
      </c>
      <c r="E24" s="221">
        <v>3900</v>
      </c>
      <c r="F24" s="221">
        <v>0</v>
      </c>
      <c r="G24" s="221"/>
      <c r="H24" s="221"/>
      <c r="I24" s="221">
        <f t="shared" si="1"/>
        <v>3900</v>
      </c>
      <c r="J24" s="220"/>
    </row>
    <row r="25" spans="1:10" x14ac:dyDescent="0.15">
      <c r="A25" s="219"/>
      <c r="B25" s="220" t="s">
        <v>398</v>
      </c>
      <c r="C25" s="220" t="s">
        <v>383</v>
      </c>
      <c r="D25" s="221">
        <f t="shared" si="0"/>
        <v>3850</v>
      </c>
      <c r="E25" s="221">
        <v>3850</v>
      </c>
      <c r="F25" s="221">
        <v>0</v>
      </c>
      <c r="G25" s="221"/>
      <c r="H25" s="221"/>
      <c r="I25" s="221">
        <f t="shared" si="1"/>
        <v>3850</v>
      </c>
      <c r="J25" s="220"/>
    </row>
    <row r="26" spans="1:10" x14ac:dyDescent="0.15">
      <c r="A26" s="219"/>
      <c r="B26" s="220" t="s">
        <v>399</v>
      </c>
      <c r="C26" s="220" t="s">
        <v>383</v>
      </c>
      <c r="D26" s="221">
        <f t="shared" si="0"/>
        <v>3800</v>
      </c>
      <c r="E26" s="221">
        <v>3800</v>
      </c>
      <c r="F26" s="221">
        <v>0</v>
      </c>
      <c r="G26" s="221"/>
      <c r="H26" s="221"/>
      <c r="I26" s="221">
        <f t="shared" si="1"/>
        <v>3800</v>
      </c>
      <c r="J26" s="220"/>
    </row>
    <row r="27" spans="1:10" x14ac:dyDescent="0.15">
      <c r="A27" s="219"/>
      <c r="B27" s="220" t="s">
        <v>400</v>
      </c>
      <c r="C27" s="220" t="s">
        <v>383</v>
      </c>
      <c r="D27" s="221">
        <f t="shared" si="0"/>
        <v>6000</v>
      </c>
      <c r="E27" s="221">
        <v>6000</v>
      </c>
      <c r="F27" s="221">
        <v>0</v>
      </c>
      <c r="G27" s="221"/>
      <c r="H27" s="221"/>
      <c r="I27" s="221">
        <f t="shared" si="1"/>
        <v>6000</v>
      </c>
      <c r="J27" s="220"/>
    </row>
    <row r="28" spans="1:10" x14ac:dyDescent="0.15">
      <c r="A28" s="219"/>
      <c r="B28" s="220" t="s">
        <v>401</v>
      </c>
      <c r="C28" s="220" t="s">
        <v>383</v>
      </c>
      <c r="D28" s="221">
        <f t="shared" si="0"/>
        <v>4000</v>
      </c>
      <c r="E28" s="221">
        <v>4000</v>
      </c>
      <c r="F28" s="221">
        <v>0</v>
      </c>
      <c r="G28" s="221"/>
      <c r="H28" s="221"/>
      <c r="I28" s="221">
        <f t="shared" si="1"/>
        <v>4000</v>
      </c>
      <c r="J28" s="220"/>
    </row>
    <row r="29" spans="1:10" x14ac:dyDescent="0.15">
      <c r="A29" s="219"/>
      <c r="B29" s="220" t="s">
        <v>402</v>
      </c>
      <c r="C29" s="220" t="s">
        <v>383</v>
      </c>
      <c r="D29" s="221">
        <f t="shared" si="0"/>
        <v>3000</v>
      </c>
      <c r="E29" s="221">
        <v>3000</v>
      </c>
      <c r="F29" s="221">
        <v>0</v>
      </c>
      <c r="G29" s="221"/>
      <c r="H29" s="221"/>
      <c r="I29" s="221">
        <f t="shared" si="1"/>
        <v>3000</v>
      </c>
      <c r="J29" s="220"/>
    </row>
    <row r="30" spans="1:10" x14ac:dyDescent="0.15">
      <c r="A30" s="219"/>
      <c r="B30" s="220" t="s">
        <v>403</v>
      </c>
      <c r="C30" s="220" t="s">
        <v>383</v>
      </c>
      <c r="D30" s="221">
        <f t="shared" si="0"/>
        <v>4500</v>
      </c>
      <c r="E30" s="221">
        <v>4500</v>
      </c>
      <c r="F30" s="221">
        <v>0</v>
      </c>
      <c r="G30" s="221"/>
      <c r="H30" s="221"/>
      <c r="I30" s="221">
        <f t="shared" si="1"/>
        <v>4500</v>
      </c>
      <c r="J30" s="220"/>
    </row>
    <row r="31" spans="1:10" x14ac:dyDescent="0.15">
      <c r="A31" s="219"/>
      <c r="B31" s="220" t="s">
        <v>404</v>
      </c>
      <c r="C31" s="220" t="s">
        <v>383</v>
      </c>
      <c r="D31" s="221">
        <f t="shared" si="0"/>
        <v>4500</v>
      </c>
      <c r="E31" s="221">
        <v>4500</v>
      </c>
      <c r="F31" s="221">
        <v>0</v>
      </c>
      <c r="G31" s="221"/>
      <c r="H31" s="221"/>
      <c r="I31" s="221">
        <f t="shared" si="1"/>
        <v>4500</v>
      </c>
      <c r="J31" s="220"/>
    </row>
    <row r="32" spans="1:10" x14ac:dyDescent="0.15">
      <c r="A32" s="219"/>
      <c r="B32" s="220" t="s">
        <v>405</v>
      </c>
      <c r="C32" s="220" t="s">
        <v>383</v>
      </c>
      <c r="D32" s="221">
        <f t="shared" si="0"/>
        <v>4500</v>
      </c>
      <c r="E32" s="221">
        <v>4500</v>
      </c>
      <c r="F32" s="221">
        <v>0</v>
      </c>
      <c r="G32" s="221"/>
      <c r="H32" s="221"/>
      <c r="I32" s="221">
        <f t="shared" si="1"/>
        <v>4500</v>
      </c>
      <c r="J32" s="220"/>
    </row>
    <row r="33" spans="1:10" x14ac:dyDescent="0.15">
      <c r="A33" s="219"/>
      <c r="B33" s="220" t="s">
        <v>406</v>
      </c>
      <c r="C33" s="220" t="s">
        <v>383</v>
      </c>
      <c r="D33" s="221">
        <f t="shared" si="0"/>
        <v>4500</v>
      </c>
      <c r="E33" s="221">
        <v>4500</v>
      </c>
      <c r="F33" s="221">
        <v>0</v>
      </c>
      <c r="G33" s="221"/>
      <c r="H33" s="221"/>
      <c r="I33" s="221">
        <f t="shared" si="1"/>
        <v>4500</v>
      </c>
      <c r="J33" s="220"/>
    </row>
    <row r="34" spans="1:10" x14ac:dyDescent="0.15">
      <c r="A34" s="219"/>
      <c r="B34" s="220"/>
      <c r="C34" s="220" t="s">
        <v>383</v>
      </c>
      <c r="D34" s="221">
        <f t="shared" si="0"/>
        <v>782</v>
      </c>
      <c r="E34" s="221">
        <v>782</v>
      </c>
      <c r="F34" s="221">
        <v>0</v>
      </c>
      <c r="G34" s="221"/>
      <c r="H34" s="221">
        <v>782</v>
      </c>
      <c r="I34" s="221">
        <f t="shared" si="1"/>
        <v>0</v>
      </c>
      <c r="J34" s="222" t="s">
        <v>407</v>
      </c>
    </row>
    <row r="35" spans="1:10" x14ac:dyDescent="0.15">
      <c r="A35" s="219"/>
      <c r="B35" s="220" t="s">
        <v>408</v>
      </c>
      <c r="C35" s="220" t="s">
        <v>383</v>
      </c>
      <c r="D35" s="221">
        <f t="shared" si="0"/>
        <v>4500</v>
      </c>
      <c r="E35" s="221">
        <v>4500</v>
      </c>
      <c r="F35" s="221">
        <v>0</v>
      </c>
      <c r="G35" s="221"/>
      <c r="H35" s="221"/>
      <c r="I35" s="221">
        <f t="shared" si="1"/>
        <v>4500</v>
      </c>
      <c r="J35" s="222" t="s">
        <v>409</v>
      </c>
    </row>
    <row r="36" spans="1:10" x14ac:dyDescent="0.15">
      <c r="A36" s="219"/>
      <c r="B36" s="220" t="s">
        <v>410</v>
      </c>
      <c r="C36" s="220" t="s">
        <v>383</v>
      </c>
      <c r="D36" s="221">
        <f t="shared" si="0"/>
        <v>4500</v>
      </c>
      <c r="E36" s="221">
        <v>4500</v>
      </c>
      <c r="F36" s="221">
        <v>0</v>
      </c>
      <c r="G36" s="221"/>
      <c r="H36" s="221"/>
      <c r="I36" s="221">
        <f t="shared" si="1"/>
        <v>4500</v>
      </c>
      <c r="J36" s="222" t="s">
        <v>409</v>
      </c>
    </row>
    <row r="37" spans="1:10" x14ac:dyDescent="0.15">
      <c r="A37" s="219"/>
      <c r="B37" s="220" t="s">
        <v>411</v>
      </c>
      <c r="C37" s="220" t="s">
        <v>383</v>
      </c>
      <c r="D37" s="221">
        <f t="shared" si="0"/>
        <v>13000</v>
      </c>
      <c r="E37" s="221">
        <v>13000</v>
      </c>
      <c r="F37" s="221">
        <v>0</v>
      </c>
      <c r="G37" s="221"/>
      <c r="H37" s="221"/>
      <c r="I37" s="221">
        <f t="shared" si="1"/>
        <v>13000</v>
      </c>
      <c r="J37" s="222" t="s">
        <v>409</v>
      </c>
    </row>
    <row r="38" spans="1:10" x14ac:dyDescent="0.15">
      <c r="A38" s="219"/>
      <c r="B38" s="220" t="s">
        <v>131</v>
      </c>
      <c r="C38" s="220" t="s">
        <v>383</v>
      </c>
      <c r="D38" s="221">
        <f t="shared" si="0"/>
        <v>6970</v>
      </c>
      <c r="E38" s="221">
        <v>6970</v>
      </c>
      <c r="F38" s="221">
        <v>0</v>
      </c>
      <c r="G38" s="221"/>
      <c r="H38" s="221"/>
      <c r="I38" s="221">
        <f t="shared" si="1"/>
        <v>6970</v>
      </c>
      <c r="J38" s="222" t="s">
        <v>409</v>
      </c>
    </row>
    <row r="39" spans="1:10" x14ac:dyDescent="0.15">
      <c r="A39" s="219"/>
      <c r="B39" s="220" t="s">
        <v>412</v>
      </c>
      <c r="C39" s="220" t="s">
        <v>383</v>
      </c>
      <c r="D39" s="221">
        <f t="shared" si="0"/>
        <v>6970</v>
      </c>
      <c r="E39" s="221">
        <v>6970</v>
      </c>
      <c r="F39" s="221">
        <v>0</v>
      </c>
      <c r="G39" s="221"/>
      <c r="H39" s="221"/>
      <c r="I39" s="221">
        <f t="shared" si="1"/>
        <v>6970</v>
      </c>
      <c r="J39" s="222" t="s">
        <v>409</v>
      </c>
    </row>
    <row r="40" spans="1:10" x14ac:dyDescent="0.15">
      <c r="A40" s="219"/>
      <c r="B40" s="220" t="s">
        <v>134</v>
      </c>
      <c r="C40" s="220" t="s">
        <v>383</v>
      </c>
      <c r="D40" s="221">
        <f t="shared" si="0"/>
        <v>6970</v>
      </c>
      <c r="E40" s="221">
        <v>6970</v>
      </c>
      <c r="F40" s="221">
        <v>0</v>
      </c>
      <c r="G40" s="221"/>
      <c r="H40" s="221"/>
      <c r="I40" s="221">
        <f t="shared" si="1"/>
        <v>6970</v>
      </c>
      <c r="J40" s="222" t="s">
        <v>409</v>
      </c>
    </row>
    <row r="41" spans="1:10" x14ac:dyDescent="0.15">
      <c r="A41" s="219"/>
      <c r="B41" s="220" t="s">
        <v>413</v>
      </c>
      <c r="C41" s="220" t="s">
        <v>383</v>
      </c>
      <c r="D41" s="221">
        <f t="shared" si="0"/>
        <v>3181.84</v>
      </c>
      <c r="E41" s="221">
        <v>3181.84</v>
      </c>
      <c r="F41" s="221">
        <v>0</v>
      </c>
      <c r="G41" s="221"/>
      <c r="H41" s="221">
        <v>848.56</v>
      </c>
      <c r="I41" s="221">
        <f t="shared" si="1"/>
        <v>2333.2800000000002</v>
      </c>
      <c r="J41" s="222" t="s">
        <v>414</v>
      </c>
    </row>
    <row r="42" spans="1:10" x14ac:dyDescent="0.15">
      <c r="A42" s="219"/>
      <c r="B42" s="220" t="s">
        <v>415</v>
      </c>
      <c r="C42" s="220" t="s">
        <v>383</v>
      </c>
      <c r="D42" s="221">
        <f t="shared" si="0"/>
        <v>4100</v>
      </c>
      <c r="E42" s="221">
        <v>4100</v>
      </c>
      <c r="F42" s="221">
        <v>0</v>
      </c>
      <c r="G42" s="221"/>
      <c r="H42" s="221"/>
      <c r="I42" s="221">
        <f t="shared" si="1"/>
        <v>4100</v>
      </c>
      <c r="J42" s="222" t="s">
        <v>409</v>
      </c>
    </row>
    <row r="43" spans="1:10" x14ac:dyDescent="0.15">
      <c r="A43" s="219"/>
      <c r="B43" s="220" t="s">
        <v>416</v>
      </c>
      <c r="C43" s="220" t="s">
        <v>383</v>
      </c>
      <c r="D43" s="221">
        <f t="shared" si="0"/>
        <v>4150</v>
      </c>
      <c r="E43" s="221">
        <v>4150</v>
      </c>
      <c r="F43" s="221">
        <v>0</v>
      </c>
      <c r="G43" s="221"/>
      <c r="H43" s="221"/>
      <c r="I43" s="221">
        <f t="shared" si="1"/>
        <v>4150</v>
      </c>
      <c r="J43" s="222" t="s">
        <v>409</v>
      </c>
    </row>
    <row r="44" spans="1:10" x14ac:dyDescent="0.15">
      <c r="A44" s="219"/>
      <c r="B44" s="220" t="s">
        <v>417</v>
      </c>
      <c r="C44" s="220" t="s">
        <v>383</v>
      </c>
      <c r="D44" s="221">
        <f t="shared" si="0"/>
        <v>7000</v>
      </c>
      <c r="E44" s="221">
        <v>7000</v>
      </c>
      <c r="F44" s="221">
        <v>0</v>
      </c>
      <c r="G44" s="221"/>
      <c r="H44" s="221"/>
      <c r="I44" s="221">
        <f t="shared" si="1"/>
        <v>7000</v>
      </c>
      <c r="J44" s="222" t="s">
        <v>409</v>
      </c>
    </row>
    <row r="45" spans="1:10" x14ac:dyDescent="0.15">
      <c r="A45" s="219"/>
      <c r="B45" s="220" t="s">
        <v>418</v>
      </c>
      <c r="C45" s="220" t="s">
        <v>383</v>
      </c>
      <c r="D45" s="221">
        <f t="shared" si="0"/>
        <v>4100</v>
      </c>
      <c r="E45" s="221">
        <v>4100</v>
      </c>
      <c r="F45" s="221">
        <v>0</v>
      </c>
      <c r="G45" s="221"/>
      <c r="H45" s="221"/>
      <c r="I45" s="221">
        <f t="shared" si="1"/>
        <v>4100</v>
      </c>
      <c r="J45" s="222" t="s">
        <v>409</v>
      </c>
    </row>
    <row r="46" spans="1:10" x14ac:dyDescent="0.15">
      <c r="A46" s="219"/>
      <c r="B46" s="222" t="s">
        <v>419</v>
      </c>
      <c r="C46" s="220" t="s">
        <v>383</v>
      </c>
      <c r="D46" s="221">
        <f t="shared" si="0"/>
        <v>12546</v>
      </c>
      <c r="E46" s="221">
        <v>12546</v>
      </c>
      <c r="F46" s="221">
        <v>0</v>
      </c>
      <c r="G46" s="221"/>
      <c r="H46" s="221"/>
      <c r="I46" s="221">
        <f t="shared" si="1"/>
        <v>12546</v>
      </c>
      <c r="J46" s="222"/>
    </row>
    <row r="47" spans="1:10" x14ac:dyDescent="0.15">
      <c r="A47" s="219"/>
      <c r="B47" s="219"/>
      <c r="C47" s="219"/>
      <c r="D47" s="223"/>
      <c r="E47" s="223"/>
      <c r="F47" s="223"/>
      <c r="G47" s="223"/>
      <c r="H47" s="223"/>
      <c r="I47" s="223"/>
      <c r="J47" s="219"/>
    </row>
    <row r="48" spans="1:10" x14ac:dyDescent="0.15">
      <c r="A48" s="288" t="s">
        <v>420</v>
      </c>
      <c r="B48" s="336"/>
      <c r="C48" s="289"/>
      <c r="D48" s="223">
        <f t="shared" ref="D48:I48" si="2">SUM(D10:D47)</f>
        <v>238137.84</v>
      </c>
      <c r="E48" s="223">
        <f t="shared" si="2"/>
        <v>238137.84</v>
      </c>
      <c r="F48" s="223">
        <f t="shared" si="2"/>
        <v>0</v>
      </c>
      <c r="G48" s="223">
        <f t="shared" si="2"/>
        <v>0</v>
      </c>
      <c r="H48" s="223">
        <f t="shared" si="2"/>
        <v>1630.56</v>
      </c>
      <c r="I48" s="223">
        <f t="shared" si="2"/>
        <v>236507.28</v>
      </c>
      <c r="J48" s="219"/>
    </row>
    <row r="49" spans="1:10" ht="61.9" customHeight="1" x14ac:dyDescent="0.15">
      <c r="A49" s="292" t="s">
        <v>421</v>
      </c>
      <c r="B49" s="293"/>
      <c r="C49" s="293"/>
      <c r="D49" s="293"/>
      <c r="E49" s="293"/>
      <c r="F49" s="293"/>
      <c r="G49" s="293"/>
      <c r="H49" s="293"/>
      <c r="I49" s="297" t="s">
        <v>140</v>
      </c>
      <c r="J49" s="291"/>
    </row>
    <row r="50" spans="1:10" x14ac:dyDescent="0.15">
      <c r="A50" s="292" t="s">
        <v>141</v>
      </c>
      <c r="B50" s="293"/>
      <c r="C50" s="293"/>
      <c r="D50" s="293"/>
      <c r="E50" s="293"/>
      <c r="F50" s="293"/>
      <c r="G50" s="293"/>
      <c r="H50" s="293"/>
      <c r="I50" s="291"/>
      <c r="J50" s="291"/>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34"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27" t="s">
        <v>35</v>
      </c>
      <c r="B2" s="327"/>
      <c r="C2" s="327"/>
      <c r="D2" s="327"/>
      <c r="E2" s="327"/>
      <c r="F2" s="327"/>
      <c r="G2" s="327"/>
      <c r="H2" s="327"/>
      <c r="I2" s="327"/>
      <c r="J2" s="327"/>
      <c r="K2" s="327"/>
    </row>
    <row r="3" spans="1:11" x14ac:dyDescent="0.15">
      <c r="K3" s="128" t="s">
        <v>34</v>
      </c>
    </row>
    <row r="4" spans="1:11" ht="14.25" x14ac:dyDescent="0.15">
      <c r="A4" s="212" t="s">
        <v>72</v>
      </c>
      <c r="K4" s="128"/>
    </row>
    <row r="5" spans="1:11" x14ac:dyDescent="0.15">
      <c r="A5" s="212" t="s">
        <v>251</v>
      </c>
      <c r="K5" s="128"/>
    </row>
    <row r="6" spans="1:11" x14ac:dyDescent="0.15">
      <c r="A6" s="212" t="s">
        <v>252</v>
      </c>
      <c r="K6" s="128" t="s">
        <v>85</v>
      </c>
    </row>
    <row r="7" spans="1:11" x14ac:dyDescent="0.15">
      <c r="A7" s="330" t="s">
        <v>86</v>
      </c>
      <c r="B7" s="330" t="s">
        <v>422</v>
      </c>
      <c r="C7" s="339" t="s">
        <v>423</v>
      </c>
      <c r="D7" s="330" t="s">
        <v>424</v>
      </c>
      <c r="E7" s="330" t="s">
        <v>90</v>
      </c>
      <c r="F7" s="330"/>
      <c r="G7" s="330" t="s">
        <v>91</v>
      </c>
      <c r="H7" s="330"/>
      <c r="I7" s="341" t="s">
        <v>92</v>
      </c>
      <c r="J7" s="342"/>
      <c r="K7" s="330" t="s">
        <v>93</v>
      </c>
    </row>
    <row r="8" spans="1:11" x14ac:dyDescent="0.15">
      <c r="A8" s="330"/>
      <c r="B8" s="330"/>
      <c r="C8" s="340"/>
      <c r="D8" s="330"/>
      <c r="E8" s="115" t="s">
        <v>425</v>
      </c>
      <c r="F8" s="115" t="s">
        <v>426</v>
      </c>
      <c r="G8" s="115" t="s">
        <v>333</v>
      </c>
      <c r="H8" s="115" t="s">
        <v>334</v>
      </c>
      <c r="I8" s="217" t="s">
        <v>425</v>
      </c>
      <c r="J8" s="115" t="s">
        <v>426</v>
      </c>
      <c r="K8" s="330"/>
    </row>
    <row r="9" spans="1:11" x14ac:dyDescent="0.15">
      <c r="A9" s="120"/>
      <c r="B9" s="95" t="s">
        <v>154</v>
      </c>
      <c r="C9" s="95" t="s">
        <v>155</v>
      </c>
      <c r="D9" s="95" t="s">
        <v>156</v>
      </c>
      <c r="E9" s="95" t="s">
        <v>157</v>
      </c>
      <c r="F9" s="95" t="s">
        <v>158</v>
      </c>
      <c r="G9" s="95" t="s">
        <v>159</v>
      </c>
      <c r="H9" s="95" t="s">
        <v>160</v>
      </c>
      <c r="I9" s="95" t="s">
        <v>161</v>
      </c>
      <c r="J9" s="95" t="s">
        <v>162</v>
      </c>
      <c r="K9" s="95" t="s">
        <v>163</v>
      </c>
    </row>
    <row r="10" spans="1:11" x14ac:dyDescent="0.15">
      <c r="A10" s="120"/>
      <c r="B10" s="120"/>
      <c r="C10" s="120"/>
      <c r="D10" s="131"/>
      <c r="E10" s="123"/>
      <c r="F10" s="123"/>
      <c r="G10" s="123"/>
      <c r="H10" s="123"/>
      <c r="I10" s="123"/>
      <c r="J10" s="123"/>
      <c r="K10" s="120"/>
    </row>
    <row r="11" spans="1:11" x14ac:dyDescent="0.15">
      <c r="A11" s="120"/>
      <c r="B11" s="120"/>
      <c r="C11" s="120"/>
      <c r="D11" s="131"/>
      <c r="E11" s="123"/>
      <c r="F11" s="123"/>
      <c r="G11" s="123"/>
      <c r="H11" s="123"/>
      <c r="I11" s="123"/>
      <c r="J11" s="123"/>
      <c r="K11" s="120"/>
    </row>
    <row r="12" spans="1:11" x14ac:dyDescent="0.15">
      <c r="A12" s="120"/>
      <c r="B12" s="120"/>
      <c r="C12" s="120"/>
      <c r="D12" s="131"/>
      <c r="E12" s="123"/>
      <c r="F12" s="123"/>
      <c r="G12" s="123"/>
      <c r="H12" s="123"/>
      <c r="I12" s="123"/>
      <c r="J12" s="123"/>
      <c r="K12" s="120"/>
    </row>
    <row r="13" spans="1:11" x14ac:dyDescent="0.15">
      <c r="A13" s="120"/>
      <c r="B13" s="120"/>
      <c r="C13" s="120"/>
      <c r="D13" s="131"/>
      <c r="E13" s="123"/>
      <c r="F13" s="123"/>
      <c r="G13" s="123"/>
      <c r="H13" s="123"/>
      <c r="I13" s="123"/>
      <c r="J13" s="123"/>
      <c r="K13" s="120"/>
    </row>
    <row r="14" spans="1:11" x14ac:dyDescent="0.15">
      <c r="A14" s="120"/>
      <c r="B14" s="120"/>
      <c r="C14" s="120"/>
      <c r="D14" s="131"/>
      <c r="E14" s="123"/>
      <c r="F14" s="123"/>
      <c r="G14" s="123"/>
      <c r="H14" s="123"/>
      <c r="I14" s="123"/>
      <c r="J14" s="123"/>
      <c r="K14" s="120"/>
    </row>
    <row r="15" spans="1:11" x14ac:dyDescent="0.15">
      <c r="A15" s="120"/>
      <c r="B15" s="120"/>
      <c r="C15" s="120"/>
      <c r="D15" s="131"/>
      <c r="E15" s="123"/>
      <c r="F15" s="123"/>
      <c r="G15" s="123"/>
      <c r="H15" s="123"/>
      <c r="I15" s="123"/>
      <c r="J15" s="123"/>
      <c r="K15" s="120"/>
    </row>
    <row r="16" spans="1:11" x14ac:dyDescent="0.15">
      <c r="A16" s="120"/>
      <c r="B16" s="120"/>
      <c r="C16" s="120"/>
      <c r="D16" s="131"/>
      <c r="E16" s="123"/>
      <c r="F16" s="123"/>
      <c r="G16" s="123"/>
      <c r="H16" s="123"/>
      <c r="I16" s="123"/>
      <c r="J16" s="123"/>
      <c r="K16" s="120"/>
    </row>
    <row r="17" spans="1:11" x14ac:dyDescent="0.15">
      <c r="A17" s="120"/>
      <c r="B17" s="120"/>
      <c r="C17" s="120"/>
      <c r="D17" s="131"/>
      <c r="E17" s="123"/>
      <c r="F17" s="123"/>
      <c r="G17" s="123"/>
      <c r="H17" s="123"/>
      <c r="I17" s="123"/>
      <c r="J17" s="123"/>
      <c r="K17" s="120"/>
    </row>
    <row r="18" spans="1:11" x14ac:dyDescent="0.15">
      <c r="A18" s="120"/>
      <c r="B18" s="120"/>
      <c r="C18" s="120"/>
      <c r="D18" s="131"/>
      <c r="E18" s="123"/>
      <c r="F18" s="123"/>
      <c r="G18" s="123"/>
      <c r="H18" s="123"/>
      <c r="I18" s="123"/>
      <c r="J18" s="123"/>
      <c r="K18" s="120"/>
    </row>
    <row r="19" spans="1:11" x14ac:dyDescent="0.15">
      <c r="A19" s="120"/>
      <c r="B19" s="120"/>
      <c r="C19" s="120"/>
      <c r="D19" s="131"/>
      <c r="E19" s="123"/>
      <c r="F19" s="123"/>
      <c r="G19" s="123"/>
      <c r="H19" s="123"/>
      <c r="I19" s="123"/>
      <c r="J19" s="123"/>
      <c r="K19" s="120"/>
    </row>
    <row r="20" spans="1:11" x14ac:dyDescent="0.15">
      <c r="A20" s="120"/>
      <c r="B20" s="120"/>
      <c r="C20" s="120"/>
      <c r="D20" s="131"/>
      <c r="E20" s="123"/>
      <c r="F20" s="123"/>
      <c r="G20" s="123"/>
      <c r="H20" s="123"/>
      <c r="I20" s="123"/>
      <c r="J20" s="123"/>
      <c r="K20" s="120"/>
    </row>
    <row r="21" spans="1:11" x14ac:dyDescent="0.15">
      <c r="A21" s="120"/>
      <c r="B21" s="120"/>
      <c r="C21" s="120"/>
      <c r="D21" s="131"/>
      <c r="E21" s="123"/>
      <c r="F21" s="123"/>
      <c r="G21" s="123"/>
      <c r="H21" s="123"/>
      <c r="I21" s="123"/>
      <c r="J21" s="123"/>
      <c r="K21" s="120"/>
    </row>
    <row r="22" spans="1:11" x14ac:dyDescent="0.15">
      <c r="A22" s="120"/>
      <c r="B22" s="120"/>
      <c r="C22" s="120"/>
      <c r="D22" s="131"/>
      <c r="E22" s="123"/>
      <c r="F22" s="123"/>
      <c r="G22" s="123"/>
      <c r="H22" s="123"/>
      <c r="I22" s="123"/>
      <c r="J22" s="123"/>
      <c r="K22" s="120"/>
    </row>
    <row r="23" spans="1:11" x14ac:dyDescent="0.15">
      <c r="A23" s="343" t="s">
        <v>335</v>
      </c>
      <c r="B23" s="344"/>
      <c r="C23" s="344"/>
      <c r="D23" s="345"/>
      <c r="E23" s="123"/>
      <c r="F23" s="123"/>
      <c r="G23" s="123"/>
      <c r="H23" s="123"/>
      <c r="I23" s="123"/>
      <c r="J23" s="123"/>
      <c r="K23" s="120"/>
    </row>
    <row r="24" spans="1:11" ht="61.9" customHeight="1" x14ac:dyDescent="0.15">
      <c r="A24" s="338" t="s">
        <v>109</v>
      </c>
      <c r="B24" s="338"/>
      <c r="C24" s="338"/>
      <c r="D24" s="338"/>
      <c r="E24" s="338"/>
      <c r="F24" s="338"/>
      <c r="G24" s="338"/>
      <c r="H24" s="338"/>
      <c r="I24" s="337" t="s">
        <v>261</v>
      </c>
      <c r="J24" s="337"/>
      <c r="K24" s="337"/>
    </row>
    <row r="25" spans="1:11" x14ac:dyDescent="0.15">
      <c r="A25" s="338" t="s">
        <v>262</v>
      </c>
      <c r="B25" s="338"/>
      <c r="C25" s="338"/>
      <c r="D25" s="338"/>
      <c r="E25" s="338"/>
      <c r="F25" s="338"/>
      <c r="G25" s="338"/>
      <c r="H25" s="338"/>
      <c r="I25" s="337"/>
      <c r="J25" s="337"/>
      <c r="K25" s="337"/>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34"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9"/>
  <sheetViews>
    <sheetView zoomScale="90" zoomScaleNormal="90" workbookViewId="0">
      <selection activeCell="C8" sqref="C8:K8"/>
    </sheetView>
  </sheetViews>
  <sheetFormatPr defaultColWidth="9" defaultRowHeight="13.5" x14ac:dyDescent="0.15"/>
  <cols>
    <col min="1" max="1" width="7.625" customWidth="1"/>
    <col min="2" max="2" width="11.75" customWidth="1"/>
    <col min="3" max="11" width="11.875" customWidth="1"/>
  </cols>
  <sheetData>
    <row r="1" spans="2:12" ht="49.9" customHeight="1" x14ac:dyDescent="0.15"/>
    <row r="2" spans="2:12" ht="49.9" customHeight="1" x14ac:dyDescent="0.15">
      <c r="B2" s="261"/>
      <c r="C2" s="271" t="s">
        <v>45</v>
      </c>
      <c r="D2" s="271"/>
      <c r="E2" s="271"/>
      <c r="F2" s="271"/>
      <c r="G2" s="271"/>
      <c r="H2" s="271"/>
      <c r="I2" s="271"/>
      <c r="J2" s="271"/>
      <c r="K2" s="271"/>
    </row>
    <row r="3" spans="2:12" ht="30" customHeight="1" x14ac:dyDescent="0.15">
      <c r="C3" s="262"/>
      <c r="D3" s="262"/>
      <c r="E3" s="262"/>
      <c r="F3" s="262"/>
      <c r="G3" s="262"/>
      <c r="H3" s="262"/>
      <c r="I3" s="262"/>
      <c r="J3" s="262"/>
      <c r="K3" s="262"/>
      <c r="L3" s="262"/>
    </row>
    <row r="4" spans="2:12" ht="49.9" customHeight="1" x14ac:dyDescent="0.15">
      <c r="C4" s="272" t="s">
        <v>46</v>
      </c>
      <c r="D4" s="272"/>
      <c r="E4" s="272"/>
      <c r="F4" s="272"/>
      <c r="G4" s="272"/>
      <c r="H4" s="272"/>
      <c r="I4" s="272"/>
      <c r="J4" s="272"/>
      <c r="K4" s="272"/>
      <c r="L4" s="262"/>
    </row>
    <row r="5" spans="2:12" ht="49.9" customHeight="1" x14ac:dyDescent="0.15">
      <c r="C5" s="270" t="s">
        <v>47</v>
      </c>
      <c r="D5" s="270"/>
      <c r="E5" s="270"/>
      <c r="F5" s="270"/>
      <c r="G5" s="270"/>
      <c r="H5" s="270"/>
      <c r="I5" s="270"/>
      <c r="J5" s="270"/>
      <c r="K5" s="270"/>
      <c r="L5" s="262"/>
    </row>
    <row r="6" spans="2:12" ht="51.6" customHeight="1" x14ac:dyDescent="0.15">
      <c r="C6" s="273" t="s">
        <v>937</v>
      </c>
      <c r="D6" s="273"/>
      <c r="E6" s="273"/>
      <c r="F6" s="273"/>
      <c r="G6" s="273"/>
      <c r="H6" s="273"/>
      <c r="I6" s="273"/>
      <c r="J6" s="273"/>
      <c r="K6" s="273"/>
      <c r="L6" s="262"/>
    </row>
    <row r="7" spans="2:12" ht="49.9" customHeight="1" x14ac:dyDescent="0.15">
      <c r="C7" s="270" t="s">
        <v>48</v>
      </c>
      <c r="D7" s="270"/>
      <c r="E7" s="270"/>
      <c r="F7" s="270"/>
      <c r="G7" s="270"/>
      <c r="H7" s="270"/>
      <c r="I7" s="270"/>
      <c r="J7" s="270"/>
      <c r="K7" s="270"/>
      <c r="L7" s="262"/>
    </row>
    <row r="8" spans="2:12" ht="49.9" customHeight="1" x14ac:dyDescent="0.15">
      <c r="C8" s="270" t="s">
        <v>49</v>
      </c>
      <c r="D8" s="270"/>
      <c r="E8" s="270"/>
      <c r="F8" s="270"/>
      <c r="G8" s="270"/>
      <c r="H8" s="270"/>
      <c r="I8" s="270"/>
      <c r="J8" s="270"/>
      <c r="K8" s="270"/>
      <c r="L8" s="262"/>
    </row>
    <row r="9" spans="2:12" ht="49.9" customHeight="1" x14ac:dyDescent="0.15">
      <c r="C9" s="263" t="s">
        <v>50</v>
      </c>
      <c r="D9" s="262"/>
      <c r="E9" s="262"/>
      <c r="F9" s="262"/>
      <c r="G9" s="262"/>
      <c r="H9" s="262"/>
      <c r="I9" s="262"/>
      <c r="J9" s="264"/>
      <c r="K9" s="262"/>
      <c r="L9" s="262"/>
    </row>
  </sheetData>
  <mergeCells count="6">
    <mergeCell ref="C8:K8"/>
    <mergeCell ref="C2:K2"/>
    <mergeCell ref="C4:K4"/>
    <mergeCell ref="C5:K5"/>
    <mergeCell ref="C6:K6"/>
    <mergeCell ref="C7:K7"/>
  </mergeCells>
  <phoneticPr fontId="34"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27" t="s">
        <v>37</v>
      </c>
      <c r="B2" s="327"/>
      <c r="C2" s="327"/>
      <c r="D2" s="327"/>
      <c r="E2" s="327"/>
      <c r="F2" s="327"/>
      <c r="G2" s="327"/>
      <c r="H2" s="327"/>
      <c r="I2" s="327"/>
      <c r="J2" s="327"/>
      <c r="K2" s="327"/>
      <c r="L2" s="327"/>
      <c r="M2" s="327"/>
    </row>
    <row r="3" spans="1:13" x14ac:dyDescent="0.15">
      <c r="M3" s="128" t="s">
        <v>36</v>
      </c>
    </row>
    <row r="4" spans="1:13" ht="14.25" x14ac:dyDescent="0.15">
      <c r="A4" s="212" t="s">
        <v>72</v>
      </c>
      <c r="M4" s="128"/>
    </row>
    <row r="5" spans="1:13" x14ac:dyDescent="0.15">
      <c r="A5" s="212" t="s">
        <v>251</v>
      </c>
      <c r="M5" s="128"/>
    </row>
    <row r="6" spans="1:13" x14ac:dyDescent="0.15">
      <c r="A6" s="212" t="s">
        <v>252</v>
      </c>
      <c r="M6" s="128" t="s">
        <v>85</v>
      </c>
    </row>
    <row r="7" spans="1:13" x14ac:dyDescent="0.15">
      <c r="A7" s="330" t="s">
        <v>86</v>
      </c>
      <c r="B7" s="330" t="s">
        <v>427</v>
      </c>
      <c r="C7" s="339" t="s">
        <v>428</v>
      </c>
      <c r="D7" s="330" t="s">
        <v>429</v>
      </c>
      <c r="E7" s="339" t="s">
        <v>430</v>
      </c>
      <c r="F7" s="330" t="s">
        <v>431</v>
      </c>
      <c r="G7" s="330"/>
      <c r="H7" s="339" t="s">
        <v>432</v>
      </c>
      <c r="I7" s="330" t="s">
        <v>90</v>
      </c>
      <c r="J7" s="330"/>
      <c r="K7" s="341" t="s">
        <v>92</v>
      </c>
      <c r="L7" s="342"/>
      <c r="M7" s="330" t="s">
        <v>93</v>
      </c>
    </row>
    <row r="8" spans="1:13" ht="27" x14ac:dyDescent="0.15">
      <c r="A8" s="330"/>
      <c r="B8" s="330"/>
      <c r="C8" s="340"/>
      <c r="D8" s="330"/>
      <c r="E8" s="340"/>
      <c r="F8" s="115" t="s">
        <v>433</v>
      </c>
      <c r="G8" s="115" t="s">
        <v>434</v>
      </c>
      <c r="H8" s="340"/>
      <c r="I8" s="115" t="s">
        <v>433</v>
      </c>
      <c r="J8" s="115" t="s">
        <v>434</v>
      </c>
      <c r="K8" s="115" t="s">
        <v>433</v>
      </c>
      <c r="L8" s="115" t="s">
        <v>434</v>
      </c>
      <c r="M8" s="330"/>
    </row>
    <row r="9" spans="1:13" x14ac:dyDescent="0.15">
      <c r="A9" s="120"/>
      <c r="B9" s="95" t="s">
        <v>154</v>
      </c>
      <c r="C9" s="95" t="s">
        <v>155</v>
      </c>
      <c r="D9" s="95" t="s">
        <v>156</v>
      </c>
      <c r="E9" s="95" t="s">
        <v>157</v>
      </c>
      <c r="F9" s="95" t="s">
        <v>158</v>
      </c>
      <c r="G9" s="95" t="s">
        <v>159</v>
      </c>
      <c r="H9" s="95" t="s">
        <v>160</v>
      </c>
      <c r="I9" s="95" t="s">
        <v>161</v>
      </c>
      <c r="J9" s="95" t="s">
        <v>162</v>
      </c>
      <c r="K9" s="95" t="s">
        <v>163</v>
      </c>
      <c r="L9" s="216" t="s">
        <v>164</v>
      </c>
      <c r="M9" s="216" t="s">
        <v>165</v>
      </c>
    </row>
    <row r="10" spans="1:13" x14ac:dyDescent="0.15">
      <c r="A10" s="120"/>
      <c r="B10" s="120"/>
      <c r="C10" s="120"/>
      <c r="D10" s="131"/>
      <c r="E10" s="120"/>
      <c r="F10" s="123"/>
      <c r="G10" s="123"/>
      <c r="H10" s="120"/>
      <c r="I10" s="123"/>
      <c r="J10" s="123"/>
      <c r="K10" s="123"/>
      <c r="L10" s="123"/>
      <c r="M10" s="120"/>
    </row>
    <row r="11" spans="1:13" x14ac:dyDescent="0.15">
      <c r="A11" s="120"/>
      <c r="B11" s="120"/>
      <c r="C11" s="120"/>
      <c r="D11" s="131"/>
      <c r="E11" s="120"/>
      <c r="F11" s="123"/>
      <c r="G11" s="123"/>
      <c r="H11" s="120"/>
      <c r="I11" s="123"/>
      <c r="J11" s="123"/>
      <c r="K11" s="123"/>
      <c r="L11" s="123"/>
      <c r="M11" s="120"/>
    </row>
    <row r="12" spans="1:13" x14ac:dyDescent="0.15">
      <c r="A12" s="120"/>
      <c r="B12" s="120"/>
      <c r="C12" s="120"/>
      <c r="D12" s="131"/>
      <c r="E12" s="120"/>
      <c r="F12" s="123"/>
      <c r="G12" s="123"/>
      <c r="H12" s="120"/>
      <c r="I12" s="123"/>
      <c r="J12" s="123"/>
      <c r="K12" s="123"/>
      <c r="L12" s="123"/>
      <c r="M12" s="120"/>
    </row>
    <row r="13" spans="1:13" x14ac:dyDescent="0.15">
      <c r="A13" s="120"/>
      <c r="B13" s="120"/>
      <c r="C13" s="120"/>
      <c r="D13" s="131"/>
      <c r="E13" s="120"/>
      <c r="F13" s="123"/>
      <c r="G13" s="123"/>
      <c r="H13" s="120"/>
      <c r="I13" s="123"/>
      <c r="J13" s="123"/>
      <c r="K13" s="123"/>
      <c r="L13" s="123"/>
      <c r="M13" s="120"/>
    </row>
    <row r="14" spans="1:13" x14ac:dyDescent="0.15">
      <c r="A14" s="120"/>
      <c r="B14" s="120"/>
      <c r="C14" s="120"/>
      <c r="D14" s="131"/>
      <c r="E14" s="120"/>
      <c r="F14" s="123"/>
      <c r="G14" s="123"/>
      <c r="H14" s="120"/>
      <c r="I14" s="123"/>
      <c r="J14" s="123"/>
      <c r="K14" s="123"/>
      <c r="L14" s="123"/>
      <c r="M14" s="120"/>
    </row>
    <row r="15" spans="1:13" x14ac:dyDescent="0.15">
      <c r="A15" s="120"/>
      <c r="B15" s="120"/>
      <c r="C15" s="120"/>
      <c r="D15" s="131"/>
      <c r="E15" s="120"/>
      <c r="F15" s="123"/>
      <c r="G15" s="123"/>
      <c r="H15" s="120"/>
      <c r="I15" s="123"/>
      <c r="J15" s="123"/>
      <c r="K15" s="123"/>
      <c r="L15" s="123"/>
      <c r="M15" s="120"/>
    </row>
    <row r="16" spans="1:13" x14ac:dyDescent="0.15">
      <c r="A16" s="120"/>
      <c r="B16" s="120"/>
      <c r="C16" s="120"/>
      <c r="D16" s="131"/>
      <c r="E16" s="120"/>
      <c r="F16" s="123"/>
      <c r="G16" s="123"/>
      <c r="H16" s="120"/>
      <c r="I16" s="123"/>
      <c r="J16" s="123"/>
      <c r="K16" s="123"/>
      <c r="L16" s="123"/>
      <c r="M16" s="120"/>
    </row>
    <row r="17" spans="1:13" x14ac:dyDescent="0.15">
      <c r="A17" s="120"/>
      <c r="B17" s="120"/>
      <c r="C17" s="120"/>
      <c r="D17" s="131"/>
      <c r="E17" s="120"/>
      <c r="F17" s="123"/>
      <c r="G17" s="123"/>
      <c r="H17" s="120"/>
      <c r="I17" s="123"/>
      <c r="J17" s="123"/>
      <c r="K17" s="123"/>
      <c r="L17" s="123"/>
      <c r="M17" s="120"/>
    </row>
    <row r="18" spans="1:13" x14ac:dyDescent="0.15">
      <c r="A18" s="120"/>
      <c r="B18" s="120"/>
      <c r="C18" s="120"/>
      <c r="D18" s="131"/>
      <c r="E18" s="120"/>
      <c r="F18" s="123"/>
      <c r="G18" s="123"/>
      <c r="H18" s="120"/>
      <c r="I18" s="123"/>
      <c r="J18" s="123"/>
      <c r="K18" s="123"/>
      <c r="L18" s="123"/>
      <c r="M18" s="120"/>
    </row>
    <row r="19" spans="1:13" x14ac:dyDescent="0.15">
      <c r="A19" s="120"/>
      <c r="B19" s="120"/>
      <c r="C19" s="120"/>
      <c r="D19" s="131"/>
      <c r="E19" s="120"/>
      <c r="F19" s="123"/>
      <c r="G19" s="123"/>
      <c r="H19" s="120"/>
      <c r="I19" s="123"/>
      <c r="J19" s="123"/>
      <c r="K19" s="123"/>
      <c r="L19" s="123"/>
      <c r="M19" s="120"/>
    </row>
    <row r="20" spans="1:13" x14ac:dyDescent="0.15">
      <c r="A20" s="120"/>
      <c r="B20" s="120"/>
      <c r="C20" s="120"/>
      <c r="D20" s="131"/>
      <c r="E20" s="120"/>
      <c r="F20" s="123"/>
      <c r="G20" s="123"/>
      <c r="H20" s="120"/>
      <c r="I20" s="123"/>
      <c r="J20" s="123"/>
      <c r="K20" s="123"/>
      <c r="L20" s="123"/>
      <c r="M20" s="120"/>
    </row>
    <row r="21" spans="1:13" x14ac:dyDescent="0.15">
      <c r="A21" s="120"/>
      <c r="B21" s="120"/>
      <c r="C21" s="120"/>
      <c r="D21" s="131"/>
      <c r="E21" s="120"/>
      <c r="F21" s="123"/>
      <c r="G21" s="123"/>
      <c r="H21" s="120"/>
      <c r="I21" s="123"/>
      <c r="J21" s="123"/>
      <c r="K21" s="123"/>
      <c r="L21" s="123"/>
      <c r="M21" s="120"/>
    </row>
    <row r="22" spans="1:13" x14ac:dyDescent="0.15">
      <c r="A22" s="120"/>
      <c r="B22" s="120"/>
      <c r="C22" s="120"/>
      <c r="D22" s="131"/>
      <c r="E22" s="120"/>
      <c r="F22" s="123"/>
      <c r="G22" s="123"/>
      <c r="H22" s="120"/>
      <c r="I22" s="123"/>
      <c r="J22" s="123"/>
      <c r="K22" s="123"/>
      <c r="L22" s="123"/>
      <c r="M22" s="120"/>
    </row>
    <row r="23" spans="1:13" x14ac:dyDescent="0.15">
      <c r="A23" s="343" t="s">
        <v>335</v>
      </c>
      <c r="B23" s="345"/>
      <c r="C23" s="120"/>
      <c r="D23" s="131"/>
      <c r="E23" s="120"/>
      <c r="F23" s="123"/>
      <c r="G23" s="123"/>
      <c r="H23" s="120"/>
      <c r="I23" s="123"/>
      <c r="J23" s="123"/>
      <c r="K23" s="123"/>
      <c r="L23" s="123"/>
      <c r="M23" s="120"/>
    </row>
    <row r="24" spans="1:13" ht="61.9" customHeight="1" x14ac:dyDescent="0.15">
      <c r="A24" s="338" t="s">
        <v>109</v>
      </c>
      <c r="B24" s="338"/>
      <c r="C24" s="338"/>
      <c r="D24" s="338"/>
      <c r="E24" s="338"/>
      <c r="F24" s="338"/>
      <c r="G24" s="338"/>
      <c r="H24" s="338"/>
      <c r="I24" s="338"/>
      <c r="J24" s="338"/>
      <c r="K24" s="337" t="s">
        <v>261</v>
      </c>
      <c r="L24" s="337"/>
      <c r="M24" s="337"/>
    </row>
    <row r="25" spans="1:13" x14ac:dyDescent="0.15">
      <c r="A25" s="338" t="s">
        <v>262</v>
      </c>
      <c r="B25" s="338"/>
      <c r="C25" s="338"/>
      <c r="D25" s="338"/>
      <c r="E25" s="338"/>
      <c r="F25" s="338"/>
      <c r="G25" s="338"/>
      <c r="H25" s="338"/>
      <c r="I25" s="338"/>
      <c r="J25" s="338"/>
      <c r="K25" s="337"/>
      <c r="L25" s="337"/>
      <c r="M25" s="337"/>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34"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27" t="s">
        <v>39</v>
      </c>
      <c r="B2" s="327"/>
      <c r="C2" s="327"/>
      <c r="D2" s="327"/>
      <c r="E2" s="327"/>
      <c r="F2" s="327"/>
      <c r="G2" s="327"/>
    </row>
    <row r="3" spans="1:7" x14ac:dyDescent="0.15">
      <c r="G3" s="128" t="s">
        <v>38</v>
      </c>
    </row>
    <row r="4" spans="1:7" ht="14.25" x14ac:dyDescent="0.15">
      <c r="A4" s="212" t="s">
        <v>72</v>
      </c>
      <c r="G4" s="128"/>
    </row>
    <row r="5" spans="1:7" x14ac:dyDescent="0.15">
      <c r="A5" s="212" t="str">
        <f>货币资金!A5</f>
        <v>填报单位：林芝市巴宜区八一镇人民政府</v>
      </c>
      <c r="G5" s="128"/>
    </row>
    <row r="6" spans="1:7" x14ac:dyDescent="0.15">
      <c r="A6" s="212" t="str">
        <f>货币资金!A6</f>
        <v>项目名称：百巴镇苹果种植项目</v>
      </c>
      <c r="G6" s="128" t="s">
        <v>85</v>
      </c>
    </row>
    <row r="7" spans="1:7" ht="19.899999999999999" customHeight="1" x14ac:dyDescent="0.15">
      <c r="A7" s="346" t="s">
        <v>435</v>
      </c>
      <c r="B7" s="346" t="s">
        <v>436</v>
      </c>
      <c r="C7" s="346" t="s">
        <v>90</v>
      </c>
      <c r="D7" s="346" t="s">
        <v>91</v>
      </c>
      <c r="E7" s="346"/>
      <c r="F7" s="346" t="s">
        <v>92</v>
      </c>
      <c r="G7" s="346" t="s">
        <v>93</v>
      </c>
    </row>
    <row r="8" spans="1:7" ht="19.899999999999999" customHeight="1" x14ac:dyDescent="0.15">
      <c r="A8" s="346"/>
      <c r="B8" s="346"/>
      <c r="C8" s="346"/>
      <c r="D8" s="116" t="s">
        <v>333</v>
      </c>
      <c r="E8" s="116" t="s">
        <v>334</v>
      </c>
      <c r="F8" s="346"/>
      <c r="G8" s="346"/>
    </row>
    <row r="9" spans="1:7" ht="13.9" customHeight="1" x14ac:dyDescent="0.15">
      <c r="A9" s="120"/>
      <c r="B9" s="95"/>
      <c r="C9" s="95" t="s">
        <v>154</v>
      </c>
      <c r="D9" s="95" t="s">
        <v>155</v>
      </c>
      <c r="E9" s="95" t="s">
        <v>156</v>
      </c>
      <c r="F9" s="95" t="s">
        <v>157</v>
      </c>
      <c r="G9" s="95" t="s">
        <v>158</v>
      </c>
    </row>
    <row r="10" spans="1:7" ht="25.15" customHeight="1" x14ac:dyDescent="0.15">
      <c r="A10" s="213" t="s">
        <v>437</v>
      </c>
      <c r="B10" s="214">
        <v>1</v>
      </c>
      <c r="C10" s="215">
        <f>C11+C12</f>
        <v>74867606.510000005</v>
      </c>
      <c r="D10" s="215"/>
      <c r="E10" s="215"/>
      <c r="F10" s="215">
        <f>C10+D10-E10</f>
        <v>74867606.510000005</v>
      </c>
      <c r="G10" s="213"/>
    </row>
    <row r="11" spans="1:7" ht="25.15" customHeight="1" x14ac:dyDescent="0.15">
      <c r="A11" s="213" t="s">
        <v>438</v>
      </c>
      <c r="B11" s="214">
        <v>2</v>
      </c>
      <c r="C11" s="215">
        <v>0</v>
      </c>
      <c r="D11" s="215"/>
      <c r="E11" s="215"/>
      <c r="F11" s="215">
        <f t="shared" ref="F11:F18" si="0">C11+D11-E11</f>
        <v>0</v>
      </c>
      <c r="G11" s="213"/>
    </row>
    <row r="12" spans="1:7" ht="25.15" customHeight="1" x14ac:dyDescent="0.15">
      <c r="A12" s="213" t="s">
        <v>439</v>
      </c>
      <c r="B12" s="214">
        <v>3</v>
      </c>
      <c r="C12" s="215">
        <v>74867606.510000005</v>
      </c>
      <c r="D12" s="215"/>
      <c r="E12" s="215"/>
      <c r="F12" s="215">
        <f t="shared" si="0"/>
        <v>74867606.510000005</v>
      </c>
      <c r="G12" s="213"/>
    </row>
    <row r="13" spans="1:7" ht="25.15" customHeight="1" x14ac:dyDescent="0.15">
      <c r="A13" s="213" t="s">
        <v>440</v>
      </c>
      <c r="B13" s="214">
        <v>4</v>
      </c>
      <c r="C13" s="215">
        <f>C14+C15+C16</f>
        <v>636363.04</v>
      </c>
      <c r="D13" s="215"/>
      <c r="E13" s="215"/>
      <c r="F13" s="215">
        <f t="shared" si="0"/>
        <v>636363.04</v>
      </c>
      <c r="G13" s="213"/>
    </row>
    <row r="14" spans="1:7" ht="25.15" customHeight="1" x14ac:dyDescent="0.15">
      <c r="A14" s="213" t="s">
        <v>441</v>
      </c>
      <c r="B14" s="214">
        <v>5</v>
      </c>
      <c r="C14" s="215">
        <v>636363.04</v>
      </c>
      <c r="D14" s="215"/>
      <c r="E14" s="215"/>
      <c r="F14" s="215">
        <f t="shared" si="0"/>
        <v>636363.04</v>
      </c>
      <c r="G14" s="213"/>
    </row>
    <row r="15" spans="1:7" ht="25.15" customHeight="1" x14ac:dyDescent="0.15">
      <c r="A15" s="213" t="s">
        <v>442</v>
      </c>
      <c r="B15" s="214">
        <v>6</v>
      </c>
      <c r="C15" s="215"/>
      <c r="D15" s="215"/>
      <c r="E15" s="215"/>
      <c r="F15" s="215">
        <f t="shared" si="0"/>
        <v>0</v>
      </c>
      <c r="G15" s="213"/>
    </row>
    <row r="16" spans="1:7" ht="25.15" customHeight="1" x14ac:dyDescent="0.15">
      <c r="A16" s="213" t="s">
        <v>443</v>
      </c>
      <c r="B16" s="214">
        <v>7</v>
      </c>
      <c r="C16" s="215"/>
      <c r="D16" s="215"/>
      <c r="E16" s="215"/>
      <c r="F16" s="215">
        <f t="shared" si="0"/>
        <v>0</v>
      </c>
      <c r="G16" s="213"/>
    </row>
    <row r="17" spans="1:7" ht="25.15" customHeight="1" x14ac:dyDescent="0.15">
      <c r="A17" s="213" t="s">
        <v>444</v>
      </c>
      <c r="B17" s="214">
        <v>8</v>
      </c>
      <c r="C17" s="215">
        <v>1841237.92</v>
      </c>
      <c r="D17" s="215">
        <v>59724.800000000003</v>
      </c>
      <c r="E17" s="215"/>
      <c r="F17" s="215">
        <f t="shared" si="0"/>
        <v>1900962.72</v>
      </c>
      <c r="G17" s="213"/>
    </row>
    <row r="18" spans="1:7" ht="25.15" customHeight="1" x14ac:dyDescent="0.15">
      <c r="A18" s="116" t="s">
        <v>294</v>
      </c>
      <c r="B18" s="116">
        <v>9</v>
      </c>
      <c r="C18" s="123">
        <f>C10+C13+C17</f>
        <v>77345207.470000014</v>
      </c>
      <c r="D18" s="123"/>
      <c r="E18" s="123"/>
      <c r="F18" s="123">
        <f t="shared" si="0"/>
        <v>77345207.470000014</v>
      </c>
      <c r="G18" s="120"/>
    </row>
    <row r="19" spans="1:7" ht="99" customHeight="1" x14ac:dyDescent="0.15">
      <c r="A19" s="347" t="s">
        <v>445</v>
      </c>
      <c r="B19" s="347"/>
      <c r="C19" s="347"/>
      <c r="D19" s="347"/>
      <c r="E19" s="347"/>
      <c r="F19" s="337" t="s">
        <v>140</v>
      </c>
      <c r="G19" s="337"/>
    </row>
    <row r="20" spans="1:7" x14ac:dyDescent="0.15">
      <c r="A20" s="338" t="s">
        <v>141</v>
      </c>
      <c r="B20" s="338"/>
      <c r="C20" s="338"/>
      <c r="D20" s="338"/>
      <c r="E20" s="338"/>
      <c r="F20" s="337"/>
      <c r="G20" s="337"/>
    </row>
  </sheetData>
  <mergeCells count="10">
    <mergeCell ref="A2:G2"/>
    <mergeCell ref="D7:E7"/>
    <mergeCell ref="A19:E19"/>
    <mergeCell ref="A20:E20"/>
    <mergeCell ref="A7:A8"/>
    <mergeCell ref="B7:B8"/>
    <mergeCell ref="C7:C8"/>
    <mergeCell ref="F7:F8"/>
    <mergeCell ref="G7:G8"/>
    <mergeCell ref="F19:G20"/>
  </mergeCells>
  <phoneticPr fontId="34"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48" t="s">
        <v>446</v>
      </c>
      <c r="B1" s="348"/>
      <c r="C1" s="348"/>
      <c r="D1" s="348"/>
      <c r="E1" s="348"/>
      <c r="F1" s="348"/>
      <c r="G1" s="348"/>
      <c r="H1" s="348"/>
    </row>
    <row r="2" spans="1:11" ht="16.899999999999999" customHeight="1" x14ac:dyDescent="0.15">
      <c r="A2" s="176"/>
      <c r="B2" s="349"/>
      <c r="C2" s="349"/>
      <c r="D2" s="349"/>
      <c r="E2" s="349"/>
      <c r="F2" s="349"/>
      <c r="G2" s="349"/>
      <c r="H2" s="177" t="s">
        <v>40</v>
      </c>
      <c r="I2" s="209"/>
    </row>
    <row r="3" spans="1:11" s="44" customFormat="1" ht="15" customHeight="1" x14ac:dyDescent="0.15">
      <c r="A3" s="178" t="s">
        <v>447</v>
      </c>
      <c r="B3" s="179"/>
      <c r="C3" s="179"/>
      <c r="D3" s="180"/>
      <c r="E3" s="179"/>
      <c r="F3" s="180"/>
      <c r="G3" s="179"/>
      <c r="H3" s="181"/>
      <c r="I3" s="52"/>
    </row>
    <row r="4" spans="1:11" s="44" customFormat="1" ht="15" customHeight="1" x14ac:dyDescent="0.15">
      <c r="A4" s="178" t="str">
        <f>货币资金!A5</f>
        <v>填报单位：林芝市巴宜区八一镇人民政府</v>
      </c>
      <c r="B4" s="179"/>
      <c r="C4" s="179"/>
      <c r="D4" s="180"/>
      <c r="E4" s="179"/>
      <c r="F4" s="180"/>
      <c r="G4" s="179"/>
      <c r="H4" s="181"/>
      <c r="I4" s="52"/>
    </row>
    <row r="5" spans="1:11" s="44" customFormat="1" ht="15" customHeight="1" x14ac:dyDescent="0.15">
      <c r="A5" s="178" t="str">
        <f>货币资金!A6</f>
        <v>项目名称：百巴镇苹果种植项目</v>
      </c>
      <c r="B5" s="179"/>
      <c r="C5" s="179"/>
      <c r="D5" s="180"/>
      <c r="E5" s="179"/>
      <c r="F5" s="180"/>
      <c r="G5" s="179"/>
      <c r="H5" s="182" t="s">
        <v>448</v>
      </c>
      <c r="I5" s="52"/>
    </row>
    <row r="6" spans="1:11" s="45" customFormat="1" ht="15" customHeight="1" x14ac:dyDescent="0.15">
      <c r="A6" s="183" t="s">
        <v>449</v>
      </c>
      <c r="B6" s="184" t="s">
        <v>450</v>
      </c>
      <c r="C6" s="184" t="s">
        <v>90</v>
      </c>
      <c r="D6" s="184" t="s">
        <v>451</v>
      </c>
      <c r="E6" s="184" t="s">
        <v>452</v>
      </c>
      <c r="F6" s="184" t="s">
        <v>450</v>
      </c>
      <c r="G6" s="184" t="s">
        <v>90</v>
      </c>
      <c r="H6" s="184" t="s">
        <v>451</v>
      </c>
      <c r="I6" s="57"/>
    </row>
    <row r="7" spans="1:11" s="44" customFormat="1" ht="15" customHeight="1" x14ac:dyDescent="0.15">
      <c r="A7" s="185" t="s">
        <v>453</v>
      </c>
      <c r="B7" s="183" t="s">
        <v>454</v>
      </c>
      <c r="C7" s="186"/>
      <c r="D7" s="186"/>
      <c r="E7" s="185" t="s">
        <v>455</v>
      </c>
      <c r="F7" s="187" t="s">
        <v>456</v>
      </c>
      <c r="G7" s="188"/>
      <c r="H7" s="188"/>
      <c r="I7" s="52"/>
    </row>
    <row r="8" spans="1:11" s="44" customFormat="1" ht="15" customHeight="1" x14ac:dyDescent="0.15">
      <c r="A8" s="189" t="s">
        <v>457</v>
      </c>
      <c r="B8" s="190" t="s">
        <v>458</v>
      </c>
      <c r="C8" s="188">
        <f>货币资金!D9+货币资金!D20</f>
        <v>1097545.03</v>
      </c>
      <c r="D8" s="186">
        <f>货币资金!G9+货币资金!G20</f>
        <v>1097545.03</v>
      </c>
      <c r="E8" s="189" t="s">
        <v>459</v>
      </c>
      <c r="F8" s="187" t="s">
        <v>460</v>
      </c>
      <c r="G8" s="188"/>
      <c r="H8" s="188"/>
      <c r="I8" s="210">
        <f>SUM(I9:I15)</f>
        <v>40749188.07</v>
      </c>
      <c r="J8" s="210">
        <f>SUM(J9:J15)</f>
        <v>50944234.939999998</v>
      </c>
      <c r="K8" s="210">
        <f>SUM(K9:K15)</f>
        <v>91693423.010000005</v>
      </c>
    </row>
    <row r="9" spans="1:11" s="44" customFormat="1" ht="24.75" x14ac:dyDescent="0.15">
      <c r="A9" s="191" t="s">
        <v>461</v>
      </c>
      <c r="B9" s="183" t="s">
        <v>462</v>
      </c>
      <c r="C9" s="188"/>
      <c r="D9" s="186"/>
      <c r="E9" s="191" t="s">
        <v>463</v>
      </c>
      <c r="F9" s="187" t="s">
        <v>464</v>
      </c>
      <c r="G9" s="188"/>
      <c r="H9" s="188"/>
      <c r="I9" s="211">
        <f>C8</f>
        <v>1097545.03</v>
      </c>
      <c r="J9" s="211">
        <f>K9-I9</f>
        <v>0</v>
      </c>
      <c r="K9" s="211">
        <f>D8</f>
        <v>1097545.03</v>
      </c>
    </row>
    <row r="10" spans="1:11" s="44" customFormat="1" ht="15" customHeight="1" x14ac:dyDescent="0.15">
      <c r="A10" s="191" t="s">
        <v>465</v>
      </c>
      <c r="B10" s="190" t="s">
        <v>466</v>
      </c>
      <c r="C10" s="188"/>
      <c r="D10" s="186"/>
      <c r="E10" s="191" t="s">
        <v>467</v>
      </c>
      <c r="F10" s="187" t="s">
        <v>468</v>
      </c>
      <c r="G10" s="188"/>
      <c r="H10" s="188"/>
      <c r="I10" s="211">
        <f>C14</f>
        <v>5081583</v>
      </c>
      <c r="J10" s="211">
        <f t="shared" ref="J10:J15" si="0">K10-I10</f>
        <v>59724.799999999814</v>
      </c>
      <c r="K10" s="211">
        <f>D14</f>
        <v>5141307.8</v>
      </c>
    </row>
    <row r="11" spans="1:11" s="44" customFormat="1" ht="15" customHeight="1" x14ac:dyDescent="0.15">
      <c r="A11" s="189" t="s">
        <v>469</v>
      </c>
      <c r="B11" s="183" t="s">
        <v>470</v>
      </c>
      <c r="C11" s="188"/>
      <c r="D11" s="186"/>
      <c r="E11" s="189" t="s">
        <v>471</v>
      </c>
      <c r="F11" s="187" t="s">
        <v>472</v>
      </c>
      <c r="G11" s="188"/>
      <c r="H11" s="188"/>
      <c r="I11" s="211">
        <f>C20</f>
        <v>3212.2000000000007</v>
      </c>
      <c r="J11" s="211">
        <f t="shared" si="0"/>
        <v>0</v>
      </c>
      <c r="K11" s="211">
        <f>D20</f>
        <v>3212.2000000000007</v>
      </c>
    </row>
    <row r="12" spans="1:11" s="44" customFormat="1" ht="15" customHeight="1" x14ac:dyDescent="0.15">
      <c r="A12" s="192" t="s">
        <v>473</v>
      </c>
      <c r="B12" s="190" t="s">
        <v>474</v>
      </c>
      <c r="C12" s="194">
        <f>应收款项!F17</f>
        <v>5081583</v>
      </c>
      <c r="D12" s="194">
        <f>应收款项!I17</f>
        <v>5141307.8</v>
      </c>
      <c r="E12" s="189" t="s">
        <v>475</v>
      </c>
      <c r="F12" s="187" t="s">
        <v>476</v>
      </c>
      <c r="G12" s="188">
        <v>8677771.4499999993</v>
      </c>
      <c r="H12" s="188">
        <v>8677771.4499999993</v>
      </c>
      <c r="I12" s="211">
        <f>C21</f>
        <v>8257399.6800000006</v>
      </c>
      <c r="J12" s="211">
        <f t="shared" si="0"/>
        <v>0</v>
      </c>
      <c r="K12" s="211">
        <f>D21</f>
        <v>8257399.6800000006</v>
      </c>
    </row>
    <row r="13" spans="1:11" s="44" customFormat="1" ht="15" customHeight="1" x14ac:dyDescent="0.15">
      <c r="A13" s="195" t="s">
        <v>477</v>
      </c>
      <c r="B13" s="183" t="s">
        <v>478</v>
      </c>
      <c r="C13" s="188"/>
      <c r="D13" s="186"/>
      <c r="E13" s="189" t="s">
        <v>479</v>
      </c>
      <c r="F13" s="187" t="s">
        <v>480</v>
      </c>
      <c r="G13" s="188"/>
      <c r="H13" s="188"/>
      <c r="I13" s="211">
        <f>C35</f>
        <v>-3178285.52</v>
      </c>
      <c r="J13" s="211">
        <f t="shared" si="0"/>
        <v>50884510.140000001</v>
      </c>
      <c r="K13" s="211">
        <f>D35</f>
        <v>47706224.619999997</v>
      </c>
    </row>
    <row r="14" spans="1:11" s="44" customFormat="1" ht="15" customHeight="1" x14ac:dyDescent="0.15">
      <c r="A14" s="194" t="s">
        <v>481</v>
      </c>
      <c r="B14" s="190" t="s">
        <v>482</v>
      </c>
      <c r="C14" s="196">
        <f>C12-C13</f>
        <v>5081583</v>
      </c>
      <c r="D14" s="196">
        <f>D12-D13</f>
        <v>5141307.8</v>
      </c>
      <c r="E14" s="189" t="s">
        <v>483</v>
      </c>
      <c r="F14" s="187" t="s">
        <v>484</v>
      </c>
      <c r="G14" s="188">
        <v>238137.84</v>
      </c>
      <c r="H14" s="188">
        <v>236507.28</v>
      </c>
      <c r="I14" s="211">
        <f>C39</f>
        <v>29120350.199999999</v>
      </c>
      <c r="J14" s="211">
        <f t="shared" si="0"/>
        <v>0</v>
      </c>
      <c r="K14" s="211">
        <f>D39</f>
        <v>29120350.199999999</v>
      </c>
    </row>
    <row r="15" spans="1:11" s="44" customFormat="1" ht="15" customHeight="1" x14ac:dyDescent="0.15">
      <c r="A15" s="189" t="s">
        <v>485</v>
      </c>
      <c r="B15" s="183" t="s">
        <v>486</v>
      </c>
      <c r="C15" s="188"/>
      <c r="D15" s="186"/>
      <c r="E15" s="189" t="s">
        <v>487</v>
      </c>
      <c r="F15" s="187" t="s">
        <v>488</v>
      </c>
      <c r="G15" s="188"/>
      <c r="H15" s="188"/>
      <c r="I15" s="211">
        <f>C46</f>
        <v>367383.48</v>
      </c>
      <c r="J15" s="211">
        <f t="shared" si="0"/>
        <v>0</v>
      </c>
      <c r="K15" s="211">
        <f>D46</f>
        <v>367383.48</v>
      </c>
    </row>
    <row r="16" spans="1:11" s="44" customFormat="1" ht="15" customHeight="1" x14ac:dyDescent="0.15">
      <c r="A16" s="189" t="s">
        <v>489</v>
      </c>
      <c r="B16" s="190" t="s">
        <v>490</v>
      </c>
      <c r="C16" s="188"/>
      <c r="D16" s="186"/>
      <c r="E16" s="189" t="s">
        <v>491</v>
      </c>
      <c r="F16" s="187" t="s">
        <v>492</v>
      </c>
      <c r="G16" s="188"/>
      <c r="H16" s="188"/>
      <c r="I16" s="210">
        <f>SUM(I17:I20)</f>
        <v>14288490.739999998</v>
      </c>
      <c r="J16" s="210">
        <f>SUM(J17:J20)</f>
        <v>-1630.5599999999977</v>
      </c>
      <c r="K16" s="210">
        <f>SUM(K17:K20)</f>
        <v>14286860.18</v>
      </c>
    </row>
    <row r="17" spans="1:11" s="44" customFormat="1" ht="15" customHeight="1" x14ac:dyDescent="0.15">
      <c r="A17" s="189" t="s">
        <v>493</v>
      </c>
      <c r="B17" s="183" t="s">
        <v>494</v>
      </c>
      <c r="C17" s="188"/>
      <c r="D17" s="186"/>
      <c r="E17" s="189" t="s">
        <v>495</v>
      </c>
      <c r="F17" s="187" t="s">
        <v>496</v>
      </c>
      <c r="G17" s="188"/>
      <c r="H17" s="188"/>
      <c r="I17" s="211">
        <f>G12</f>
        <v>8677771.4499999993</v>
      </c>
      <c r="J17" s="211">
        <f>K17-I17</f>
        <v>0</v>
      </c>
      <c r="K17" s="211">
        <f>H12</f>
        <v>8677771.4499999993</v>
      </c>
    </row>
    <row r="18" spans="1:11" s="44" customFormat="1" ht="15" customHeight="1" x14ac:dyDescent="0.15">
      <c r="A18" s="189" t="s">
        <v>497</v>
      </c>
      <c r="B18" s="190" t="s">
        <v>498</v>
      </c>
      <c r="C18" s="188">
        <f>应收款项!F23</f>
        <v>3212.2000000000007</v>
      </c>
      <c r="D18" s="186">
        <f>应收款项!I23</f>
        <v>3212.2000000000007</v>
      </c>
      <c r="E18" s="189" t="s">
        <v>499</v>
      </c>
      <c r="F18" s="187" t="s">
        <v>500</v>
      </c>
      <c r="G18" s="188">
        <v>137735.4</v>
      </c>
      <c r="H18" s="197">
        <v>137735.4</v>
      </c>
      <c r="I18" s="211">
        <f>G14</f>
        <v>238137.84</v>
      </c>
      <c r="J18" s="211">
        <f>K18-I18</f>
        <v>-1630.5599999999977</v>
      </c>
      <c r="K18" s="211">
        <f>H14</f>
        <v>236507.28</v>
      </c>
    </row>
    <row r="19" spans="1:11" s="44" customFormat="1" ht="15" customHeight="1" x14ac:dyDescent="0.15">
      <c r="A19" s="194" t="s">
        <v>501</v>
      </c>
      <c r="B19" s="183" t="s">
        <v>502</v>
      </c>
      <c r="C19" s="188"/>
      <c r="D19" s="186"/>
      <c r="E19" s="192" t="s">
        <v>503</v>
      </c>
      <c r="F19" s="187" t="s">
        <v>504</v>
      </c>
      <c r="G19" s="188"/>
      <c r="H19" s="188"/>
      <c r="I19" s="211">
        <f>G18</f>
        <v>137735.4</v>
      </c>
      <c r="J19" s="211">
        <f>K19-I19</f>
        <v>0</v>
      </c>
      <c r="K19" s="211">
        <f>H18</f>
        <v>137735.4</v>
      </c>
    </row>
    <row r="20" spans="1:11" s="44" customFormat="1" ht="15" customHeight="1" x14ac:dyDescent="0.15">
      <c r="A20" s="195" t="s">
        <v>505</v>
      </c>
      <c r="B20" s="190" t="s">
        <v>506</v>
      </c>
      <c r="C20" s="196">
        <f>C18-C19</f>
        <v>3212.2000000000007</v>
      </c>
      <c r="D20" s="196">
        <f>D18-D19</f>
        <v>3212.2000000000007</v>
      </c>
      <c r="E20" s="199" t="s">
        <v>507</v>
      </c>
      <c r="F20" s="187" t="s">
        <v>508</v>
      </c>
      <c r="G20" s="188"/>
      <c r="H20" s="188"/>
      <c r="I20" s="211">
        <f>G31</f>
        <v>5234846.05</v>
      </c>
      <c r="J20" s="211">
        <f>K20-I20</f>
        <v>0</v>
      </c>
      <c r="K20" s="211">
        <f>H31</f>
        <v>5234846.05</v>
      </c>
    </row>
    <row r="21" spans="1:11" s="44" customFormat="1" ht="15" customHeight="1" x14ac:dyDescent="0.15">
      <c r="A21" s="189" t="s">
        <v>509</v>
      </c>
      <c r="B21" s="183" t="s">
        <v>510</v>
      </c>
      <c r="C21" s="188">
        <f>库存物资!I32</f>
        <v>8257399.6800000006</v>
      </c>
      <c r="D21" s="186">
        <f>库存物资!O32</f>
        <v>8257399.6800000006</v>
      </c>
      <c r="E21" s="189" t="s">
        <v>511</v>
      </c>
      <c r="F21" s="187" t="s">
        <v>512</v>
      </c>
      <c r="G21" s="188"/>
      <c r="H21" s="188"/>
      <c r="I21" s="210">
        <f>SUM(I22:I24)</f>
        <v>77345207.470000014</v>
      </c>
      <c r="J21" s="210">
        <f>SUM(J22:J24)</f>
        <v>61355.360000000102</v>
      </c>
      <c r="K21" s="210">
        <f>SUM(K22:K24)</f>
        <v>77406562.830000013</v>
      </c>
    </row>
    <row r="22" spans="1:11" s="44" customFormat="1" ht="15" customHeight="1" x14ac:dyDescent="0.15">
      <c r="A22" s="189" t="s">
        <v>513</v>
      </c>
      <c r="B22" s="190" t="s">
        <v>514</v>
      </c>
      <c r="C22" s="188"/>
      <c r="D22" s="186"/>
      <c r="E22" s="200" t="s">
        <v>515</v>
      </c>
      <c r="F22" s="187" t="s">
        <v>516</v>
      </c>
      <c r="G22" s="196">
        <f>ROUND(SUM(G8:G21),2)</f>
        <v>9053644.6899999995</v>
      </c>
      <c r="H22" s="196">
        <f>ROUND(SUM(H8:H21),2)</f>
        <v>9052014.1300000008</v>
      </c>
      <c r="I22" s="211">
        <f>G39</f>
        <v>74867606.510000005</v>
      </c>
      <c r="J22" s="211">
        <f>K22-I22</f>
        <v>0</v>
      </c>
      <c r="K22" s="211">
        <f>H39</f>
        <v>74867606.510000005</v>
      </c>
    </row>
    <row r="23" spans="1:11" s="44" customFormat="1" ht="15" customHeight="1" x14ac:dyDescent="0.15">
      <c r="A23" s="189" t="s">
        <v>517</v>
      </c>
      <c r="B23" s="183" t="s">
        <v>518</v>
      </c>
      <c r="C23" s="188"/>
      <c r="D23" s="186"/>
      <c r="E23" s="189"/>
      <c r="F23" s="187" t="s">
        <v>519</v>
      </c>
      <c r="G23" s="188"/>
      <c r="H23" s="188"/>
      <c r="I23" s="211">
        <f>G43</f>
        <v>636363.04</v>
      </c>
      <c r="J23" s="211">
        <f>K23-I23</f>
        <v>0</v>
      </c>
      <c r="K23" s="211">
        <f>H43</f>
        <v>636363.04</v>
      </c>
    </row>
    <row r="24" spans="1:11" s="44" customFormat="1" ht="15" customHeight="1" x14ac:dyDescent="0.15">
      <c r="A24" s="189" t="s">
        <v>520</v>
      </c>
      <c r="B24" s="190" t="s">
        <v>521</v>
      </c>
      <c r="C24" s="188"/>
      <c r="D24" s="186"/>
      <c r="E24" s="185" t="s">
        <v>522</v>
      </c>
      <c r="F24" s="187" t="s">
        <v>523</v>
      </c>
      <c r="G24" s="188"/>
      <c r="H24" s="188"/>
      <c r="I24" s="211">
        <f>G45</f>
        <v>1841237.92</v>
      </c>
      <c r="J24" s="211">
        <f>K24-I24</f>
        <v>61355.360000000102</v>
      </c>
      <c r="K24" s="211">
        <f>H45</f>
        <v>1902593.28</v>
      </c>
    </row>
    <row r="25" spans="1:11" s="44" customFormat="1" ht="15" customHeight="1" x14ac:dyDescent="0.15">
      <c r="A25" s="201" t="s">
        <v>524</v>
      </c>
      <c r="B25" s="183" t="s">
        <v>525</v>
      </c>
      <c r="C25" s="196">
        <f>ROUND(SUM(C8:C11)+SUM(C14:C17)+SUM(C20:C24),2)</f>
        <v>14439739.91</v>
      </c>
      <c r="D25" s="194">
        <f>ROUND(SUM(D8:D11)+SUM(D14:D17)+SUM(D20:D24),2)</f>
        <v>14499464.710000001</v>
      </c>
      <c r="E25" s="202" t="s">
        <v>526</v>
      </c>
      <c r="F25" s="187" t="s">
        <v>527</v>
      </c>
      <c r="G25" s="188"/>
      <c r="H25" s="188"/>
      <c r="I25" s="52"/>
    </row>
    <row r="26" spans="1:11" s="44" customFormat="1" ht="15" customHeight="1" x14ac:dyDescent="0.15">
      <c r="A26" s="203"/>
      <c r="B26" s="190" t="s">
        <v>528</v>
      </c>
      <c r="C26" s="186"/>
      <c r="D26" s="186"/>
      <c r="E26" s="189" t="s">
        <v>529</v>
      </c>
      <c r="F26" s="187" t="s">
        <v>530</v>
      </c>
      <c r="G26" s="188"/>
      <c r="H26" s="188"/>
      <c r="I26" s="52"/>
    </row>
    <row r="27" spans="1:11" s="44" customFormat="1" ht="15" customHeight="1" x14ac:dyDescent="0.15">
      <c r="A27" s="185" t="s">
        <v>531</v>
      </c>
      <c r="B27" s="183" t="s">
        <v>532</v>
      </c>
      <c r="C27" s="186"/>
      <c r="D27" s="186"/>
      <c r="E27" s="202" t="s">
        <v>533</v>
      </c>
      <c r="F27" s="187" t="s">
        <v>534</v>
      </c>
      <c r="G27" s="188"/>
      <c r="H27" s="188"/>
      <c r="I27" s="52"/>
    </row>
    <row r="28" spans="1:11" s="44" customFormat="1" ht="15" customHeight="1" x14ac:dyDescent="0.15">
      <c r="A28" s="189" t="s">
        <v>535</v>
      </c>
      <c r="B28" s="190" t="s">
        <v>536</v>
      </c>
      <c r="C28" s="186"/>
      <c r="D28" s="186"/>
      <c r="E28" s="189" t="s">
        <v>537</v>
      </c>
      <c r="F28" s="187" t="s">
        <v>538</v>
      </c>
      <c r="G28" s="188"/>
      <c r="H28" s="188"/>
      <c r="I28" s="52"/>
    </row>
    <row r="29" spans="1:11" s="44" customFormat="1" ht="15" customHeight="1" x14ac:dyDescent="0.15">
      <c r="A29" s="202" t="s">
        <v>539</v>
      </c>
      <c r="B29" s="183" t="s">
        <v>540</v>
      </c>
      <c r="C29" s="186"/>
      <c r="D29" s="186"/>
      <c r="E29" s="189" t="s">
        <v>541</v>
      </c>
      <c r="F29" s="187" t="s">
        <v>542</v>
      </c>
      <c r="G29" s="188"/>
      <c r="H29" s="188"/>
      <c r="I29" s="52"/>
    </row>
    <row r="30" spans="1:11" s="44" customFormat="1" ht="15" customHeight="1" x14ac:dyDescent="0.15">
      <c r="A30" s="202" t="s">
        <v>543</v>
      </c>
      <c r="B30" s="190" t="s">
        <v>544</v>
      </c>
      <c r="C30" s="186"/>
      <c r="D30" s="186"/>
      <c r="E30" s="189" t="s">
        <v>545</v>
      </c>
      <c r="F30" s="187" t="s">
        <v>546</v>
      </c>
      <c r="G30" s="188"/>
      <c r="H30" s="188"/>
      <c r="I30" s="52"/>
    </row>
    <row r="31" spans="1:11" s="44" customFormat="1" ht="15" customHeight="1" x14ac:dyDescent="0.15">
      <c r="A31" s="192" t="s">
        <v>547</v>
      </c>
      <c r="B31" s="183" t="s">
        <v>548</v>
      </c>
      <c r="C31" s="186"/>
      <c r="D31" s="186"/>
      <c r="E31" s="189" t="s">
        <v>549</v>
      </c>
      <c r="F31" s="187" t="s">
        <v>550</v>
      </c>
      <c r="G31" s="188">
        <v>5234846.05</v>
      </c>
      <c r="H31" s="188">
        <v>5234846.05</v>
      </c>
      <c r="I31" s="52"/>
    </row>
    <row r="32" spans="1:11" s="44" customFormat="1" ht="15" customHeight="1" x14ac:dyDescent="0.15">
      <c r="A32" s="202" t="s">
        <v>551</v>
      </c>
      <c r="B32" s="190" t="s">
        <v>552</v>
      </c>
      <c r="C32" s="186"/>
      <c r="D32" s="186"/>
      <c r="E32" s="189" t="s">
        <v>553</v>
      </c>
      <c r="F32" s="187" t="s">
        <v>554</v>
      </c>
      <c r="G32" s="188"/>
      <c r="H32" s="188"/>
      <c r="I32" s="52"/>
    </row>
    <row r="33" spans="1:9" s="44" customFormat="1" ht="15" customHeight="1" x14ac:dyDescent="0.15">
      <c r="A33" s="189" t="s">
        <v>555</v>
      </c>
      <c r="B33" s="183" t="s">
        <v>556</v>
      </c>
      <c r="C33" s="186">
        <f>'固定资产-1'!N14+'固定资产-2'!K53</f>
        <v>20000</v>
      </c>
      <c r="D33" s="186">
        <v>50904510.140000001</v>
      </c>
      <c r="E33" s="189" t="s">
        <v>557</v>
      </c>
      <c r="F33" s="187" t="s">
        <v>558</v>
      </c>
      <c r="G33" s="188"/>
      <c r="H33" s="188"/>
      <c r="I33" s="52"/>
    </row>
    <row r="34" spans="1:9" s="44" customFormat="1" ht="15" customHeight="1" x14ac:dyDescent="0.15">
      <c r="A34" s="189" t="s">
        <v>559</v>
      </c>
      <c r="B34" s="190" t="s">
        <v>560</v>
      </c>
      <c r="C34" s="186">
        <v>3198285.52</v>
      </c>
      <c r="D34" s="186">
        <v>3198285.52</v>
      </c>
      <c r="E34" s="204" t="s">
        <v>561</v>
      </c>
      <c r="F34" s="187" t="s">
        <v>562</v>
      </c>
      <c r="G34" s="196">
        <f>ROUND(SUM(G25:G33),2)</f>
        <v>5234846.05</v>
      </c>
      <c r="H34" s="196">
        <f>ROUND(SUM(H25:H33),2)</f>
        <v>5234846.05</v>
      </c>
      <c r="I34" s="52"/>
    </row>
    <row r="35" spans="1:9" s="44" customFormat="1" ht="15" customHeight="1" x14ac:dyDescent="0.15">
      <c r="A35" s="189" t="s">
        <v>563</v>
      </c>
      <c r="B35" s="183" t="s">
        <v>564</v>
      </c>
      <c r="C35" s="194">
        <f>C33-C34</f>
        <v>-3178285.52</v>
      </c>
      <c r="D35" s="194">
        <f>D33-D34</f>
        <v>47706224.619999997</v>
      </c>
      <c r="E35" s="200" t="s">
        <v>565</v>
      </c>
      <c r="F35" s="187" t="s">
        <v>566</v>
      </c>
      <c r="G35" s="196">
        <f>ROUND(G22+G34,2)</f>
        <v>14288490.74</v>
      </c>
      <c r="H35" s="196">
        <f>ROUND(H22+H34,2)</f>
        <v>14286860.18</v>
      </c>
      <c r="I35" s="52"/>
    </row>
    <row r="36" spans="1:9" s="44" customFormat="1" ht="15" customHeight="1" x14ac:dyDescent="0.15">
      <c r="A36" s="189" t="s">
        <v>567</v>
      </c>
      <c r="B36" s="190" t="s">
        <v>568</v>
      </c>
      <c r="C36" s="186"/>
      <c r="D36" s="186"/>
      <c r="E36" s="205"/>
      <c r="F36" s="187" t="s">
        <v>569</v>
      </c>
      <c r="G36" s="188"/>
      <c r="H36" s="188"/>
      <c r="I36" s="52"/>
    </row>
    <row r="37" spans="1:9" s="44" customFormat="1" ht="15" customHeight="1" x14ac:dyDescent="0.15">
      <c r="A37" s="189" t="s">
        <v>570</v>
      </c>
      <c r="B37" s="183" t="s">
        <v>571</v>
      </c>
      <c r="C37" s="186"/>
      <c r="D37" s="186"/>
      <c r="E37" s="185" t="s">
        <v>572</v>
      </c>
      <c r="F37" s="187" t="s">
        <v>573</v>
      </c>
      <c r="G37" s="188"/>
      <c r="H37" s="188"/>
      <c r="I37" s="52"/>
    </row>
    <row r="38" spans="1:9" s="44" customFormat="1" ht="15" customHeight="1" x14ac:dyDescent="0.15">
      <c r="A38" s="189" t="s">
        <v>574</v>
      </c>
      <c r="B38" s="190" t="s">
        <v>575</v>
      </c>
      <c r="C38" s="186"/>
      <c r="D38" s="186"/>
      <c r="E38" s="192" t="s">
        <v>576</v>
      </c>
      <c r="F38" s="187" t="s">
        <v>577</v>
      </c>
      <c r="G38" s="188"/>
      <c r="H38" s="188"/>
      <c r="I38" s="52"/>
    </row>
    <row r="39" spans="1:9" s="44" customFormat="1" ht="15" customHeight="1" x14ac:dyDescent="0.15">
      <c r="A39" s="202" t="s">
        <v>578</v>
      </c>
      <c r="B39" s="183" t="s">
        <v>579</v>
      </c>
      <c r="C39" s="186">
        <f>[2]UFPrn20230612115003!$H$118-[2]UFPrn20230612115003!$I$127</f>
        <v>29120350.199999999</v>
      </c>
      <c r="D39" s="186">
        <v>29120350.199999999</v>
      </c>
      <c r="E39" s="189" t="s">
        <v>580</v>
      </c>
      <c r="F39" s="187" t="s">
        <v>581</v>
      </c>
      <c r="G39" s="188">
        <v>74867606.510000005</v>
      </c>
      <c r="H39" s="188">
        <v>74867606.510000005</v>
      </c>
      <c r="I39" s="78"/>
    </row>
    <row r="40" spans="1:9" s="44" customFormat="1" ht="15" customHeight="1" x14ac:dyDescent="0.15">
      <c r="A40" s="189" t="s">
        <v>582</v>
      </c>
      <c r="B40" s="190" t="s">
        <v>583</v>
      </c>
      <c r="C40" s="186"/>
      <c r="D40" s="186"/>
      <c r="E40" s="189" t="s">
        <v>584</v>
      </c>
      <c r="F40" s="187" t="s">
        <v>585</v>
      </c>
      <c r="G40" s="188"/>
      <c r="H40" s="188"/>
      <c r="I40" s="52"/>
    </row>
    <row r="41" spans="1:9" s="44" customFormat="1" ht="15" customHeight="1" x14ac:dyDescent="0.15">
      <c r="A41" s="189" t="s">
        <v>586</v>
      </c>
      <c r="B41" s="183" t="s">
        <v>587</v>
      </c>
      <c r="C41" s="186"/>
      <c r="D41" s="186"/>
      <c r="E41" s="199" t="s">
        <v>588</v>
      </c>
      <c r="F41" s="187" t="s">
        <v>589</v>
      </c>
      <c r="G41" s="188"/>
      <c r="H41" s="188"/>
      <c r="I41" s="52"/>
    </row>
    <row r="42" spans="1:9" s="44" customFormat="1" ht="15" customHeight="1" x14ac:dyDescent="0.15">
      <c r="A42" s="202" t="s">
        <v>590</v>
      </c>
      <c r="B42" s="190" t="s">
        <v>591</v>
      </c>
      <c r="C42" s="186"/>
      <c r="D42" s="186"/>
      <c r="E42" s="189" t="s">
        <v>592</v>
      </c>
      <c r="F42" s="187" t="s">
        <v>593</v>
      </c>
      <c r="G42" s="188"/>
      <c r="H42" s="188"/>
      <c r="I42" s="52"/>
    </row>
    <row r="43" spans="1:9" s="44" customFormat="1" ht="15" customHeight="1" x14ac:dyDescent="0.15">
      <c r="A43" s="202" t="s">
        <v>594</v>
      </c>
      <c r="B43" s="183" t="s">
        <v>595</v>
      </c>
      <c r="C43" s="186"/>
      <c r="D43" s="186"/>
      <c r="E43" s="189" t="s">
        <v>596</v>
      </c>
      <c r="F43" s="187" t="s">
        <v>597</v>
      </c>
      <c r="G43" s="188">
        <v>636363.04</v>
      </c>
      <c r="H43" s="188">
        <v>636363.04</v>
      </c>
      <c r="I43" s="78"/>
    </row>
    <row r="44" spans="1:9" s="44" customFormat="1" ht="15" customHeight="1" x14ac:dyDescent="0.15">
      <c r="A44" s="189" t="s">
        <v>598</v>
      </c>
      <c r="B44" s="190" t="s">
        <v>599</v>
      </c>
      <c r="C44" s="186"/>
      <c r="D44" s="186"/>
      <c r="E44" s="189" t="s">
        <v>600</v>
      </c>
      <c r="F44" s="187" t="s">
        <v>601</v>
      </c>
      <c r="G44" s="196"/>
      <c r="H44" s="196"/>
      <c r="I44" s="52"/>
    </row>
    <row r="45" spans="1:9" s="44" customFormat="1" ht="15" customHeight="1" x14ac:dyDescent="0.15">
      <c r="A45" s="202" t="s">
        <v>602</v>
      </c>
      <c r="B45" s="183" t="s">
        <v>603</v>
      </c>
      <c r="C45" s="186"/>
      <c r="D45" s="186"/>
      <c r="E45" s="189" t="s">
        <v>604</v>
      </c>
      <c r="F45" s="187" t="s">
        <v>605</v>
      </c>
      <c r="G45" s="206">
        <f>[2]UFPrn20230612115003!$I$224-[2]UFPrn20230612115003!$H$226</f>
        <v>1841237.92</v>
      </c>
      <c r="H45" s="206">
        <f>所有者权益!F17+应付工资!H48</f>
        <v>1902593.28</v>
      </c>
      <c r="I45" s="52"/>
    </row>
    <row r="46" spans="1:9" s="44" customFormat="1" ht="15" customHeight="1" x14ac:dyDescent="0.15">
      <c r="A46" s="189" t="s">
        <v>606</v>
      </c>
      <c r="B46" s="190" t="s">
        <v>607</v>
      </c>
      <c r="C46" s="186">
        <f>[2]UFPrn20230612115003!$H$139</f>
        <v>367383.48</v>
      </c>
      <c r="D46" s="186">
        <f>C46</f>
        <v>367383.48</v>
      </c>
      <c r="E46" s="200" t="s">
        <v>608</v>
      </c>
      <c r="F46" s="187" t="s">
        <v>609</v>
      </c>
      <c r="G46" s="196">
        <f>ROUND(G38+G39-G40+SUM(G41:G45),2)</f>
        <v>77345207.469999999</v>
      </c>
      <c r="H46" s="196">
        <f>ROUND(H38+H39-H40+SUM(H41:H45),2)</f>
        <v>77406562.829999998</v>
      </c>
      <c r="I46" s="52"/>
    </row>
    <row r="47" spans="1:9" s="44" customFormat="1" ht="15" customHeight="1" x14ac:dyDescent="0.15">
      <c r="A47" s="201" t="s">
        <v>610</v>
      </c>
      <c r="B47" s="183" t="s">
        <v>611</v>
      </c>
      <c r="C47" s="198">
        <f>ROUND(SUM(C28:C32)+SUM(C35:C46),2)</f>
        <v>26309448.16</v>
      </c>
      <c r="D47" s="198">
        <f>ROUND(SUM(D28:D32)+SUM(D35:D46),2)</f>
        <v>77193958.299999997</v>
      </c>
      <c r="E47" s="203"/>
      <c r="F47" s="187" t="s">
        <v>612</v>
      </c>
      <c r="G47" s="188"/>
      <c r="H47" s="188"/>
      <c r="I47" s="52"/>
    </row>
    <row r="48" spans="1:9" s="44" customFormat="1" ht="15" customHeight="1" x14ac:dyDescent="0.15">
      <c r="A48" s="201" t="s">
        <v>613</v>
      </c>
      <c r="B48" s="190" t="s">
        <v>614</v>
      </c>
      <c r="C48" s="196">
        <f>ROUND(C47+C25,2)</f>
        <v>40749188.07</v>
      </c>
      <c r="D48" s="194">
        <f>ROUND(D47+D25,2)</f>
        <v>91693423.010000005</v>
      </c>
      <c r="E48" s="201" t="s">
        <v>615</v>
      </c>
      <c r="F48" s="187" t="s">
        <v>616</v>
      </c>
      <c r="G48" s="196">
        <f>ROUND(G35+G46,2)</f>
        <v>91633698.209999993</v>
      </c>
      <c r="H48" s="196">
        <f>ROUND(H35+H46,2)</f>
        <v>91693423.010000005</v>
      </c>
      <c r="I48" s="52"/>
    </row>
    <row r="49" spans="1:9" s="44" customFormat="1" ht="15" customHeight="1" x14ac:dyDescent="0.15">
      <c r="A49" s="207" t="s">
        <v>617</v>
      </c>
      <c r="B49" s="179"/>
      <c r="C49" s="179"/>
      <c r="D49" s="207" t="s">
        <v>618</v>
      </c>
      <c r="E49" s="179"/>
      <c r="F49" s="179"/>
      <c r="G49" s="199"/>
      <c r="H49" s="179"/>
      <c r="I49" s="52"/>
    </row>
    <row r="50" spans="1:9" s="44" customFormat="1" ht="26.25" customHeight="1" x14ac:dyDescent="0.15">
      <c r="A50" s="81"/>
      <c r="B50" s="82"/>
      <c r="C50" s="208"/>
      <c r="D50" s="83"/>
      <c r="E50" s="82"/>
      <c r="F50" s="82"/>
      <c r="G50" s="208"/>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4"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48" t="s">
        <v>619</v>
      </c>
      <c r="B1" s="348"/>
      <c r="C1" s="348"/>
      <c r="D1" s="348"/>
      <c r="E1" s="348"/>
      <c r="F1" s="348"/>
      <c r="G1" s="348"/>
      <c r="H1" s="348"/>
    </row>
    <row r="2" spans="1:9" ht="16.899999999999999" customHeight="1" x14ac:dyDescent="0.15">
      <c r="A2" s="176"/>
      <c r="B2" s="349"/>
      <c r="C2" s="349"/>
      <c r="D2" s="349"/>
      <c r="E2" s="349"/>
      <c r="F2" s="349"/>
      <c r="G2" s="349"/>
      <c r="H2" s="177" t="s">
        <v>43</v>
      </c>
      <c r="I2" s="209"/>
    </row>
    <row r="3" spans="1:9" s="44" customFormat="1" ht="15" customHeight="1" x14ac:dyDescent="0.15">
      <c r="A3" s="178" t="s">
        <v>447</v>
      </c>
      <c r="B3" s="179"/>
      <c r="C3" s="179"/>
      <c r="D3" s="180"/>
      <c r="E3" s="179"/>
      <c r="F3" s="180"/>
      <c r="G3" s="179"/>
      <c r="H3" s="181"/>
      <c r="I3" s="52"/>
    </row>
    <row r="4" spans="1:9" s="44" customFormat="1" ht="15" customHeight="1" x14ac:dyDescent="0.15">
      <c r="A4" s="178" t="str">
        <f>货币资金!A5</f>
        <v>填报单位：林芝市巴宜区八一镇人民政府</v>
      </c>
      <c r="B4" s="179"/>
      <c r="C4" s="179"/>
      <c r="D4" s="180"/>
      <c r="E4" s="179"/>
      <c r="F4" s="180"/>
      <c r="G4" s="179"/>
      <c r="H4" s="181"/>
      <c r="I4" s="52"/>
    </row>
    <row r="5" spans="1:9" s="44" customFormat="1" ht="15" customHeight="1" x14ac:dyDescent="0.15">
      <c r="A5" s="178" t="str">
        <f>货币资金!A6</f>
        <v>项目名称：百巴镇苹果种植项目</v>
      </c>
      <c r="B5" s="179"/>
      <c r="C5" s="179"/>
      <c r="D5" s="180"/>
      <c r="E5" s="179"/>
      <c r="F5" s="180"/>
      <c r="G5" s="179"/>
      <c r="H5" s="182" t="s">
        <v>448</v>
      </c>
      <c r="I5" s="52"/>
    </row>
    <row r="6" spans="1:9" s="45" customFormat="1" ht="15" customHeight="1" x14ac:dyDescent="0.15">
      <c r="A6" s="183" t="s">
        <v>449</v>
      </c>
      <c r="B6" s="184" t="s">
        <v>450</v>
      </c>
      <c r="C6" s="184" t="s">
        <v>90</v>
      </c>
      <c r="D6" s="184" t="s">
        <v>451</v>
      </c>
      <c r="E6" s="184" t="s">
        <v>452</v>
      </c>
      <c r="F6" s="184" t="s">
        <v>450</v>
      </c>
      <c r="G6" s="184" t="s">
        <v>90</v>
      </c>
      <c r="H6" s="184" t="s">
        <v>451</v>
      </c>
      <c r="I6" s="57"/>
    </row>
    <row r="7" spans="1:9" s="44" customFormat="1" ht="15" customHeight="1" x14ac:dyDescent="0.15">
      <c r="A7" s="185" t="s">
        <v>453</v>
      </c>
      <c r="B7" s="183" t="s">
        <v>454</v>
      </c>
      <c r="C7" s="186"/>
      <c r="D7" s="186"/>
      <c r="E7" s="185" t="s">
        <v>455</v>
      </c>
      <c r="F7" s="187" t="s">
        <v>456</v>
      </c>
      <c r="G7" s="188"/>
      <c r="H7" s="188"/>
      <c r="I7" s="52"/>
    </row>
    <row r="8" spans="1:9" s="44" customFormat="1" ht="15" customHeight="1" x14ac:dyDescent="0.15">
      <c r="A8" s="189" t="s">
        <v>457</v>
      </c>
      <c r="B8" s="190" t="s">
        <v>458</v>
      </c>
      <c r="C8" s="188">
        <v>1097545.03</v>
      </c>
      <c r="D8" s="186">
        <v>1097545.03</v>
      </c>
      <c r="E8" s="189" t="s">
        <v>459</v>
      </c>
      <c r="F8" s="187" t="s">
        <v>460</v>
      </c>
      <c r="G8" s="188"/>
      <c r="H8" s="188"/>
      <c r="I8" s="52"/>
    </row>
    <row r="9" spans="1:9" s="44" customFormat="1" ht="24.75" x14ac:dyDescent="0.15">
      <c r="A9" s="191" t="s">
        <v>461</v>
      </c>
      <c r="B9" s="183" t="s">
        <v>462</v>
      </c>
      <c r="C9" s="188"/>
      <c r="D9" s="186"/>
      <c r="E9" s="191" t="s">
        <v>463</v>
      </c>
      <c r="F9" s="187" t="s">
        <v>464</v>
      </c>
      <c r="G9" s="188"/>
      <c r="H9" s="188"/>
      <c r="I9" s="52"/>
    </row>
    <row r="10" spans="1:9" s="44" customFormat="1" ht="15" customHeight="1" x14ac:dyDescent="0.15">
      <c r="A10" s="191" t="s">
        <v>465</v>
      </c>
      <c r="B10" s="190" t="s">
        <v>466</v>
      </c>
      <c r="C10" s="188"/>
      <c r="D10" s="186"/>
      <c r="E10" s="191" t="s">
        <v>467</v>
      </c>
      <c r="F10" s="187" t="s">
        <v>468</v>
      </c>
      <c r="G10" s="188"/>
      <c r="H10" s="188"/>
      <c r="I10" s="52"/>
    </row>
    <row r="11" spans="1:9" s="44" customFormat="1" ht="15" customHeight="1" x14ac:dyDescent="0.15">
      <c r="A11" s="189" t="s">
        <v>469</v>
      </c>
      <c r="B11" s="183" t="s">
        <v>470</v>
      </c>
      <c r="C11" s="188"/>
      <c r="D11" s="186"/>
      <c r="E11" s="189" t="s">
        <v>471</v>
      </c>
      <c r="F11" s="187" t="s">
        <v>472</v>
      </c>
      <c r="G11" s="188"/>
      <c r="H11" s="188"/>
      <c r="I11" s="52"/>
    </row>
    <row r="12" spans="1:9" s="44" customFormat="1" ht="15" customHeight="1" x14ac:dyDescent="0.15">
      <c r="A12" s="192" t="s">
        <v>473</v>
      </c>
      <c r="B12" s="190" t="s">
        <v>474</v>
      </c>
      <c r="C12" s="193">
        <v>5081583</v>
      </c>
      <c r="D12" s="194">
        <v>5141307.8</v>
      </c>
      <c r="E12" s="189" t="s">
        <v>475</v>
      </c>
      <c r="F12" s="187" t="s">
        <v>476</v>
      </c>
      <c r="G12" s="188">
        <v>8677771.4499999993</v>
      </c>
      <c r="H12" s="188">
        <v>8677771.4499999993</v>
      </c>
      <c r="I12" s="52"/>
    </row>
    <row r="13" spans="1:9" s="44" customFormat="1" ht="15" customHeight="1" x14ac:dyDescent="0.15">
      <c r="A13" s="195" t="s">
        <v>477</v>
      </c>
      <c r="B13" s="183" t="s">
        <v>478</v>
      </c>
      <c r="C13" s="188"/>
      <c r="D13" s="186"/>
      <c r="E13" s="189" t="s">
        <v>479</v>
      </c>
      <c r="F13" s="187" t="s">
        <v>480</v>
      </c>
      <c r="G13" s="188"/>
      <c r="H13" s="188"/>
      <c r="I13" s="52"/>
    </row>
    <row r="14" spans="1:9" s="44" customFormat="1" ht="15" customHeight="1" x14ac:dyDescent="0.15">
      <c r="A14" s="194" t="s">
        <v>481</v>
      </c>
      <c r="B14" s="190" t="s">
        <v>482</v>
      </c>
      <c r="C14" s="196">
        <v>5081583</v>
      </c>
      <c r="D14" s="194">
        <v>5141307.8</v>
      </c>
      <c r="E14" s="189" t="s">
        <v>483</v>
      </c>
      <c r="F14" s="187" t="s">
        <v>484</v>
      </c>
      <c r="G14" s="188">
        <v>238137.84</v>
      </c>
      <c r="H14" s="188">
        <v>236507.28</v>
      </c>
      <c r="I14" s="52"/>
    </row>
    <row r="15" spans="1:9" s="44" customFormat="1" ht="15" customHeight="1" x14ac:dyDescent="0.15">
      <c r="A15" s="189" t="s">
        <v>485</v>
      </c>
      <c r="B15" s="183" t="s">
        <v>486</v>
      </c>
      <c r="C15" s="188"/>
      <c r="D15" s="186"/>
      <c r="E15" s="189" t="s">
        <v>487</v>
      </c>
      <c r="F15" s="187" t="s">
        <v>488</v>
      </c>
      <c r="G15" s="188"/>
      <c r="H15" s="188"/>
      <c r="I15" s="52"/>
    </row>
    <row r="16" spans="1:9" s="44" customFormat="1" ht="15" customHeight="1" x14ac:dyDescent="0.15">
      <c r="A16" s="189" t="s">
        <v>489</v>
      </c>
      <c r="B16" s="190" t="s">
        <v>490</v>
      </c>
      <c r="C16" s="188"/>
      <c r="D16" s="186"/>
      <c r="E16" s="189" t="s">
        <v>491</v>
      </c>
      <c r="F16" s="187" t="s">
        <v>492</v>
      </c>
      <c r="G16" s="188"/>
      <c r="H16" s="188"/>
      <c r="I16" s="52"/>
    </row>
    <row r="17" spans="1:9" s="44" customFormat="1" ht="15" customHeight="1" x14ac:dyDescent="0.15">
      <c r="A17" s="189" t="s">
        <v>493</v>
      </c>
      <c r="B17" s="183" t="s">
        <v>494</v>
      </c>
      <c r="C17" s="188"/>
      <c r="D17" s="186"/>
      <c r="E17" s="189" t="s">
        <v>495</v>
      </c>
      <c r="F17" s="187" t="s">
        <v>496</v>
      </c>
      <c r="G17" s="188"/>
      <c r="H17" s="188"/>
      <c r="I17" s="52"/>
    </row>
    <row r="18" spans="1:9" s="44" customFormat="1" ht="15" customHeight="1" x14ac:dyDescent="0.15">
      <c r="A18" s="189" t="s">
        <v>497</v>
      </c>
      <c r="B18" s="190" t="s">
        <v>498</v>
      </c>
      <c r="C18" s="188">
        <v>3212.2</v>
      </c>
      <c r="D18" s="186">
        <v>3212.2</v>
      </c>
      <c r="E18" s="189" t="s">
        <v>499</v>
      </c>
      <c r="F18" s="187" t="s">
        <v>500</v>
      </c>
      <c r="G18" s="188">
        <v>137735.4</v>
      </c>
      <c r="H18" s="197">
        <v>137735.4</v>
      </c>
      <c r="I18" s="52"/>
    </row>
    <row r="19" spans="1:9" s="44" customFormat="1" ht="15" customHeight="1" x14ac:dyDescent="0.15">
      <c r="A19" s="194" t="s">
        <v>501</v>
      </c>
      <c r="B19" s="183" t="s">
        <v>502</v>
      </c>
      <c r="C19" s="188"/>
      <c r="D19" s="186"/>
      <c r="E19" s="192" t="s">
        <v>503</v>
      </c>
      <c r="F19" s="187" t="s">
        <v>504</v>
      </c>
      <c r="G19" s="188"/>
      <c r="H19" s="188"/>
      <c r="I19" s="52"/>
    </row>
    <row r="20" spans="1:9" s="44" customFormat="1" ht="15" customHeight="1" x14ac:dyDescent="0.15">
      <c r="A20" s="195" t="s">
        <v>505</v>
      </c>
      <c r="B20" s="190" t="s">
        <v>506</v>
      </c>
      <c r="C20" s="196">
        <v>3212.2</v>
      </c>
      <c r="D20" s="198">
        <v>3212.2</v>
      </c>
      <c r="E20" s="199" t="s">
        <v>507</v>
      </c>
      <c r="F20" s="187" t="s">
        <v>508</v>
      </c>
      <c r="G20" s="188"/>
      <c r="H20" s="188"/>
      <c r="I20" s="52"/>
    </row>
    <row r="21" spans="1:9" s="44" customFormat="1" ht="15" customHeight="1" x14ac:dyDescent="0.15">
      <c r="A21" s="189" t="s">
        <v>509</v>
      </c>
      <c r="B21" s="183" t="s">
        <v>510</v>
      </c>
      <c r="C21" s="188">
        <v>8257399.6799999997</v>
      </c>
      <c r="D21" s="186">
        <v>8257399.6799999997</v>
      </c>
      <c r="E21" s="189" t="s">
        <v>511</v>
      </c>
      <c r="F21" s="187" t="s">
        <v>512</v>
      </c>
      <c r="G21" s="188"/>
      <c r="H21" s="188"/>
      <c r="I21" s="52"/>
    </row>
    <row r="22" spans="1:9" s="44" customFormat="1" ht="15" customHeight="1" x14ac:dyDescent="0.15">
      <c r="A22" s="189" t="s">
        <v>513</v>
      </c>
      <c r="B22" s="190" t="s">
        <v>514</v>
      </c>
      <c r="C22" s="188"/>
      <c r="D22" s="186"/>
      <c r="E22" s="200" t="s">
        <v>515</v>
      </c>
      <c r="F22" s="187" t="s">
        <v>516</v>
      </c>
      <c r="G22" s="196">
        <f>ROUND(SUM(G8:G21),2)</f>
        <v>9053644.6899999995</v>
      </c>
      <c r="H22" s="196">
        <f>ROUND(SUM(H8:H21),2)</f>
        <v>9052014.1300000008</v>
      </c>
      <c r="I22" s="52"/>
    </row>
    <row r="23" spans="1:9" s="44" customFormat="1" ht="15" customHeight="1" x14ac:dyDescent="0.15">
      <c r="A23" s="189" t="s">
        <v>517</v>
      </c>
      <c r="B23" s="183" t="s">
        <v>518</v>
      </c>
      <c r="C23" s="188"/>
      <c r="D23" s="186"/>
      <c r="E23" s="189"/>
      <c r="F23" s="187" t="s">
        <v>519</v>
      </c>
      <c r="G23" s="188"/>
      <c r="H23" s="188"/>
      <c r="I23" s="52"/>
    </row>
    <row r="24" spans="1:9" s="44" customFormat="1" ht="15" customHeight="1" x14ac:dyDescent="0.15">
      <c r="A24" s="189" t="s">
        <v>520</v>
      </c>
      <c r="B24" s="190" t="s">
        <v>521</v>
      </c>
      <c r="C24" s="188"/>
      <c r="D24" s="186"/>
      <c r="E24" s="185" t="s">
        <v>522</v>
      </c>
      <c r="F24" s="187" t="s">
        <v>523</v>
      </c>
      <c r="G24" s="188"/>
      <c r="H24" s="188"/>
      <c r="I24" s="52"/>
    </row>
    <row r="25" spans="1:9" s="44" customFormat="1" ht="15" customHeight="1" x14ac:dyDescent="0.15">
      <c r="A25" s="201" t="s">
        <v>524</v>
      </c>
      <c r="B25" s="183" t="s">
        <v>525</v>
      </c>
      <c r="C25" s="196">
        <f>ROUND(SUM(C8:C11)+SUM(C14:C17)+SUM(C20:C24),2)</f>
        <v>14439739.91</v>
      </c>
      <c r="D25" s="194">
        <f>ROUND(SUM(D8:D11)+SUM(D14:D17)+SUM(D20:D24),2)</f>
        <v>14499464.710000001</v>
      </c>
      <c r="E25" s="202" t="s">
        <v>526</v>
      </c>
      <c r="F25" s="187" t="s">
        <v>527</v>
      </c>
      <c r="G25" s="188"/>
      <c r="H25" s="188"/>
      <c r="I25" s="52"/>
    </row>
    <row r="26" spans="1:9" s="44" customFormat="1" ht="15" customHeight="1" x14ac:dyDescent="0.15">
      <c r="A26" s="203"/>
      <c r="B26" s="190" t="s">
        <v>528</v>
      </c>
      <c r="C26" s="186"/>
      <c r="D26" s="186"/>
      <c r="E26" s="189" t="s">
        <v>529</v>
      </c>
      <c r="F26" s="187" t="s">
        <v>530</v>
      </c>
      <c r="G26" s="188"/>
      <c r="H26" s="188"/>
      <c r="I26" s="52"/>
    </row>
    <row r="27" spans="1:9" s="44" customFormat="1" ht="15" customHeight="1" x14ac:dyDescent="0.15">
      <c r="A27" s="185" t="s">
        <v>531</v>
      </c>
      <c r="B27" s="183" t="s">
        <v>532</v>
      </c>
      <c r="C27" s="186"/>
      <c r="D27" s="186"/>
      <c r="E27" s="202" t="s">
        <v>533</v>
      </c>
      <c r="F27" s="187" t="s">
        <v>534</v>
      </c>
      <c r="G27" s="188"/>
      <c r="H27" s="188"/>
      <c r="I27" s="52"/>
    </row>
    <row r="28" spans="1:9" s="44" customFormat="1" ht="15" customHeight="1" x14ac:dyDescent="0.15">
      <c r="A28" s="189" t="s">
        <v>535</v>
      </c>
      <c r="B28" s="190" t="s">
        <v>536</v>
      </c>
      <c r="C28" s="186"/>
      <c r="D28" s="186"/>
      <c r="E28" s="189" t="s">
        <v>537</v>
      </c>
      <c r="F28" s="187" t="s">
        <v>538</v>
      </c>
      <c r="G28" s="188"/>
      <c r="H28" s="188"/>
      <c r="I28" s="52"/>
    </row>
    <row r="29" spans="1:9" s="44" customFormat="1" ht="15" customHeight="1" x14ac:dyDescent="0.15">
      <c r="A29" s="202" t="s">
        <v>539</v>
      </c>
      <c r="B29" s="183" t="s">
        <v>540</v>
      </c>
      <c r="C29" s="186"/>
      <c r="D29" s="186"/>
      <c r="E29" s="189" t="s">
        <v>541</v>
      </c>
      <c r="F29" s="187" t="s">
        <v>542</v>
      </c>
      <c r="G29" s="188"/>
      <c r="H29" s="188"/>
      <c r="I29" s="52"/>
    </row>
    <row r="30" spans="1:9" s="44" customFormat="1" ht="15" customHeight="1" x14ac:dyDescent="0.15">
      <c r="A30" s="202" t="s">
        <v>543</v>
      </c>
      <c r="B30" s="190" t="s">
        <v>544</v>
      </c>
      <c r="C30" s="186"/>
      <c r="D30" s="186"/>
      <c r="E30" s="189" t="s">
        <v>545</v>
      </c>
      <c r="F30" s="187" t="s">
        <v>546</v>
      </c>
      <c r="G30" s="188"/>
      <c r="H30" s="188"/>
      <c r="I30" s="52"/>
    </row>
    <row r="31" spans="1:9" s="44" customFormat="1" ht="15" customHeight="1" x14ac:dyDescent="0.15">
      <c r="A31" s="192" t="s">
        <v>547</v>
      </c>
      <c r="B31" s="183" t="s">
        <v>548</v>
      </c>
      <c r="C31" s="186"/>
      <c r="D31" s="186"/>
      <c r="E31" s="189" t="s">
        <v>549</v>
      </c>
      <c r="F31" s="187" t="s">
        <v>550</v>
      </c>
      <c r="G31" s="188">
        <v>5234846.05</v>
      </c>
      <c r="H31" s="188">
        <v>5234846.05</v>
      </c>
      <c r="I31" s="52"/>
    </row>
    <row r="32" spans="1:9" s="44" customFormat="1" ht="15" customHeight="1" x14ac:dyDescent="0.15">
      <c r="A32" s="202" t="s">
        <v>551</v>
      </c>
      <c r="B32" s="190" t="s">
        <v>552</v>
      </c>
      <c r="C32" s="186"/>
      <c r="D32" s="186"/>
      <c r="E32" s="189" t="s">
        <v>553</v>
      </c>
      <c r="F32" s="187" t="s">
        <v>554</v>
      </c>
      <c r="G32" s="188"/>
      <c r="H32" s="188"/>
      <c r="I32" s="52"/>
    </row>
    <row r="33" spans="1:9" s="44" customFormat="1" ht="15" customHeight="1" x14ac:dyDescent="0.15">
      <c r="A33" s="189" t="s">
        <v>555</v>
      </c>
      <c r="B33" s="183" t="s">
        <v>556</v>
      </c>
      <c r="C33" s="186">
        <v>50904510.140000001</v>
      </c>
      <c r="D33" s="186">
        <v>50904510.140000001</v>
      </c>
      <c r="E33" s="189" t="s">
        <v>557</v>
      </c>
      <c r="F33" s="187" t="s">
        <v>558</v>
      </c>
      <c r="G33" s="188"/>
      <c r="H33" s="188"/>
      <c r="I33" s="52"/>
    </row>
    <row r="34" spans="1:9" s="44" customFormat="1" ht="15" customHeight="1" x14ac:dyDescent="0.15">
      <c r="A34" s="189" t="s">
        <v>559</v>
      </c>
      <c r="B34" s="190" t="s">
        <v>560</v>
      </c>
      <c r="C34" s="186">
        <v>3198285.52</v>
      </c>
      <c r="D34" s="186">
        <v>3198285.52</v>
      </c>
      <c r="E34" s="204" t="s">
        <v>561</v>
      </c>
      <c r="F34" s="187" t="s">
        <v>562</v>
      </c>
      <c r="G34" s="196">
        <f>ROUND(SUM(G25:G33),2)</f>
        <v>5234846.05</v>
      </c>
      <c r="H34" s="196">
        <f>ROUND(SUM(H25:H33),2)</f>
        <v>5234846.05</v>
      </c>
      <c r="I34" s="52"/>
    </row>
    <row r="35" spans="1:9" s="44" customFormat="1" ht="15" customHeight="1" x14ac:dyDescent="0.15">
      <c r="A35" s="189" t="s">
        <v>563</v>
      </c>
      <c r="B35" s="183" t="s">
        <v>564</v>
      </c>
      <c r="C35" s="194">
        <v>47706224.619999997</v>
      </c>
      <c r="D35" s="194">
        <v>47706224.619999997</v>
      </c>
      <c r="E35" s="200" t="s">
        <v>565</v>
      </c>
      <c r="F35" s="187" t="s">
        <v>566</v>
      </c>
      <c r="G35" s="196">
        <f>ROUND(G22+G34,2)</f>
        <v>14288490.74</v>
      </c>
      <c r="H35" s="196">
        <f>ROUND(H22+H34,2)</f>
        <v>14286860.18</v>
      </c>
      <c r="I35" s="52"/>
    </row>
    <row r="36" spans="1:9" s="44" customFormat="1" ht="15" customHeight="1" x14ac:dyDescent="0.15">
      <c r="A36" s="189" t="s">
        <v>567</v>
      </c>
      <c r="B36" s="190" t="s">
        <v>568</v>
      </c>
      <c r="C36" s="186"/>
      <c r="D36" s="186"/>
      <c r="E36" s="205"/>
      <c r="F36" s="187" t="s">
        <v>569</v>
      </c>
      <c r="G36" s="188"/>
      <c r="H36" s="188"/>
      <c r="I36" s="52"/>
    </row>
    <row r="37" spans="1:9" s="44" customFormat="1" ht="15" customHeight="1" x14ac:dyDescent="0.15">
      <c r="A37" s="189" t="s">
        <v>570</v>
      </c>
      <c r="B37" s="183" t="s">
        <v>571</v>
      </c>
      <c r="C37" s="186"/>
      <c r="D37" s="186"/>
      <c r="E37" s="185" t="s">
        <v>572</v>
      </c>
      <c r="F37" s="187" t="s">
        <v>573</v>
      </c>
      <c r="G37" s="188"/>
      <c r="H37" s="188"/>
      <c r="I37" s="52"/>
    </row>
    <row r="38" spans="1:9" s="44" customFormat="1" ht="15" customHeight="1" x14ac:dyDescent="0.15">
      <c r="A38" s="189" t="s">
        <v>574</v>
      </c>
      <c r="B38" s="190" t="s">
        <v>575</v>
      </c>
      <c r="C38" s="186"/>
      <c r="D38" s="186"/>
      <c r="E38" s="192" t="s">
        <v>576</v>
      </c>
      <c r="F38" s="187" t="s">
        <v>577</v>
      </c>
      <c r="G38" s="188"/>
      <c r="H38" s="188"/>
      <c r="I38" s="52"/>
    </row>
    <row r="39" spans="1:9" s="44" customFormat="1" ht="15" customHeight="1" x14ac:dyDescent="0.15">
      <c r="A39" s="202" t="s">
        <v>578</v>
      </c>
      <c r="B39" s="183" t="s">
        <v>579</v>
      </c>
      <c r="C39" s="186">
        <v>29120350.199999999</v>
      </c>
      <c r="D39" s="186">
        <v>29120350.199999999</v>
      </c>
      <c r="E39" s="189" t="s">
        <v>580</v>
      </c>
      <c r="F39" s="187" t="s">
        <v>581</v>
      </c>
      <c r="G39" s="188">
        <v>74867606.510000005</v>
      </c>
      <c r="H39" s="188">
        <v>74867606.510000005</v>
      </c>
      <c r="I39" s="78"/>
    </row>
    <row r="40" spans="1:9" s="44" customFormat="1" ht="15" customHeight="1" x14ac:dyDescent="0.15">
      <c r="A40" s="189" t="s">
        <v>582</v>
      </c>
      <c r="B40" s="190" t="s">
        <v>583</v>
      </c>
      <c r="C40" s="186"/>
      <c r="D40" s="186"/>
      <c r="E40" s="189" t="s">
        <v>584</v>
      </c>
      <c r="F40" s="187" t="s">
        <v>585</v>
      </c>
      <c r="G40" s="188"/>
      <c r="H40" s="188"/>
      <c r="I40" s="52"/>
    </row>
    <row r="41" spans="1:9" s="44" customFormat="1" ht="15" customHeight="1" x14ac:dyDescent="0.15">
      <c r="A41" s="189" t="s">
        <v>586</v>
      </c>
      <c r="B41" s="183" t="s">
        <v>587</v>
      </c>
      <c r="C41" s="186"/>
      <c r="D41" s="186"/>
      <c r="E41" s="199" t="s">
        <v>588</v>
      </c>
      <c r="F41" s="187" t="s">
        <v>589</v>
      </c>
      <c r="G41" s="188"/>
      <c r="H41" s="188"/>
      <c r="I41" s="52"/>
    </row>
    <row r="42" spans="1:9" s="44" customFormat="1" ht="15" customHeight="1" x14ac:dyDescent="0.15">
      <c r="A42" s="202" t="s">
        <v>590</v>
      </c>
      <c r="B42" s="190" t="s">
        <v>591</v>
      </c>
      <c r="C42" s="186"/>
      <c r="D42" s="186"/>
      <c r="E42" s="189" t="s">
        <v>592</v>
      </c>
      <c r="F42" s="187" t="s">
        <v>593</v>
      </c>
      <c r="G42" s="188"/>
      <c r="H42" s="188"/>
      <c r="I42" s="52"/>
    </row>
    <row r="43" spans="1:9" s="44" customFormat="1" ht="15" customHeight="1" x14ac:dyDescent="0.15">
      <c r="A43" s="202" t="s">
        <v>594</v>
      </c>
      <c r="B43" s="183" t="s">
        <v>595</v>
      </c>
      <c r="C43" s="186"/>
      <c r="D43" s="186"/>
      <c r="E43" s="189" t="s">
        <v>596</v>
      </c>
      <c r="F43" s="187" t="s">
        <v>597</v>
      </c>
      <c r="G43" s="188">
        <v>636363.04</v>
      </c>
      <c r="H43" s="188">
        <v>636363.04</v>
      </c>
      <c r="I43" s="78"/>
    </row>
    <row r="44" spans="1:9" s="44" customFormat="1" ht="15" customHeight="1" x14ac:dyDescent="0.15">
      <c r="A44" s="189" t="s">
        <v>598</v>
      </c>
      <c r="B44" s="190" t="s">
        <v>599</v>
      </c>
      <c r="C44" s="186"/>
      <c r="D44" s="186"/>
      <c r="E44" s="189" t="s">
        <v>600</v>
      </c>
      <c r="F44" s="187" t="s">
        <v>601</v>
      </c>
      <c r="G44" s="196"/>
      <c r="H44" s="196"/>
      <c r="I44" s="52"/>
    </row>
    <row r="45" spans="1:9" s="44" customFormat="1" ht="15" customHeight="1" x14ac:dyDescent="0.15">
      <c r="A45" s="202" t="s">
        <v>602</v>
      </c>
      <c r="B45" s="183" t="s">
        <v>603</v>
      </c>
      <c r="C45" s="186"/>
      <c r="D45" s="186"/>
      <c r="E45" s="189" t="s">
        <v>604</v>
      </c>
      <c r="F45" s="187" t="s">
        <v>605</v>
      </c>
      <c r="G45" s="206">
        <v>1841237.92</v>
      </c>
      <c r="H45" s="206">
        <v>1902593.28</v>
      </c>
      <c r="I45" s="52"/>
    </row>
    <row r="46" spans="1:9" s="44" customFormat="1" ht="15" customHeight="1" x14ac:dyDescent="0.15">
      <c r="A46" s="189" t="s">
        <v>606</v>
      </c>
      <c r="B46" s="190" t="s">
        <v>607</v>
      </c>
      <c r="C46" s="186">
        <v>367383.48</v>
      </c>
      <c r="D46" s="186">
        <v>367383.48</v>
      </c>
      <c r="E46" s="200" t="s">
        <v>608</v>
      </c>
      <c r="F46" s="187" t="s">
        <v>609</v>
      </c>
      <c r="G46" s="196">
        <f>ROUND(G38+G39-G40+SUM(G41:G45),2)</f>
        <v>77345207.469999999</v>
      </c>
      <c r="H46" s="196">
        <f>ROUND(H38+H39-H40+SUM(H41:H45),2)</f>
        <v>77406562.829999998</v>
      </c>
      <c r="I46" s="52"/>
    </row>
    <row r="47" spans="1:9" s="44" customFormat="1" ht="15" customHeight="1" x14ac:dyDescent="0.15">
      <c r="A47" s="201" t="s">
        <v>610</v>
      </c>
      <c r="B47" s="183" t="s">
        <v>611</v>
      </c>
      <c r="C47" s="198">
        <f>ROUND(SUM(C28:C32)+SUM(C35:C46),2)</f>
        <v>77193958.299999997</v>
      </c>
      <c r="D47" s="198">
        <f>ROUND(SUM(D28:D32)+SUM(D35:D46),2)</f>
        <v>77193958.299999997</v>
      </c>
      <c r="E47" s="203"/>
      <c r="F47" s="187" t="s">
        <v>612</v>
      </c>
      <c r="G47" s="188"/>
      <c r="H47" s="188"/>
      <c r="I47" s="52"/>
    </row>
    <row r="48" spans="1:9" s="44" customFormat="1" ht="15" customHeight="1" x14ac:dyDescent="0.15">
      <c r="A48" s="201" t="s">
        <v>613</v>
      </c>
      <c r="B48" s="190" t="s">
        <v>614</v>
      </c>
      <c r="C48" s="196">
        <f>ROUND(C47+C25,2)</f>
        <v>91633698.209999993</v>
      </c>
      <c r="D48" s="194">
        <f>ROUND(D47+D25,2)</f>
        <v>91693423.010000005</v>
      </c>
      <c r="E48" s="201" t="s">
        <v>615</v>
      </c>
      <c r="F48" s="187" t="s">
        <v>616</v>
      </c>
      <c r="G48" s="196">
        <f>ROUND(G35+G46,2)</f>
        <v>91633698.209999993</v>
      </c>
      <c r="H48" s="196">
        <f>ROUND(H35+H46,2)</f>
        <v>91693423.010000005</v>
      </c>
      <c r="I48" s="52"/>
    </row>
    <row r="49" spans="1:9" s="44" customFormat="1" ht="15" customHeight="1" x14ac:dyDescent="0.15">
      <c r="A49" s="207" t="s">
        <v>617</v>
      </c>
      <c r="B49" s="179"/>
      <c r="C49" s="179"/>
      <c r="D49" s="207" t="s">
        <v>618</v>
      </c>
      <c r="E49" s="179"/>
      <c r="F49" s="179"/>
      <c r="G49" s="199"/>
      <c r="H49" s="179"/>
      <c r="I49" s="52"/>
    </row>
    <row r="50" spans="1:9" s="44" customFormat="1" ht="26.25" customHeight="1" x14ac:dyDescent="0.15">
      <c r="A50" s="81"/>
      <c r="B50" s="82"/>
      <c r="C50" s="208"/>
      <c r="D50" s="83"/>
      <c r="E50" s="82"/>
      <c r="F50" s="82"/>
      <c r="G50" s="208"/>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4"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7"/>
  <sheetViews>
    <sheetView view="pageBreakPreview" zoomScaleNormal="100" workbookViewId="0">
      <selection activeCell="L6" sqref="L6"/>
    </sheetView>
  </sheetViews>
  <sheetFormatPr defaultColWidth="9" defaultRowHeight="15" x14ac:dyDescent="0.15"/>
  <cols>
    <col min="1" max="1" width="8.875" style="142" customWidth="1"/>
    <col min="2" max="2" width="17.375" style="142" customWidth="1"/>
    <col min="3" max="3" width="9" style="142"/>
    <col min="4" max="4" width="10.75" style="142" customWidth="1"/>
    <col min="5" max="5" width="10.875" style="142" customWidth="1"/>
    <col min="6" max="8" width="9" style="142"/>
    <col min="9" max="9" width="18.5" style="142" customWidth="1"/>
    <col min="10" max="10" width="16.125" style="142" customWidth="1"/>
    <col min="11" max="11" width="19.5" style="142" customWidth="1"/>
    <col min="12" max="13" width="12.375" style="142" customWidth="1"/>
    <col min="14" max="14" width="11.25" style="142" customWidth="1"/>
    <col min="15" max="15" width="15.375" style="142" customWidth="1"/>
    <col min="16" max="16" width="40" style="142" customWidth="1"/>
    <col min="17" max="16384" width="9" style="142"/>
  </cols>
  <sheetData>
    <row r="1" spans="1:16" x14ac:dyDescent="0.15">
      <c r="A1" s="142" t="s">
        <v>620</v>
      </c>
    </row>
    <row r="2" spans="1:16" ht="22.5" x14ac:dyDescent="0.15">
      <c r="A2" s="298" t="s">
        <v>621</v>
      </c>
      <c r="B2" s="283"/>
      <c r="C2" s="283"/>
      <c r="D2" s="283"/>
      <c r="E2" s="283"/>
      <c r="F2" s="283"/>
      <c r="G2" s="283"/>
      <c r="H2" s="283"/>
      <c r="I2" s="283"/>
      <c r="J2" s="283"/>
      <c r="K2" s="283"/>
      <c r="L2" s="283"/>
      <c r="M2" s="283"/>
      <c r="N2" s="283"/>
      <c r="O2" s="283"/>
    </row>
    <row r="3" spans="1:16" x14ac:dyDescent="0.15">
      <c r="A3" s="142" t="str">
        <f>货币资金!A5</f>
        <v>填报单位：林芝市巴宜区八一镇人民政府</v>
      </c>
    </row>
    <row r="4" spans="1:16" x14ac:dyDescent="0.15">
      <c r="A4" s="317" t="s">
        <v>622</v>
      </c>
      <c r="B4" s="317" t="s">
        <v>623</v>
      </c>
      <c r="C4" s="317" t="s">
        <v>624</v>
      </c>
      <c r="D4" s="317" t="s">
        <v>625</v>
      </c>
      <c r="E4" s="317"/>
      <c r="F4" s="317"/>
      <c r="G4" s="317" t="s">
        <v>626</v>
      </c>
      <c r="H4" s="317" t="s">
        <v>627</v>
      </c>
      <c r="I4" s="317" t="s">
        <v>628</v>
      </c>
      <c r="J4" s="317" t="s">
        <v>629</v>
      </c>
      <c r="K4" s="317" t="s">
        <v>630</v>
      </c>
      <c r="L4" s="317" t="s">
        <v>631</v>
      </c>
      <c r="M4" s="317"/>
      <c r="N4" s="317" t="s">
        <v>632</v>
      </c>
      <c r="O4" s="317" t="s">
        <v>633</v>
      </c>
    </row>
    <row r="5" spans="1:16" ht="27" x14ac:dyDescent="0.15">
      <c r="A5" s="317"/>
      <c r="B5" s="317"/>
      <c r="C5" s="317"/>
      <c r="D5" s="166" t="s">
        <v>634</v>
      </c>
      <c r="E5" s="166" t="s">
        <v>635</v>
      </c>
      <c r="F5" s="166" t="s">
        <v>636</v>
      </c>
      <c r="G5" s="317"/>
      <c r="H5" s="317"/>
      <c r="I5" s="317"/>
      <c r="J5" s="317"/>
      <c r="K5" s="317"/>
      <c r="L5" s="166" t="s">
        <v>637</v>
      </c>
      <c r="M5" s="166" t="s">
        <v>638</v>
      </c>
      <c r="N5" s="317"/>
      <c r="O5" s="317"/>
    </row>
    <row r="6" spans="1:16" ht="67.5" x14ac:dyDescent="0.15">
      <c r="A6" s="167">
        <v>1</v>
      </c>
      <c r="B6" s="168" t="s">
        <v>639</v>
      </c>
      <c r="C6" s="169" t="s">
        <v>640</v>
      </c>
      <c r="D6" s="169" t="s">
        <v>641</v>
      </c>
      <c r="E6" s="169" t="s">
        <v>642</v>
      </c>
      <c r="F6" s="167"/>
      <c r="G6" s="169" t="s">
        <v>643</v>
      </c>
      <c r="H6" s="119" t="s">
        <v>644</v>
      </c>
      <c r="I6" s="170" t="s">
        <v>645</v>
      </c>
      <c r="J6" s="171" t="s">
        <v>646</v>
      </c>
      <c r="K6" s="168" t="s">
        <v>647</v>
      </c>
      <c r="L6" s="172">
        <v>590000</v>
      </c>
      <c r="M6" s="172">
        <v>532675.01</v>
      </c>
      <c r="N6" s="173" t="s">
        <v>648</v>
      </c>
      <c r="O6" s="174" t="s">
        <v>649</v>
      </c>
      <c r="P6" s="175"/>
    </row>
    <row r="7" spans="1:16" ht="44.1" customHeight="1" x14ac:dyDescent="0.15">
      <c r="A7" s="350" t="s">
        <v>650</v>
      </c>
      <c r="B7" s="350"/>
      <c r="C7" s="350"/>
      <c r="D7" s="350"/>
      <c r="E7" s="350"/>
      <c r="F7" s="350"/>
      <c r="G7" s="350"/>
      <c r="H7" s="350"/>
      <c r="I7" s="350"/>
      <c r="J7" s="350"/>
      <c r="K7" s="350"/>
      <c r="L7" s="350"/>
      <c r="M7" s="350"/>
      <c r="N7" s="350"/>
      <c r="O7" s="350"/>
    </row>
  </sheetData>
  <mergeCells count="14">
    <mergeCell ref="A2:O2"/>
    <mergeCell ref="D4:F4"/>
    <mergeCell ref="L4:M4"/>
    <mergeCell ref="A7:O7"/>
    <mergeCell ref="A4:A5"/>
    <mergeCell ref="B4:B5"/>
    <mergeCell ref="C4:C5"/>
    <mergeCell ref="G4:G5"/>
    <mergeCell ref="H4:H5"/>
    <mergeCell ref="I4:I5"/>
    <mergeCell ref="J4:J5"/>
    <mergeCell ref="K4:K5"/>
    <mergeCell ref="N4:N5"/>
    <mergeCell ref="O4:O5"/>
  </mergeCells>
  <phoneticPr fontId="34" type="noConversion"/>
  <printOptions horizontalCentered="1"/>
  <pageMargins left="0.39370078740157499" right="0.39370078740157499" top="0.70866141732283505" bottom="0.70866141732283505" header="0.511811023622047" footer="0.511811023622047"/>
  <pageSetup paperSize="9" scale="7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18"/>
  <sheetViews>
    <sheetView view="pageBreakPreview" zoomScaleNormal="100" workbookViewId="0">
      <selection activeCell="I7" sqref="I7:I17"/>
    </sheetView>
  </sheetViews>
  <sheetFormatPr defaultColWidth="9" defaultRowHeight="12" x14ac:dyDescent="0.15"/>
  <cols>
    <col min="1" max="1" width="3" style="132" customWidth="1"/>
    <col min="2" max="2" width="12" style="132" customWidth="1"/>
    <col min="3" max="3" width="9" style="132"/>
    <col min="4" max="4" width="10.125" style="132" customWidth="1"/>
    <col min="5" max="6" width="11" style="132" customWidth="1"/>
    <col min="7" max="7" width="5.5" style="132" customWidth="1"/>
    <col min="8" max="8" width="11.625" style="132" customWidth="1"/>
    <col min="9" max="10" width="9" style="132"/>
    <col min="11" max="11" width="9.625" style="132" customWidth="1"/>
    <col min="12" max="12" width="14.5" style="132" customWidth="1"/>
    <col min="13" max="14" width="4.25" style="132" customWidth="1"/>
    <col min="15" max="17" width="9" style="132"/>
    <col min="18" max="18" width="4.625" style="132" customWidth="1"/>
    <col min="19" max="19" width="7.25" style="132" customWidth="1"/>
    <col min="20" max="20" width="9" style="132"/>
    <col min="21" max="21" width="9.625" style="132" customWidth="1"/>
    <col min="22" max="22" width="14" style="132" customWidth="1"/>
    <col min="23" max="16384" width="9" style="132"/>
  </cols>
  <sheetData>
    <row r="1" spans="1:22" x14ac:dyDescent="0.15">
      <c r="A1" s="132" t="s">
        <v>651</v>
      </c>
    </row>
    <row r="2" spans="1:22" ht="22.5" x14ac:dyDescent="0.15">
      <c r="A2" s="327" t="s">
        <v>652</v>
      </c>
      <c r="B2" s="327"/>
      <c r="C2" s="327"/>
      <c r="D2" s="327"/>
      <c r="E2" s="327"/>
      <c r="F2" s="327"/>
      <c r="G2" s="327"/>
      <c r="H2" s="327"/>
      <c r="I2" s="327"/>
      <c r="J2" s="327"/>
      <c r="K2" s="327"/>
      <c r="L2" s="327"/>
      <c r="M2" s="327"/>
      <c r="N2" s="327"/>
      <c r="O2" s="327"/>
      <c r="P2" s="327"/>
      <c r="Q2" s="327"/>
      <c r="R2" s="327"/>
      <c r="S2" s="327"/>
      <c r="T2" s="327"/>
      <c r="U2" s="327"/>
      <c r="V2" s="327"/>
    </row>
    <row r="3" spans="1:22" x14ac:dyDescent="0.15">
      <c r="A3" s="132" t="str">
        <f>项目资产确认明细表!A3</f>
        <v>填报单位：林芝市巴宜区八一镇人民政府</v>
      </c>
    </row>
    <row r="4" spans="1:22" x14ac:dyDescent="0.15">
      <c r="A4" s="326" t="s">
        <v>653</v>
      </c>
      <c r="B4" s="326" t="s">
        <v>654</v>
      </c>
      <c r="C4" s="326" t="s">
        <v>655</v>
      </c>
      <c r="D4" s="326" t="s">
        <v>146</v>
      </c>
      <c r="E4" s="326" t="s">
        <v>656</v>
      </c>
      <c r="F4" s="326"/>
      <c r="G4" s="326"/>
      <c r="H4" s="326" t="s">
        <v>657</v>
      </c>
      <c r="I4" s="326" t="s">
        <v>658</v>
      </c>
      <c r="J4" s="326" t="s">
        <v>659</v>
      </c>
      <c r="K4" s="326" t="s">
        <v>660</v>
      </c>
      <c r="L4" s="326" t="s">
        <v>661</v>
      </c>
      <c r="M4" s="326" t="s">
        <v>662</v>
      </c>
      <c r="N4" s="326"/>
      <c r="O4" s="326"/>
      <c r="P4" s="326"/>
      <c r="Q4" s="326"/>
      <c r="R4" s="326"/>
      <c r="S4" s="326"/>
      <c r="T4" s="326"/>
      <c r="U4" s="326" t="s">
        <v>663</v>
      </c>
      <c r="V4" s="326" t="s">
        <v>664</v>
      </c>
    </row>
    <row r="5" spans="1:22" x14ac:dyDescent="0.15">
      <c r="A5" s="326"/>
      <c r="B5" s="326"/>
      <c r="C5" s="326"/>
      <c r="D5" s="326"/>
      <c r="E5" s="326"/>
      <c r="F5" s="326"/>
      <c r="G5" s="326"/>
      <c r="H5" s="326"/>
      <c r="I5" s="326"/>
      <c r="J5" s="326"/>
      <c r="K5" s="326"/>
      <c r="L5" s="326"/>
      <c r="M5" s="326" t="s">
        <v>665</v>
      </c>
      <c r="N5" s="326" t="s">
        <v>666</v>
      </c>
      <c r="O5" s="326" t="s">
        <v>667</v>
      </c>
      <c r="P5" s="326"/>
      <c r="Q5" s="326"/>
      <c r="R5" s="326"/>
      <c r="S5" s="326" t="s">
        <v>668</v>
      </c>
      <c r="T5" s="326" t="s">
        <v>227</v>
      </c>
      <c r="U5" s="326"/>
      <c r="V5" s="326"/>
    </row>
    <row r="6" spans="1:22" x14ac:dyDescent="0.15">
      <c r="A6" s="326"/>
      <c r="B6" s="326"/>
      <c r="C6" s="326"/>
      <c r="D6" s="326"/>
      <c r="E6" s="129" t="s">
        <v>669</v>
      </c>
      <c r="F6" s="129" t="s">
        <v>670</v>
      </c>
      <c r="G6" s="129" t="s">
        <v>671</v>
      </c>
      <c r="H6" s="326"/>
      <c r="I6" s="326"/>
      <c r="J6" s="326"/>
      <c r="K6" s="326"/>
      <c r="L6" s="326"/>
      <c r="M6" s="326"/>
      <c r="N6" s="326"/>
      <c r="O6" s="129" t="s">
        <v>672</v>
      </c>
      <c r="P6" s="129" t="s">
        <v>673</v>
      </c>
      <c r="Q6" s="129" t="s">
        <v>674</v>
      </c>
      <c r="R6" s="129" t="s">
        <v>675</v>
      </c>
      <c r="S6" s="326"/>
      <c r="T6" s="326"/>
      <c r="U6" s="326"/>
      <c r="V6" s="326"/>
    </row>
    <row r="7" spans="1:22" ht="38.450000000000003" customHeight="1" x14ac:dyDescent="0.15">
      <c r="A7" s="165">
        <v>1</v>
      </c>
      <c r="B7" s="127" t="s">
        <v>676</v>
      </c>
      <c r="C7" s="118" t="s">
        <v>640</v>
      </c>
      <c r="D7" s="118" t="s">
        <v>677</v>
      </c>
      <c r="E7" s="105" t="s">
        <v>641</v>
      </c>
      <c r="F7" s="105" t="s">
        <v>642</v>
      </c>
      <c r="G7" s="135"/>
      <c r="H7" s="143">
        <v>43806</v>
      </c>
      <c r="I7" s="355" t="str">
        <f>项目资产确认明细表!I6</f>
        <v>林巴宜脱贫指【2019】5号</v>
      </c>
      <c r="J7" s="355" t="str">
        <f>项目资产确认明细表!J6</f>
        <v>林芝市巴宜区八一镇人民政府</v>
      </c>
      <c r="K7" s="355" t="str">
        <f>项目资产确认明细表!K6</f>
        <v>购置糌粑加工机械系统设备1套，糌粑计青稞原料19.6吨，新修硬化进场水泥路368㎡，硬化停车场921.64㎡</v>
      </c>
      <c r="L7" s="351">
        <f>项目资产确认明细表!M6</f>
        <v>532675.01</v>
      </c>
      <c r="M7" s="118" t="s">
        <v>678</v>
      </c>
      <c r="N7" s="118" t="s">
        <v>679</v>
      </c>
      <c r="O7" s="135"/>
      <c r="P7" s="135"/>
      <c r="Q7" s="135"/>
      <c r="R7" s="135"/>
      <c r="S7" s="135"/>
      <c r="T7" s="135"/>
      <c r="U7" s="118" t="s">
        <v>679</v>
      </c>
      <c r="V7" s="136"/>
    </row>
    <row r="8" spans="1:22" ht="28.9" customHeight="1" x14ac:dyDescent="0.15">
      <c r="A8" s="165">
        <v>2</v>
      </c>
      <c r="B8" s="127" t="s">
        <v>680</v>
      </c>
      <c r="C8" s="118" t="s">
        <v>640</v>
      </c>
      <c r="D8" s="118" t="s">
        <v>681</v>
      </c>
      <c r="E8" s="105" t="s">
        <v>641</v>
      </c>
      <c r="F8" s="105" t="s">
        <v>642</v>
      </c>
      <c r="G8" s="135"/>
      <c r="H8" s="143">
        <v>43806</v>
      </c>
      <c r="I8" s="356"/>
      <c r="J8" s="356"/>
      <c r="K8" s="356"/>
      <c r="L8" s="352"/>
      <c r="M8" s="118" t="s">
        <v>678</v>
      </c>
      <c r="N8" s="118" t="s">
        <v>679</v>
      </c>
      <c r="O8" s="135"/>
      <c r="P8" s="135"/>
      <c r="Q8" s="135"/>
      <c r="R8" s="135"/>
      <c r="S8" s="135"/>
      <c r="T8" s="135"/>
      <c r="U8" s="118" t="s">
        <v>679</v>
      </c>
      <c r="V8" s="136"/>
    </row>
    <row r="9" spans="1:22" ht="28.9" customHeight="1" x14ac:dyDescent="0.15">
      <c r="A9" s="165">
        <v>3</v>
      </c>
      <c r="B9" s="127" t="s">
        <v>682</v>
      </c>
      <c r="C9" s="118" t="s">
        <v>640</v>
      </c>
      <c r="D9" s="118" t="s">
        <v>683</v>
      </c>
      <c r="E9" s="105" t="s">
        <v>641</v>
      </c>
      <c r="F9" s="105" t="s">
        <v>642</v>
      </c>
      <c r="G9" s="135"/>
      <c r="H9" s="143">
        <v>43806</v>
      </c>
      <c r="I9" s="356"/>
      <c r="J9" s="356"/>
      <c r="K9" s="356"/>
      <c r="L9" s="352"/>
      <c r="M9" s="118" t="s">
        <v>678</v>
      </c>
      <c r="N9" s="118" t="s">
        <v>679</v>
      </c>
      <c r="O9" s="135"/>
      <c r="P9" s="135"/>
      <c r="Q9" s="135"/>
      <c r="R9" s="135"/>
      <c r="S9" s="135"/>
      <c r="T9" s="135"/>
      <c r="U9" s="118" t="s">
        <v>679</v>
      </c>
      <c r="V9" s="135"/>
    </row>
    <row r="10" spans="1:22" ht="28.9" customHeight="1" x14ac:dyDescent="0.15">
      <c r="A10" s="165">
        <v>4</v>
      </c>
      <c r="B10" s="127" t="s">
        <v>684</v>
      </c>
      <c r="C10" s="118" t="s">
        <v>640</v>
      </c>
      <c r="D10" s="118" t="s">
        <v>685</v>
      </c>
      <c r="E10" s="105" t="s">
        <v>641</v>
      </c>
      <c r="F10" s="105" t="s">
        <v>642</v>
      </c>
      <c r="G10" s="135"/>
      <c r="H10" s="143">
        <v>43806</v>
      </c>
      <c r="I10" s="356"/>
      <c r="J10" s="356"/>
      <c r="K10" s="356"/>
      <c r="L10" s="352"/>
      <c r="M10" s="118" t="s">
        <v>678</v>
      </c>
      <c r="N10" s="118" t="s">
        <v>679</v>
      </c>
      <c r="O10" s="135"/>
      <c r="P10" s="135"/>
      <c r="Q10" s="135"/>
      <c r="R10" s="135"/>
      <c r="S10" s="135"/>
      <c r="T10" s="135"/>
      <c r="U10" s="118" t="s">
        <v>679</v>
      </c>
      <c r="V10" s="135"/>
    </row>
    <row r="11" spans="1:22" ht="28.9" customHeight="1" x14ac:dyDescent="0.15">
      <c r="A11" s="165">
        <v>5</v>
      </c>
      <c r="B11" s="127" t="s">
        <v>686</v>
      </c>
      <c r="C11" s="118" t="s">
        <v>640</v>
      </c>
      <c r="D11" s="118" t="s">
        <v>687</v>
      </c>
      <c r="E11" s="105" t="s">
        <v>641</v>
      </c>
      <c r="F11" s="105" t="s">
        <v>642</v>
      </c>
      <c r="G11" s="135"/>
      <c r="H11" s="143">
        <v>43806</v>
      </c>
      <c r="I11" s="356"/>
      <c r="J11" s="356"/>
      <c r="K11" s="356"/>
      <c r="L11" s="352"/>
      <c r="M11" s="118" t="s">
        <v>678</v>
      </c>
      <c r="N11" s="118" t="s">
        <v>679</v>
      </c>
      <c r="O11" s="135"/>
      <c r="P11" s="135"/>
      <c r="Q11" s="135"/>
      <c r="R11" s="135"/>
      <c r="S11" s="135"/>
      <c r="T11" s="135"/>
      <c r="U11" s="118" t="s">
        <v>679</v>
      </c>
      <c r="V11" s="135"/>
    </row>
    <row r="12" spans="1:22" ht="28.9" customHeight="1" x14ac:dyDescent="0.15">
      <c r="A12" s="165">
        <v>6</v>
      </c>
      <c r="B12" s="127" t="s">
        <v>688</v>
      </c>
      <c r="C12" s="118" t="s">
        <v>640</v>
      </c>
      <c r="D12" s="118" t="s">
        <v>689</v>
      </c>
      <c r="E12" s="105" t="s">
        <v>641</v>
      </c>
      <c r="F12" s="105" t="s">
        <v>642</v>
      </c>
      <c r="G12" s="135"/>
      <c r="H12" s="143">
        <v>43806</v>
      </c>
      <c r="I12" s="356"/>
      <c r="J12" s="356"/>
      <c r="K12" s="356"/>
      <c r="L12" s="352"/>
      <c r="M12" s="118" t="s">
        <v>678</v>
      </c>
      <c r="N12" s="118" t="s">
        <v>679</v>
      </c>
      <c r="O12" s="135"/>
      <c r="P12" s="135"/>
      <c r="Q12" s="135"/>
      <c r="R12" s="135"/>
      <c r="S12" s="135"/>
      <c r="T12" s="135"/>
      <c r="U12" s="118" t="s">
        <v>679</v>
      </c>
      <c r="V12" s="135"/>
    </row>
    <row r="13" spans="1:22" ht="28.9" customHeight="1" x14ac:dyDescent="0.15">
      <c r="A13" s="165">
        <v>7</v>
      </c>
      <c r="B13" s="127" t="s">
        <v>690</v>
      </c>
      <c r="C13" s="118" t="s">
        <v>640</v>
      </c>
      <c r="D13" s="136"/>
      <c r="E13" s="105" t="s">
        <v>641</v>
      </c>
      <c r="F13" s="105" t="s">
        <v>642</v>
      </c>
      <c r="G13" s="135"/>
      <c r="H13" s="143">
        <v>43806</v>
      </c>
      <c r="I13" s="356"/>
      <c r="J13" s="356"/>
      <c r="K13" s="356"/>
      <c r="L13" s="352"/>
      <c r="M13" s="118" t="s">
        <v>678</v>
      </c>
      <c r="N13" s="118" t="s">
        <v>679</v>
      </c>
      <c r="O13" s="135"/>
      <c r="P13" s="135"/>
      <c r="Q13" s="135"/>
      <c r="R13" s="135"/>
      <c r="S13" s="135"/>
      <c r="T13" s="135"/>
      <c r="U13" s="118" t="s">
        <v>679</v>
      </c>
      <c r="V13" s="135"/>
    </row>
    <row r="14" spans="1:22" ht="28.9" customHeight="1" x14ac:dyDescent="0.15">
      <c r="A14" s="165">
        <v>8</v>
      </c>
      <c r="B14" s="127" t="s">
        <v>691</v>
      </c>
      <c r="C14" s="118" t="s">
        <v>640</v>
      </c>
      <c r="D14" s="136"/>
      <c r="E14" s="105" t="s">
        <v>641</v>
      </c>
      <c r="F14" s="105" t="s">
        <v>642</v>
      </c>
      <c r="G14" s="135"/>
      <c r="H14" s="143">
        <v>43806</v>
      </c>
      <c r="I14" s="356"/>
      <c r="J14" s="356"/>
      <c r="K14" s="356"/>
      <c r="L14" s="352"/>
      <c r="M14" s="118" t="s">
        <v>678</v>
      </c>
      <c r="N14" s="118" t="s">
        <v>679</v>
      </c>
      <c r="O14" s="135"/>
      <c r="P14" s="135"/>
      <c r="Q14" s="135"/>
      <c r="R14" s="135"/>
      <c r="S14" s="135"/>
      <c r="T14" s="135"/>
      <c r="U14" s="118" t="s">
        <v>679</v>
      </c>
      <c r="V14" s="135"/>
    </row>
    <row r="15" spans="1:22" ht="28.9" customHeight="1" x14ac:dyDescent="0.15">
      <c r="A15" s="165">
        <v>9</v>
      </c>
      <c r="B15" s="127" t="s">
        <v>692</v>
      </c>
      <c r="C15" s="118" t="s">
        <v>640</v>
      </c>
      <c r="D15" s="135"/>
      <c r="E15" s="105" t="s">
        <v>641</v>
      </c>
      <c r="F15" s="105" t="s">
        <v>642</v>
      </c>
      <c r="G15" s="135"/>
      <c r="H15" s="143">
        <v>43806</v>
      </c>
      <c r="I15" s="356"/>
      <c r="J15" s="356"/>
      <c r="K15" s="356"/>
      <c r="L15" s="352"/>
      <c r="M15" s="118" t="s">
        <v>678</v>
      </c>
      <c r="N15" s="118" t="s">
        <v>679</v>
      </c>
      <c r="O15" s="135"/>
      <c r="P15" s="135"/>
      <c r="Q15" s="135"/>
      <c r="R15" s="135"/>
      <c r="S15" s="135"/>
      <c r="T15" s="135"/>
      <c r="U15" s="118" t="s">
        <v>679</v>
      </c>
      <c r="V15" s="135"/>
    </row>
    <row r="16" spans="1:22" ht="28.9" customHeight="1" x14ac:dyDescent="0.15">
      <c r="A16" s="165">
        <v>10</v>
      </c>
      <c r="B16" s="127" t="s">
        <v>693</v>
      </c>
      <c r="C16" s="118" t="s">
        <v>640</v>
      </c>
      <c r="D16" s="135"/>
      <c r="E16" s="105" t="s">
        <v>641</v>
      </c>
      <c r="F16" s="105" t="s">
        <v>642</v>
      </c>
      <c r="G16" s="135"/>
      <c r="H16" s="143">
        <v>43806</v>
      </c>
      <c r="I16" s="356"/>
      <c r="J16" s="356"/>
      <c r="K16" s="356"/>
      <c r="L16" s="352"/>
      <c r="M16" s="118" t="s">
        <v>678</v>
      </c>
      <c r="N16" s="118" t="s">
        <v>679</v>
      </c>
      <c r="O16" s="135"/>
      <c r="P16" s="135"/>
      <c r="Q16" s="135"/>
      <c r="R16" s="135"/>
      <c r="S16" s="135"/>
      <c r="T16" s="135"/>
      <c r="U16" s="118" t="s">
        <v>679</v>
      </c>
      <c r="V16" s="135"/>
    </row>
    <row r="17" spans="1:22" ht="28.9" customHeight="1" x14ac:dyDescent="0.15">
      <c r="A17" s="165">
        <v>11</v>
      </c>
      <c r="B17" s="127" t="s">
        <v>694</v>
      </c>
      <c r="C17" s="118" t="s">
        <v>640</v>
      </c>
      <c r="D17" s="135"/>
      <c r="E17" s="89" t="s">
        <v>641</v>
      </c>
      <c r="F17" s="89" t="s">
        <v>642</v>
      </c>
      <c r="G17" s="135"/>
      <c r="H17" s="143">
        <v>43806</v>
      </c>
      <c r="I17" s="357"/>
      <c r="J17" s="357"/>
      <c r="K17" s="357"/>
      <c r="L17" s="353"/>
      <c r="M17" s="118" t="s">
        <v>678</v>
      </c>
      <c r="N17" s="118" t="s">
        <v>679</v>
      </c>
      <c r="O17" s="135"/>
      <c r="P17" s="135"/>
      <c r="Q17" s="135"/>
      <c r="R17" s="135"/>
      <c r="S17" s="135"/>
      <c r="T17" s="135"/>
      <c r="U17" s="118" t="s">
        <v>679</v>
      </c>
      <c r="V17" s="135"/>
    </row>
    <row r="18" spans="1:22" ht="39" customHeight="1" x14ac:dyDescent="0.15">
      <c r="A18" s="354" t="s">
        <v>695</v>
      </c>
      <c r="B18" s="354"/>
      <c r="C18" s="354"/>
      <c r="D18" s="354"/>
      <c r="E18" s="354"/>
      <c r="F18" s="354"/>
      <c r="G18" s="354"/>
      <c r="H18" s="354"/>
      <c r="I18" s="354"/>
      <c r="J18" s="354"/>
      <c r="K18" s="354"/>
      <c r="L18" s="354"/>
      <c r="M18" s="354"/>
      <c r="N18" s="354"/>
      <c r="O18" s="354"/>
      <c r="P18" s="354"/>
      <c r="Q18" s="354"/>
      <c r="R18" s="354"/>
      <c r="S18" s="354"/>
      <c r="T18" s="354"/>
      <c r="U18" s="354"/>
      <c r="V18" s="354"/>
    </row>
  </sheetData>
  <mergeCells count="24">
    <mergeCell ref="A2:V2"/>
    <mergeCell ref="M4:T4"/>
    <mergeCell ref="O5:R5"/>
    <mergeCell ref="A18:V18"/>
    <mergeCell ref="A4:A6"/>
    <mergeCell ref="B4:B6"/>
    <mergeCell ref="C4:C6"/>
    <mergeCell ref="D4:D6"/>
    <mergeCell ref="H4:H6"/>
    <mergeCell ref="I4:I6"/>
    <mergeCell ref="I7:I17"/>
    <mergeCell ref="J4:J6"/>
    <mergeCell ref="J7:J17"/>
    <mergeCell ref="K4:K6"/>
    <mergeCell ref="K7:K17"/>
    <mergeCell ref="L4:L6"/>
    <mergeCell ref="U4:U6"/>
    <mergeCell ref="V4:V6"/>
    <mergeCell ref="E4:G5"/>
    <mergeCell ref="L7:L17"/>
    <mergeCell ref="M5:M6"/>
    <mergeCell ref="N5:N6"/>
    <mergeCell ref="S5:S6"/>
    <mergeCell ref="T5:T6"/>
  </mergeCells>
  <phoneticPr fontId="34" type="noConversion"/>
  <dataValidations count="2">
    <dataValidation type="list" allowBlank="1" showInputMessage="1" showErrorMessage="1" sqref="S7:S17" xr:uid="{00000000-0002-0000-1800-000000000000}">
      <formula1>"部分,全部"</formula1>
    </dataValidation>
    <dataValidation type="list" allowBlank="1" showInputMessage="1" showErrorMessage="1" sqref="M7:N17" xr:uid="{00000000-0002-0000-1800-000001000000}">
      <formula1>"是,否"</formula1>
    </dataValidation>
  </dataValidations>
  <printOptions horizontalCentered="1"/>
  <pageMargins left="0.39370078740157499" right="0.39370078740157499" top="0.62992125984252001" bottom="0.511811023622047" header="0.35433070866141703" footer="0.23622047244094499"/>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topLeftCell="A3" zoomScaleNormal="100" workbookViewId="0">
      <selection activeCell="I5" sqref="I5"/>
    </sheetView>
  </sheetViews>
  <sheetFormatPr defaultColWidth="9" defaultRowHeight="13.5" x14ac:dyDescent="0.15"/>
  <cols>
    <col min="1" max="1" width="4.625" customWidth="1"/>
    <col min="2" max="3" width="15" customWidth="1"/>
    <col min="4" max="4" width="14.125" customWidth="1"/>
    <col min="5" max="5" width="18.75" style="156" customWidth="1"/>
    <col min="6" max="6" width="11.5" customWidth="1"/>
    <col min="7" max="7" width="8.875" customWidth="1"/>
    <col min="8" max="8" width="12.125" customWidth="1"/>
    <col min="9" max="9" width="13.125" customWidth="1"/>
    <col min="10" max="10" width="29.375" customWidth="1"/>
  </cols>
  <sheetData>
    <row r="1" spans="1:12" x14ac:dyDescent="0.15">
      <c r="A1" t="s">
        <v>696</v>
      </c>
    </row>
    <row r="2" spans="1:12" ht="22.15" customHeight="1" x14ac:dyDescent="0.15">
      <c r="A2" s="358" t="s">
        <v>697</v>
      </c>
      <c r="B2" s="358"/>
      <c r="C2" s="358"/>
      <c r="D2" s="358"/>
      <c r="E2" s="358"/>
      <c r="F2" s="358"/>
      <c r="G2" s="358"/>
      <c r="H2" s="358"/>
      <c r="I2" s="358"/>
      <c r="J2" s="358"/>
    </row>
    <row r="3" spans="1:12" x14ac:dyDescent="0.15">
      <c r="A3" t="str">
        <f>项目资产清单!A3</f>
        <v>填报单位：林芝市巴宜区八一镇人民政府</v>
      </c>
    </row>
    <row r="4" spans="1:12" ht="27" x14ac:dyDescent="0.15">
      <c r="A4" s="116" t="s">
        <v>653</v>
      </c>
      <c r="B4" s="116" t="s">
        <v>698</v>
      </c>
      <c r="C4" s="116" t="s">
        <v>699</v>
      </c>
      <c r="D4" s="116" t="s">
        <v>700</v>
      </c>
      <c r="E4" s="157" t="s">
        <v>701</v>
      </c>
      <c r="F4" s="116" t="s">
        <v>702</v>
      </c>
      <c r="G4" s="115" t="s">
        <v>703</v>
      </c>
      <c r="H4" s="116" t="s">
        <v>704</v>
      </c>
      <c r="I4" s="116" t="s">
        <v>705</v>
      </c>
      <c r="J4" s="116" t="s">
        <v>706</v>
      </c>
    </row>
    <row r="5" spans="1:12" ht="300.60000000000002" customHeight="1" x14ac:dyDescent="0.15">
      <c r="A5" s="116">
        <v>1</v>
      </c>
      <c r="B5" s="158" t="str">
        <f>项目资产确认明细表!B6</f>
        <v>巴宜区八一镇多旺农牧民手工艺糌粑加工厂项目</v>
      </c>
      <c r="C5" s="153" t="s">
        <v>707</v>
      </c>
      <c r="D5" s="153" t="s">
        <v>708</v>
      </c>
      <c r="E5" s="159" t="s">
        <v>709</v>
      </c>
      <c r="F5" s="153" t="s">
        <v>710</v>
      </c>
      <c r="G5" s="160">
        <v>200</v>
      </c>
      <c r="H5" s="161">
        <v>40604</v>
      </c>
      <c r="I5" s="163" t="s">
        <v>711</v>
      </c>
      <c r="J5" s="163" t="s">
        <v>712</v>
      </c>
      <c r="L5" s="164"/>
    </row>
    <row r="6" spans="1:12" x14ac:dyDescent="0.15">
      <c r="H6" s="162"/>
    </row>
    <row r="7" spans="1:12" x14ac:dyDescent="0.15">
      <c r="H7" s="162"/>
    </row>
    <row r="8" spans="1:12" x14ac:dyDescent="0.15">
      <c r="H8" s="162"/>
    </row>
    <row r="9" spans="1:12" x14ac:dyDescent="0.15">
      <c r="H9" s="162"/>
    </row>
    <row r="10" spans="1:12" x14ac:dyDescent="0.15">
      <c r="H10" s="162"/>
    </row>
    <row r="11" spans="1:12" x14ac:dyDescent="0.15">
      <c r="H11" s="162"/>
    </row>
    <row r="12" spans="1:12" x14ac:dyDescent="0.15">
      <c r="H12" s="162"/>
    </row>
    <row r="13" spans="1:12" x14ac:dyDescent="0.15">
      <c r="H13" s="162"/>
    </row>
    <row r="14" spans="1:12" x14ac:dyDescent="0.15">
      <c r="H14" s="162"/>
    </row>
    <row r="15" spans="1:12" x14ac:dyDescent="0.15">
      <c r="H15" s="162"/>
    </row>
    <row r="16" spans="1:12" x14ac:dyDescent="0.15">
      <c r="H16" s="162"/>
    </row>
    <row r="17" spans="8:8" x14ac:dyDescent="0.15">
      <c r="H17" s="162"/>
    </row>
    <row r="18" spans="8:8" x14ac:dyDescent="0.15">
      <c r="H18" s="162"/>
    </row>
  </sheetData>
  <mergeCells count="1">
    <mergeCell ref="A2:J2"/>
  </mergeCells>
  <phoneticPr fontId="34" type="noConversion"/>
  <printOptions horizontalCentered="1"/>
  <pageMargins left="0.39370078740157499" right="0.35433070866141703" top="0.98425196850393704" bottom="0.98425196850393704" header="0.511811023622047" footer="0.511811023622047"/>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zoomScale="80" zoomScaleNormal="100" workbookViewId="0">
      <selection activeCell="J4" sqref="J4"/>
    </sheetView>
  </sheetViews>
  <sheetFormatPr defaultColWidth="9" defaultRowHeight="13.5" x14ac:dyDescent="0.15"/>
  <cols>
    <col min="1" max="1" width="9.75" customWidth="1"/>
    <col min="2" max="2" width="13.125" customWidth="1"/>
    <col min="6" max="6" width="14.875"/>
    <col min="8" max="8" width="11" customWidth="1"/>
    <col min="11" max="11" width="7.75" customWidth="1"/>
    <col min="12" max="12" width="16" customWidth="1"/>
    <col min="15" max="15" width="8.5" customWidth="1"/>
    <col min="16" max="16" width="16" customWidth="1"/>
  </cols>
  <sheetData>
    <row r="1" spans="1:18" x14ac:dyDescent="0.15">
      <c r="A1" t="s">
        <v>713</v>
      </c>
    </row>
    <row r="2" spans="1:18" ht="22.5" x14ac:dyDescent="0.15">
      <c r="A2" s="327" t="s">
        <v>714</v>
      </c>
      <c r="B2" s="327"/>
      <c r="C2" s="327"/>
      <c r="D2" s="327"/>
      <c r="E2" s="327"/>
      <c r="F2" s="327"/>
      <c r="G2" s="327"/>
      <c r="H2" s="327"/>
      <c r="I2" s="327"/>
      <c r="J2" s="327"/>
      <c r="K2" s="327"/>
      <c r="L2" s="327"/>
      <c r="M2" s="327"/>
      <c r="N2" s="327"/>
      <c r="O2" s="327"/>
      <c r="P2" s="327"/>
      <c r="Q2" s="327"/>
      <c r="R2" s="327"/>
    </row>
    <row r="3" spans="1:18" x14ac:dyDescent="0.15">
      <c r="R3" s="128" t="s">
        <v>85</v>
      </c>
    </row>
    <row r="4" spans="1:18" ht="54" x14ac:dyDescent="0.15">
      <c r="A4" s="149" t="s">
        <v>698</v>
      </c>
      <c r="B4" s="117" t="str">
        <f>项目资产确认明细表!B6</f>
        <v>巴宜区八一镇多旺农牧民手工艺糌粑加工厂项目</v>
      </c>
      <c r="C4" s="149" t="s">
        <v>715</v>
      </c>
      <c r="D4" s="115" t="str">
        <f>项目资产确认明细表!G6</f>
        <v>新建</v>
      </c>
      <c r="E4" s="149" t="s">
        <v>716</v>
      </c>
      <c r="F4" s="150">
        <f>项目资产确认明细表!L6</f>
        <v>590000</v>
      </c>
      <c r="G4" s="149" t="s">
        <v>717</v>
      </c>
      <c r="H4" s="117" t="str">
        <f>项目资产确认明细表!I6</f>
        <v>林巴宜脱贫指【2019】5号</v>
      </c>
      <c r="I4" s="149" t="s">
        <v>718</v>
      </c>
      <c r="J4" s="117" t="str">
        <f>项目资产确认明细表!N6</f>
        <v>政策性
资金</v>
      </c>
      <c r="K4" s="149" t="s">
        <v>719</v>
      </c>
      <c r="L4" s="153" t="s">
        <v>720</v>
      </c>
      <c r="M4" s="149" t="s">
        <v>721</v>
      </c>
      <c r="N4" s="154">
        <v>1</v>
      </c>
      <c r="O4" s="149" t="s">
        <v>722</v>
      </c>
      <c r="P4" s="153" t="str">
        <f>项目经营主体基本信息!F5</f>
        <v>桑登次仁</v>
      </c>
      <c r="Q4" s="330"/>
      <c r="R4" s="330"/>
    </row>
    <row r="5" spans="1:18" ht="67.5" x14ac:dyDescent="0.15">
      <c r="A5" s="149" t="s">
        <v>723</v>
      </c>
      <c r="B5" s="117" t="str">
        <f>项目资产确认明细表!C6</f>
        <v>经营性</v>
      </c>
      <c r="C5" s="149" t="s">
        <v>724</v>
      </c>
      <c r="D5" s="117" t="s">
        <v>725</v>
      </c>
      <c r="E5" s="149" t="s">
        <v>726</v>
      </c>
      <c r="F5" s="151">
        <f>项目资产确认明细表!M6</f>
        <v>532675.01</v>
      </c>
      <c r="G5" s="149" t="s">
        <v>727</v>
      </c>
      <c r="H5" s="152" t="str">
        <f>项目资产确认明细表!O6</f>
        <v>林芝市巴宜区人民政府</v>
      </c>
      <c r="I5" s="149" t="s">
        <v>728</v>
      </c>
      <c r="J5" s="115"/>
      <c r="K5" s="149" t="s">
        <v>729</v>
      </c>
      <c r="L5" s="155" t="s">
        <v>730</v>
      </c>
      <c r="M5" s="149" t="s">
        <v>731</v>
      </c>
      <c r="N5" s="117" t="s">
        <v>678</v>
      </c>
      <c r="O5" s="149" t="s">
        <v>732</v>
      </c>
      <c r="P5" s="115"/>
      <c r="Q5" s="149" t="s">
        <v>733</v>
      </c>
      <c r="R5" s="117" t="s">
        <v>734</v>
      </c>
    </row>
  </sheetData>
  <mergeCells count="2">
    <mergeCell ref="A2:R2"/>
    <mergeCell ref="Q4:R4"/>
  </mergeCells>
  <phoneticPr fontId="34" type="noConversion"/>
  <printOptions horizontalCentered="1"/>
  <pageMargins left="0.39370078740157499" right="0.39370078740157499" top="0.98425196850393704" bottom="0.98425196850393704" header="0.511811023622047" footer="0.511811023622047"/>
  <pageSetup paperSize="9"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3"/>
  <sheetViews>
    <sheetView tabSelected="1" view="pageBreakPreview" topLeftCell="A6" zoomScale="80" zoomScaleNormal="100" workbookViewId="0">
      <selection activeCell="L9" sqref="L9"/>
    </sheetView>
  </sheetViews>
  <sheetFormatPr defaultColWidth="9" defaultRowHeight="15" x14ac:dyDescent="0.15"/>
  <cols>
    <col min="1" max="1" width="7.5" style="142" customWidth="1"/>
    <col min="2" max="2" width="13.25" style="142" customWidth="1"/>
    <col min="3" max="3" width="11" style="142" customWidth="1"/>
    <col min="4" max="4" width="15" style="142" customWidth="1"/>
    <col min="5" max="5" width="7" style="142" customWidth="1"/>
    <col min="6" max="6" width="11.625" style="142" customWidth="1"/>
    <col min="7" max="8" width="12.375" style="142" customWidth="1"/>
    <col min="9" max="9" width="8.75" style="142" customWidth="1"/>
    <col min="10" max="11" width="10.625" style="142" customWidth="1"/>
    <col min="12" max="12" width="12.875" style="142" customWidth="1"/>
    <col min="13" max="17" width="9" style="142"/>
    <col min="18" max="18" width="11.625" style="142" customWidth="1"/>
    <col min="19" max="19" width="12.625" style="142" customWidth="1"/>
    <col min="20" max="16384" width="9" style="142"/>
  </cols>
  <sheetData>
    <row r="1" spans="1:19" x14ac:dyDescent="0.15">
      <c r="A1" s="142" t="s">
        <v>735</v>
      </c>
    </row>
    <row r="2" spans="1:19" ht="22.5" x14ac:dyDescent="0.15">
      <c r="A2" s="298" t="s">
        <v>736</v>
      </c>
      <c r="B2" s="283"/>
      <c r="C2" s="283"/>
      <c r="D2" s="283"/>
      <c r="E2" s="283"/>
      <c r="F2" s="283"/>
      <c r="G2" s="283"/>
      <c r="H2" s="283"/>
      <c r="I2" s="283"/>
      <c r="J2" s="283"/>
      <c r="K2" s="283"/>
      <c r="L2" s="283"/>
      <c r="M2" s="283"/>
      <c r="N2" s="283"/>
      <c r="O2" s="283"/>
      <c r="P2" s="283"/>
      <c r="Q2" s="283"/>
      <c r="R2" s="283"/>
      <c r="S2" s="283"/>
    </row>
    <row r="3" spans="1:19" x14ac:dyDescent="0.15">
      <c r="A3" s="85"/>
      <c r="B3" s="85"/>
      <c r="C3" s="85"/>
      <c r="D3" s="85"/>
      <c r="E3" s="85"/>
      <c r="F3" s="85"/>
      <c r="G3" s="85"/>
      <c r="H3" s="85"/>
      <c r="I3" s="85"/>
      <c r="J3" s="85"/>
      <c r="K3" s="85"/>
      <c r="L3" s="85"/>
      <c r="M3" s="85"/>
      <c r="N3" s="85"/>
      <c r="O3" s="85"/>
      <c r="P3" s="85"/>
      <c r="Q3" s="85"/>
      <c r="R3" s="85"/>
      <c r="S3" s="113" t="s">
        <v>737</v>
      </c>
    </row>
    <row r="4" spans="1:19" ht="26.1" customHeight="1" x14ac:dyDescent="0.15">
      <c r="A4" s="310" t="s">
        <v>738</v>
      </c>
      <c r="B4" s="310" t="s">
        <v>739</v>
      </c>
      <c r="C4" s="310" t="s">
        <v>740</v>
      </c>
      <c r="D4" s="310" t="s">
        <v>741</v>
      </c>
      <c r="E4" s="310" t="s">
        <v>742</v>
      </c>
      <c r="F4" s="310" t="s">
        <v>218</v>
      </c>
      <c r="G4" s="310" t="s">
        <v>743</v>
      </c>
      <c r="H4" s="310"/>
      <c r="I4" s="310" t="s">
        <v>744</v>
      </c>
      <c r="J4" s="310" t="s">
        <v>745</v>
      </c>
      <c r="K4" s="310" t="s">
        <v>746</v>
      </c>
      <c r="L4" s="310"/>
      <c r="M4" s="310" t="s">
        <v>747</v>
      </c>
      <c r="N4" s="310" t="s">
        <v>748</v>
      </c>
      <c r="O4" s="310" t="s">
        <v>749</v>
      </c>
      <c r="P4" s="310" t="s">
        <v>750</v>
      </c>
      <c r="Q4" s="310" t="s">
        <v>751</v>
      </c>
      <c r="R4" s="310" t="s">
        <v>752</v>
      </c>
      <c r="S4" s="310" t="s">
        <v>753</v>
      </c>
    </row>
    <row r="5" spans="1:19" ht="32.1" customHeight="1" x14ac:dyDescent="0.15">
      <c r="A5" s="310"/>
      <c r="B5" s="310"/>
      <c r="C5" s="310"/>
      <c r="D5" s="310"/>
      <c r="E5" s="310"/>
      <c r="F5" s="310"/>
      <c r="G5" s="86" t="s">
        <v>754</v>
      </c>
      <c r="H5" s="86" t="s">
        <v>755</v>
      </c>
      <c r="I5" s="310"/>
      <c r="J5" s="310"/>
      <c r="K5" s="86" t="s">
        <v>754</v>
      </c>
      <c r="L5" s="86" t="s">
        <v>755</v>
      </c>
      <c r="M5" s="310"/>
      <c r="N5" s="310"/>
      <c r="O5" s="310"/>
      <c r="P5" s="310"/>
      <c r="Q5" s="310"/>
      <c r="R5" s="310"/>
      <c r="S5" s="310"/>
    </row>
    <row r="6" spans="1:19" ht="48.95" customHeight="1" x14ac:dyDescent="0.15">
      <c r="A6" s="95">
        <v>1</v>
      </c>
      <c r="B6" s="129" t="str">
        <f>项目资产清单!B7</f>
        <v>新修道路</v>
      </c>
      <c r="C6" s="143">
        <f>项目资产清单!H7</f>
        <v>43806</v>
      </c>
      <c r="D6" s="111" t="s">
        <v>756</v>
      </c>
      <c r="E6" s="127" t="s">
        <v>757</v>
      </c>
      <c r="F6" s="116">
        <v>368</v>
      </c>
      <c r="G6" s="144">
        <f>H6</f>
        <v>100908.45</v>
      </c>
      <c r="H6" s="144">
        <v>100908.45</v>
      </c>
      <c r="I6" s="87"/>
      <c r="J6" s="146">
        <v>0</v>
      </c>
      <c r="K6" s="146"/>
      <c r="L6" s="146"/>
      <c r="M6" s="147" t="s">
        <v>758</v>
      </c>
      <c r="N6" s="89" t="s">
        <v>759</v>
      </c>
      <c r="O6" s="89" t="str">
        <f>项目资产清单!C7</f>
        <v>经营性</v>
      </c>
      <c r="P6" s="148" t="s">
        <v>760</v>
      </c>
      <c r="Q6" s="148" t="s">
        <v>761</v>
      </c>
      <c r="R6" s="143">
        <f>C6</f>
        <v>43806</v>
      </c>
      <c r="S6" s="393">
        <v>38571</v>
      </c>
    </row>
    <row r="7" spans="1:19" ht="48.95" customHeight="1" x14ac:dyDescent="0.15">
      <c r="A7" s="95">
        <v>2</v>
      </c>
      <c r="B7" s="129" t="str">
        <f>项目资产清单!B8</f>
        <v>停车场</v>
      </c>
      <c r="C7" s="143">
        <f>项目资产清单!H8</f>
        <v>43806</v>
      </c>
      <c r="D7" s="111" t="s">
        <v>756</v>
      </c>
      <c r="E7" s="127" t="s">
        <v>757</v>
      </c>
      <c r="F7" s="116">
        <v>921.64</v>
      </c>
      <c r="G7" s="144">
        <f t="shared" ref="G7:G16" si="0">H7</f>
        <v>249791.55</v>
      </c>
      <c r="H7" s="144">
        <v>249791.55</v>
      </c>
      <c r="I7" s="87"/>
      <c r="J7" s="146">
        <v>0</v>
      </c>
      <c r="K7" s="146"/>
      <c r="L7" s="146"/>
      <c r="M7" s="147" t="s">
        <v>758</v>
      </c>
      <c r="N7" s="89" t="s">
        <v>759</v>
      </c>
      <c r="O7" s="89" t="str">
        <f>项目资产清单!C8</f>
        <v>经营性</v>
      </c>
      <c r="P7" s="148" t="s">
        <v>760</v>
      </c>
      <c r="Q7" s="148" t="s">
        <v>287</v>
      </c>
      <c r="R7" s="143">
        <f t="shared" ref="R7:R16" si="1">C7</f>
        <v>43806</v>
      </c>
      <c r="S7" s="394"/>
    </row>
    <row r="8" spans="1:19" ht="48.95" customHeight="1" x14ac:dyDescent="0.15">
      <c r="A8" s="95">
        <v>3</v>
      </c>
      <c r="B8" s="129" t="str">
        <f>项目资产清单!B9</f>
        <v>组合清粮机</v>
      </c>
      <c r="C8" s="143">
        <f>项目资产清单!H9</f>
        <v>43806</v>
      </c>
      <c r="D8" s="111" t="s">
        <v>756</v>
      </c>
      <c r="E8" s="127" t="s">
        <v>762</v>
      </c>
      <c r="F8" s="116">
        <v>1</v>
      </c>
      <c r="G8" s="144">
        <f t="shared" si="0"/>
        <v>31942.86</v>
      </c>
      <c r="H8" s="144">
        <v>31942.86</v>
      </c>
      <c r="I8" s="87"/>
      <c r="J8" s="146">
        <v>0</v>
      </c>
      <c r="K8" s="146"/>
      <c r="L8" s="146"/>
      <c r="M8" s="147" t="s">
        <v>758</v>
      </c>
      <c r="N8" s="89" t="s">
        <v>759</v>
      </c>
      <c r="O8" s="89" t="str">
        <f>项目资产清单!C9</f>
        <v>经营性</v>
      </c>
      <c r="P8" s="148" t="s">
        <v>760</v>
      </c>
      <c r="Q8" s="148" t="s">
        <v>763</v>
      </c>
      <c r="R8" s="143">
        <f t="shared" si="1"/>
        <v>43806</v>
      </c>
      <c r="S8" s="394"/>
    </row>
    <row r="9" spans="1:19" ht="48.95" customHeight="1" x14ac:dyDescent="0.15">
      <c r="A9" s="95">
        <v>4</v>
      </c>
      <c r="B9" s="129" t="str">
        <f>项目资产清单!B10</f>
        <v>低压风机</v>
      </c>
      <c r="C9" s="143">
        <f>项目资产清单!H10</f>
        <v>43806</v>
      </c>
      <c r="D9" s="111" t="s">
        <v>756</v>
      </c>
      <c r="E9" s="127" t="s">
        <v>762</v>
      </c>
      <c r="F9" s="116">
        <v>1</v>
      </c>
      <c r="G9" s="144">
        <f t="shared" si="0"/>
        <v>9828.57</v>
      </c>
      <c r="H9" s="144">
        <v>9828.57</v>
      </c>
      <c r="I9" s="87"/>
      <c r="J9" s="146">
        <v>0</v>
      </c>
      <c r="K9" s="146"/>
      <c r="L9" s="146"/>
      <c r="M9" s="147" t="s">
        <v>758</v>
      </c>
      <c r="N9" s="89" t="s">
        <v>759</v>
      </c>
      <c r="O9" s="89" t="str">
        <f>项目资产清单!C10</f>
        <v>经营性</v>
      </c>
      <c r="P9" s="148" t="s">
        <v>760</v>
      </c>
      <c r="Q9" s="148" t="s">
        <v>763</v>
      </c>
      <c r="R9" s="143">
        <f t="shared" si="1"/>
        <v>43806</v>
      </c>
      <c r="S9" s="394"/>
    </row>
    <row r="10" spans="1:19" ht="48.95" customHeight="1" x14ac:dyDescent="0.15">
      <c r="A10" s="95">
        <v>5</v>
      </c>
      <c r="B10" s="129" t="str">
        <f>项目资产清单!B11</f>
        <v>链条提沙机</v>
      </c>
      <c r="C10" s="143">
        <f>项目资产清单!H11</f>
        <v>43806</v>
      </c>
      <c r="D10" s="111" t="s">
        <v>756</v>
      </c>
      <c r="E10" s="127" t="s">
        <v>762</v>
      </c>
      <c r="F10" s="116">
        <v>2</v>
      </c>
      <c r="G10" s="144">
        <f t="shared" si="0"/>
        <v>24571.43</v>
      </c>
      <c r="H10" s="144">
        <v>24571.43</v>
      </c>
      <c r="I10" s="87"/>
      <c r="J10" s="146">
        <v>0</v>
      </c>
      <c r="K10" s="146"/>
      <c r="L10" s="146"/>
      <c r="M10" s="147" t="s">
        <v>758</v>
      </c>
      <c r="N10" s="89" t="s">
        <v>759</v>
      </c>
      <c r="O10" s="89" t="str">
        <f>项目资产清单!C11</f>
        <v>经营性</v>
      </c>
      <c r="P10" s="148" t="s">
        <v>760</v>
      </c>
      <c r="Q10" s="148" t="s">
        <v>763</v>
      </c>
      <c r="R10" s="143">
        <f t="shared" si="1"/>
        <v>43806</v>
      </c>
      <c r="S10" s="394"/>
    </row>
    <row r="11" spans="1:19" ht="48.95" customHeight="1" x14ac:dyDescent="0.15">
      <c r="A11" s="95">
        <v>6</v>
      </c>
      <c r="B11" s="129" t="str">
        <f>项目资产清单!B12</f>
        <v>青稞输送绞龙</v>
      </c>
      <c r="C11" s="143">
        <f>项目资产清单!H12</f>
        <v>43806</v>
      </c>
      <c r="D11" s="111" t="s">
        <v>756</v>
      </c>
      <c r="E11" s="127" t="s">
        <v>762</v>
      </c>
      <c r="F11" s="116">
        <v>1</v>
      </c>
      <c r="G11" s="144">
        <f t="shared" si="0"/>
        <v>9975</v>
      </c>
      <c r="H11" s="144">
        <v>9975</v>
      </c>
      <c r="I11" s="87"/>
      <c r="J11" s="146">
        <v>0</v>
      </c>
      <c r="K11" s="146"/>
      <c r="L11" s="146"/>
      <c r="M11" s="147" t="s">
        <v>758</v>
      </c>
      <c r="N11" s="89" t="s">
        <v>759</v>
      </c>
      <c r="O11" s="89" t="str">
        <f>项目资产清单!C12</f>
        <v>经营性</v>
      </c>
      <c r="P11" s="148" t="s">
        <v>760</v>
      </c>
      <c r="Q11" s="148" t="s">
        <v>763</v>
      </c>
      <c r="R11" s="143">
        <f t="shared" si="1"/>
        <v>43806</v>
      </c>
      <c r="S11" s="394"/>
    </row>
    <row r="12" spans="1:19" ht="48.95" customHeight="1" x14ac:dyDescent="0.15">
      <c r="A12" s="95">
        <v>7</v>
      </c>
      <c r="B12" s="129" t="str">
        <f>项目资产清单!B13</f>
        <v>电柜</v>
      </c>
      <c r="C12" s="143">
        <f>项目资产清单!H13</f>
        <v>43806</v>
      </c>
      <c r="D12" s="111" t="s">
        <v>756</v>
      </c>
      <c r="E12" s="127" t="s">
        <v>762</v>
      </c>
      <c r="F12" s="116">
        <v>1</v>
      </c>
      <c r="G12" s="144">
        <f t="shared" si="0"/>
        <v>9828.57</v>
      </c>
      <c r="H12" s="144">
        <v>9828.57</v>
      </c>
      <c r="I12" s="87"/>
      <c r="J12" s="146">
        <v>0</v>
      </c>
      <c r="K12" s="146"/>
      <c r="L12" s="146"/>
      <c r="M12" s="147" t="s">
        <v>758</v>
      </c>
      <c r="N12" s="89" t="s">
        <v>759</v>
      </c>
      <c r="O12" s="89" t="str">
        <f>项目资产清单!C13</f>
        <v>经营性</v>
      </c>
      <c r="P12" s="148" t="s">
        <v>760</v>
      </c>
      <c r="Q12" s="148" t="s">
        <v>763</v>
      </c>
      <c r="R12" s="143">
        <f t="shared" si="1"/>
        <v>43806</v>
      </c>
      <c r="S12" s="394"/>
    </row>
    <row r="13" spans="1:19" ht="48.95" customHeight="1" x14ac:dyDescent="0.15">
      <c r="A13" s="95">
        <v>8</v>
      </c>
      <c r="B13" s="129" t="str">
        <f>项目资产清单!B14</f>
        <v>皮带提升机</v>
      </c>
      <c r="C13" s="143">
        <f>项目资产清单!H14</f>
        <v>43806</v>
      </c>
      <c r="D13" s="111" t="s">
        <v>756</v>
      </c>
      <c r="E13" s="127" t="s">
        <v>762</v>
      </c>
      <c r="F13" s="116">
        <v>6</v>
      </c>
      <c r="G13" s="144">
        <f t="shared" si="0"/>
        <v>58971.43</v>
      </c>
      <c r="H13" s="144">
        <v>58971.43</v>
      </c>
      <c r="I13" s="87"/>
      <c r="J13" s="146">
        <v>0</v>
      </c>
      <c r="K13" s="146"/>
      <c r="L13" s="146"/>
      <c r="M13" s="147" t="s">
        <v>758</v>
      </c>
      <c r="N13" s="89" t="s">
        <v>759</v>
      </c>
      <c r="O13" s="89" t="str">
        <f>项目资产清单!C14</f>
        <v>经营性</v>
      </c>
      <c r="P13" s="148" t="s">
        <v>760</v>
      </c>
      <c r="Q13" s="148" t="s">
        <v>763</v>
      </c>
      <c r="R13" s="143">
        <f t="shared" si="1"/>
        <v>43806</v>
      </c>
      <c r="S13" s="394"/>
    </row>
    <row r="14" spans="1:19" ht="48.95" customHeight="1" x14ac:dyDescent="0.15">
      <c r="A14" s="95">
        <v>9</v>
      </c>
      <c r="B14" s="129" t="str">
        <f>项目资产清单!B15</f>
        <v>二联风网</v>
      </c>
      <c r="C14" s="143">
        <f>项目资产清单!H15</f>
        <v>43806</v>
      </c>
      <c r="D14" s="111" t="s">
        <v>756</v>
      </c>
      <c r="E14" s="127" t="s">
        <v>762</v>
      </c>
      <c r="F14" s="116">
        <v>1</v>
      </c>
      <c r="G14" s="144">
        <f t="shared" si="0"/>
        <v>2457.14</v>
      </c>
      <c r="H14" s="144">
        <v>2457.14</v>
      </c>
      <c r="I14" s="87"/>
      <c r="J14" s="146">
        <v>0</v>
      </c>
      <c r="K14" s="146"/>
      <c r="L14" s="146"/>
      <c r="M14" s="147" t="s">
        <v>758</v>
      </c>
      <c r="N14" s="89" t="s">
        <v>759</v>
      </c>
      <c r="O14" s="89" t="str">
        <f>项目资产清单!C15</f>
        <v>经营性</v>
      </c>
      <c r="P14" s="148" t="s">
        <v>760</v>
      </c>
      <c r="Q14" s="148" t="s">
        <v>763</v>
      </c>
      <c r="R14" s="143">
        <f t="shared" si="1"/>
        <v>43806</v>
      </c>
      <c r="S14" s="394"/>
    </row>
    <row r="15" spans="1:19" ht="48.95" customHeight="1" x14ac:dyDescent="0.15">
      <c r="A15" s="95">
        <v>10</v>
      </c>
      <c r="B15" s="129" t="str">
        <f>项目资产清单!B16</f>
        <v>水洗甩干机</v>
      </c>
      <c r="C15" s="143">
        <f>项目资产清单!H16</f>
        <v>43806</v>
      </c>
      <c r="D15" s="111" t="s">
        <v>756</v>
      </c>
      <c r="E15" s="127" t="s">
        <v>762</v>
      </c>
      <c r="F15" s="116">
        <v>1</v>
      </c>
      <c r="G15" s="144">
        <f t="shared" si="0"/>
        <v>19657.14</v>
      </c>
      <c r="H15" s="144">
        <v>19657.14</v>
      </c>
      <c r="I15" s="87"/>
      <c r="J15" s="146">
        <v>0</v>
      </c>
      <c r="K15" s="146"/>
      <c r="L15" s="146"/>
      <c r="M15" s="147" t="s">
        <v>758</v>
      </c>
      <c r="N15" s="89" t="s">
        <v>759</v>
      </c>
      <c r="O15" s="89" t="str">
        <f>项目资产清单!C16</f>
        <v>经营性</v>
      </c>
      <c r="P15" s="148" t="s">
        <v>760</v>
      </c>
      <c r="Q15" s="148" t="s">
        <v>763</v>
      </c>
      <c r="R15" s="143">
        <f t="shared" si="1"/>
        <v>43806</v>
      </c>
      <c r="S15" s="394"/>
    </row>
    <row r="16" spans="1:19" ht="48.95" customHeight="1" x14ac:dyDescent="0.15">
      <c r="A16" s="95">
        <v>11</v>
      </c>
      <c r="B16" s="129" t="str">
        <f>项目资产清单!B17</f>
        <v>摩擦抛光机</v>
      </c>
      <c r="C16" s="143">
        <f>项目资产清单!H17</f>
        <v>43806</v>
      </c>
      <c r="D16" s="111" t="s">
        <v>756</v>
      </c>
      <c r="E16" s="127" t="s">
        <v>762</v>
      </c>
      <c r="F16" s="116">
        <v>1</v>
      </c>
      <c r="G16" s="144">
        <f t="shared" si="0"/>
        <v>14742.87</v>
      </c>
      <c r="H16" s="144">
        <v>14742.87</v>
      </c>
      <c r="I16" s="87"/>
      <c r="J16" s="146">
        <v>0</v>
      </c>
      <c r="K16" s="146"/>
      <c r="L16" s="146"/>
      <c r="M16" s="147" t="s">
        <v>758</v>
      </c>
      <c r="N16" s="89" t="s">
        <v>759</v>
      </c>
      <c r="O16" s="89" t="str">
        <f>项目资产清单!C17</f>
        <v>经营性</v>
      </c>
      <c r="P16" s="148" t="s">
        <v>760</v>
      </c>
      <c r="Q16" s="148" t="s">
        <v>763</v>
      </c>
      <c r="R16" s="143">
        <f t="shared" si="1"/>
        <v>43806</v>
      </c>
      <c r="S16" s="395"/>
    </row>
    <row r="17" spans="1:19" x14ac:dyDescent="0.15">
      <c r="A17" s="85"/>
      <c r="B17" s="85"/>
      <c r="C17" s="85"/>
      <c r="D17" s="85"/>
      <c r="E17" s="85"/>
      <c r="F17" s="85"/>
      <c r="G17" s="145"/>
      <c r="H17" s="85"/>
      <c r="I17" s="85"/>
      <c r="J17" s="85"/>
      <c r="K17" s="85"/>
      <c r="L17" s="85"/>
      <c r="M17" s="85"/>
      <c r="N17" s="85"/>
      <c r="O17" s="85"/>
      <c r="P17" s="85"/>
      <c r="Q17" s="85"/>
      <c r="R17" s="85"/>
      <c r="S17" s="85"/>
    </row>
    <row r="18" spans="1:19" x14ac:dyDescent="0.15">
      <c r="A18" s="85"/>
      <c r="B18" s="85"/>
      <c r="C18" s="85"/>
      <c r="D18" s="85"/>
      <c r="E18" s="85"/>
      <c r="F18" s="85"/>
      <c r="G18" s="85"/>
      <c r="H18" s="85"/>
      <c r="I18" s="85"/>
      <c r="J18" s="145"/>
      <c r="K18" s="85"/>
      <c r="L18" s="85"/>
      <c r="M18" s="85"/>
      <c r="N18" s="85"/>
      <c r="O18" s="85"/>
      <c r="P18" s="85"/>
      <c r="Q18" s="85"/>
      <c r="R18" s="85"/>
      <c r="S18" s="85"/>
    </row>
    <row r="19" spans="1:19" ht="22.5" x14ac:dyDescent="0.15">
      <c r="A19" s="298" t="s">
        <v>764</v>
      </c>
      <c r="B19" s="283"/>
      <c r="C19" s="283"/>
      <c r="D19" s="283"/>
      <c r="E19" s="283"/>
      <c r="F19" s="283"/>
      <c r="G19" s="283"/>
      <c r="H19" s="283"/>
      <c r="I19" s="283"/>
      <c r="J19" s="283"/>
      <c r="K19" s="283"/>
      <c r="L19" s="283"/>
      <c r="M19" s="283"/>
      <c r="N19" s="283"/>
      <c r="O19" s="283"/>
      <c r="P19" s="283"/>
      <c r="Q19" s="283"/>
      <c r="R19" s="283"/>
      <c r="S19" s="283"/>
    </row>
    <row r="20" spans="1:19" x14ac:dyDescent="0.15">
      <c r="A20" s="85"/>
      <c r="B20" s="85"/>
      <c r="C20" s="85"/>
      <c r="D20" s="85"/>
      <c r="E20" s="85"/>
      <c r="F20" s="85"/>
      <c r="G20" s="85"/>
      <c r="H20" s="85"/>
      <c r="I20" s="85"/>
      <c r="J20" s="85"/>
      <c r="K20" s="85"/>
      <c r="L20" s="85"/>
      <c r="M20" s="85"/>
      <c r="N20" s="85"/>
      <c r="O20" s="85"/>
      <c r="P20" s="85"/>
      <c r="Q20" s="85"/>
      <c r="R20" s="85"/>
      <c r="S20" s="113" t="s">
        <v>737</v>
      </c>
    </row>
    <row r="21" spans="1:19" x14ac:dyDescent="0.15">
      <c r="A21" s="310" t="s">
        <v>738</v>
      </c>
      <c r="B21" s="310" t="s">
        <v>739</v>
      </c>
      <c r="C21" s="310" t="s">
        <v>740</v>
      </c>
      <c r="D21" s="310" t="s">
        <v>741</v>
      </c>
      <c r="E21" s="310" t="s">
        <v>742</v>
      </c>
      <c r="F21" s="310" t="s">
        <v>218</v>
      </c>
      <c r="G21" s="310" t="s">
        <v>743</v>
      </c>
      <c r="H21" s="310"/>
      <c r="I21" s="310" t="s">
        <v>744</v>
      </c>
      <c r="J21" s="310" t="s">
        <v>745</v>
      </c>
      <c r="K21" s="310" t="s">
        <v>746</v>
      </c>
      <c r="L21" s="310"/>
      <c r="M21" s="310" t="s">
        <v>747</v>
      </c>
      <c r="N21" s="310" t="s">
        <v>748</v>
      </c>
      <c r="O21" s="310" t="s">
        <v>749</v>
      </c>
      <c r="P21" s="310" t="s">
        <v>750</v>
      </c>
      <c r="Q21" s="310" t="s">
        <v>751</v>
      </c>
      <c r="R21" s="334" t="s">
        <v>211</v>
      </c>
      <c r="S21" s="359"/>
    </row>
    <row r="22" spans="1:19" ht="24" x14ac:dyDescent="0.15">
      <c r="A22" s="310"/>
      <c r="B22" s="310"/>
      <c r="C22" s="310"/>
      <c r="D22" s="310"/>
      <c r="E22" s="310"/>
      <c r="F22" s="310"/>
      <c r="G22" s="86" t="s">
        <v>754</v>
      </c>
      <c r="H22" s="86" t="s">
        <v>755</v>
      </c>
      <c r="I22" s="310"/>
      <c r="J22" s="310"/>
      <c r="K22" s="86" t="s">
        <v>754</v>
      </c>
      <c r="L22" s="86" t="s">
        <v>755</v>
      </c>
      <c r="M22" s="310"/>
      <c r="N22" s="310"/>
      <c r="O22" s="310"/>
      <c r="P22" s="310"/>
      <c r="Q22" s="310"/>
      <c r="R22" s="335"/>
      <c r="S22" s="360"/>
    </row>
    <row r="23" spans="1:19" ht="24" customHeight="1" x14ac:dyDescent="0.15">
      <c r="A23" s="307" t="s">
        <v>765</v>
      </c>
      <c r="B23" s="308"/>
      <c r="C23" s="308"/>
      <c r="D23" s="308"/>
      <c r="E23" s="308"/>
      <c r="F23" s="308"/>
      <c r="G23" s="308"/>
      <c r="H23" s="308"/>
      <c r="I23" s="308"/>
      <c r="J23" s="308"/>
      <c r="K23" s="308"/>
      <c r="L23" s="308"/>
      <c r="M23" s="308"/>
      <c r="N23" s="308"/>
      <c r="O23" s="308"/>
      <c r="P23" s="308"/>
      <c r="Q23" s="308"/>
      <c r="R23" s="308"/>
      <c r="S23" s="308"/>
    </row>
  </sheetData>
  <autoFilter ref="A22:S23" xr:uid="{00000000-0009-0000-0000-00001B000000}"/>
  <mergeCells count="37">
    <mergeCell ref="A2:S2"/>
    <mergeCell ref="G4:H4"/>
    <mergeCell ref="K4:L4"/>
    <mergeCell ref="A19:S19"/>
    <mergeCell ref="G21:H21"/>
    <mergeCell ref="K21:L21"/>
    <mergeCell ref="J21:J22"/>
    <mergeCell ref="M4:M5"/>
    <mergeCell ref="M21:M22"/>
    <mergeCell ref="N4:N5"/>
    <mergeCell ref="N21:N22"/>
    <mergeCell ref="O4:O5"/>
    <mergeCell ref="O21:O22"/>
    <mergeCell ref="P4:P5"/>
    <mergeCell ref="P21:P22"/>
    <mergeCell ref="Q4:Q5"/>
    <mergeCell ref="A23:S23"/>
    <mergeCell ref="A4:A5"/>
    <mergeCell ref="A21:A22"/>
    <mergeCell ref="B4:B5"/>
    <mergeCell ref="B21:B22"/>
    <mergeCell ref="C4:C5"/>
    <mergeCell ref="C21:C22"/>
    <mergeCell ref="D4:D5"/>
    <mergeCell ref="D21:D22"/>
    <mergeCell ref="E4:E5"/>
    <mergeCell ref="E21:E22"/>
    <mergeCell ref="F4:F5"/>
    <mergeCell ref="F21:F22"/>
    <mergeCell ref="I4:I5"/>
    <mergeCell ref="I21:I22"/>
    <mergeCell ref="J4:J5"/>
    <mergeCell ref="Q21:Q22"/>
    <mergeCell ref="R4:R5"/>
    <mergeCell ref="S4:S5"/>
    <mergeCell ref="S6:S16"/>
    <mergeCell ref="R21:S22"/>
  </mergeCells>
  <phoneticPr fontId="34" type="noConversion"/>
  <printOptions horizontalCentered="1"/>
  <pageMargins left="0.39370078740157499" right="0.39370078740157499" top="0.55118110236220497" bottom="0.62992125984252001" header="0.31496062992126" footer="0.196850393700787"/>
  <pageSetup paperSize="9" scale="6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766</v>
      </c>
    </row>
    <row r="2" spans="1:6" ht="22.5" x14ac:dyDescent="0.15">
      <c r="A2" s="327" t="s">
        <v>767</v>
      </c>
      <c r="B2" s="327"/>
      <c r="C2" s="327"/>
      <c r="D2" s="327"/>
      <c r="E2" s="327"/>
      <c r="F2" s="327"/>
    </row>
    <row r="3" spans="1:6" ht="20.25" x14ac:dyDescent="0.15">
      <c r="A3" s="361" t="s">
        <v>768</v>
      </c>
      <c r="B3" s="361"/>
      <c r="C3" s="361"/>
      <c r="D3" s="361"/>
      <c r="E3" s="361"/>
      <c r="F3" s="361"/>
    </row>
    <row r="4" spans="1:6" ht="28.9" customHeight="1" x14ac:dyDescent="0.15">
      <c r="A4" s="116" t="s">
        <v>769</v>
      </c>
      <c r="B4" s="116" t="s">
        <v>770</v>
      </c>
      <c r="C4" s="116" t="s">
        <v>771</v>
      </c>
      <c r="D4" s="116" t="s">
        <v>772</v>
      </c>
      <c r="E4" s="116" t="s">
        <v>773</v>
      </c>
      <c r="F4" s="116" t="s">
        <v>774</v>
      </c>
    </row>
    <row r="5" spans="1:6" ht="60" customHeight="1" x14ac:dyDescent="0.15">
      <c r="A5" s="120"/>
      <c r="B5" s="120"/>
      <c r="C5" s="120"/>
      <c r="D5" s="120"/>
      <c r="E5" s="120"/>
      <c r="F5" s="120"/>
    </row>
    <row r="6" spans="1:6" ht="60" customHeight="1" x14ac:dyDescent="0.15">
      <c r="A6" s="120"/>
      <c r="B6" s="120"/>
      <c r="C6" s="120"/>
      <c r="D6" s="120"/>
      <c r="E6" s="120"/>
      <c r="F6" s="120"/>
    </row>
    <row r="7" spans="1:6" ht="60" customHeight="1" x14ac:dyDescent="0.15">
      <c r="A7" s="120"/>
      <c r="B7" s="120"/>
      <c r="C7" s="120"/>
      <c r="D7" s="120"/>
      <c r="E7" s="120"/>
      <c r="F7" s="120"/>
    </row>
    <row r="8" spans="1:6" ht="60" customHeight="1" x14ac:dyDescent="0.15">
      <c r="A8" s="120"/>
      <c r="B8" s="120"/>
      <c r="C8" s="120"/>
      <c r="D8" s="120"/>
      <c r="E8" s="120"/>
      <c r="F8" s="120"/>
    </row>
  </sheetData>
  <mergeCells count="2">
    <mergeCell ref="A2:F2"/>
    <mergeCell ref="A3:F3"/>
  </mergeCells>
  <phoneticPr fontId="34" type="noConversion"/>
  <printOptions horizontalCentered="1"/>
  <pageMargins left="0.74803149606299202" right="0.74803149606299202" top="0.98425196850393704" bottom="0.98425196850393704" header="0.511811023622047" footer="0.511811023622047"/>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42" customWidth="1"/>
    <col min="2" max="3" width="23.75" style="142" customWidth="1"/>
    <col min="4" max="4" width="14.875" style="142" customWidth="1"/>
    <col min="5" max="7" width="13" style="142" customWidth="1"/>
    <col min="8" max="8" width="23.5" style="142" customWidth="1"/>
    <col min="9" max="16384" width="9" style="142"/>
  </cols>
  <sheetData>
    <row r="2" spans="1:8" ht="22.5" x14ac:dyDescent="0.15">
      <c r="A2" s="283" t="s">
        <v>51</v>
      </c>
      <c r="B2" s="283"/>
      <c r="C2" s="283"/>
      <c r="D2" s="283"/>
      <c r="E2" s="283"/>
      <c r="F2" s="283"/>
      <c r="G2" s="283"/>
      <c r="H2" s="283"/>
    </row>
    <row r="3" spans="1:8" x14ac:dyDescent="0.15">
      <c r="H3" s="224" t="s">
        <v>52</v>
      </c>
    </row>
    <row r="4" spans="1:8" x14ac:dyDescent="0.15">
      <c r="A4" s="218" t="s">
        <v>53</v>
      </c>
      <c r="H4" s="224"/>
    </row>
    <row r="5" spans="1:8" x14ac:dyDescent="0.15">
      <c r="A5" s="212" t="s">
        <v>54</v>
      </c>
      <c r="H5" s="224"/>
    </row>
    <row r="6" spans="1:8" x14ac:dyDescent="0.15">
      <c r="A6" s="212" t="s">
        <v>55</v>
      </c>
      <c r="D6" s="218" t="s">
        <v>56</v>
      </c>
      <c r="H6" s="224" t="s">
        <v>57</v>
      </c>
    </row>
    <row r="7" spans="1:8" x14ac:dyDescent="0.15">
      <c r="A7" s="282" t="s">
        <v>58</v>
      </c>
      <c r="B7" s="282" t="s">
        <v>59</v>
      </c>
      <c r="C7" s="282" t="s">
        <v>60</v>
      </c>
      <c r="D7" s="282" t="s">
        <v>61</v>
      </c>
      <c r="E7" s="282" t="s">
        <v>62</v>
      </c>
      <c r="F7" s="282"/>
      <c r="G7" s="282" t="s">
        <v>63</v>
      </c>
      <c r="H7" s="282" t="s">
        <v>64</v>
      </c>
    </row>
    <row r="8" spans="1:8" x14ac:dyDescent="0.15">
      <c r="A8" s="282"/>
      <c r="B8" s="282"/>
      <c r="C8" s="282"/>
      <c r="D8" s="282"/>
      <c r="E8" s="167" t="s">
        <v>65</v>
      </c>
      <c r="F8" s="167" t="s">
        <v>66</v>
      </c>
      <c r="G8" s="282"/>
      <c r="H8" s="282"/>
    </row>
    <row r="9" spans="1:8" x14ac:dyDescent="0.15">
      <c r="A9" s="167">
        <v>1</v>
      </c>
      <c r="B9" s="219" t="s">
        <v>67</v>
      </c>
      <c r="C9" s="219" t="s">
        <v>68</v>
      </c>
      <c r="D9" s="223">
        <v>3251.8</v>
      </c>
      <c r="E9" s="223">
        <v>0</v>
      </c>
      <c r="F9" s="223">
        <v>0</v>
      </c>
      <c r="G9" s="223">
        <f>D9+E9-F9</f>
        <v>3251.8</v>
      </c>
      <c r="H9" s="219"/>
    </row>
    <row r="10" spans="1:8" x14ac:dyDescent="0.15">
      <c r="A10" s="167"/>
      <c r="B10" s="219"/>
      <c r="C10" s="219"/>
      <c r="D10" s="223"/>
      <c r="E10" s="223"/>
      <c r="F10" s="223"/>
      <c r="G10" s="223"/>
      <c r="H10" s="219"/>
    </row>
    <row r="11" spans="1:8" ht="66" customHeight="1" x14ac:dyDescent="0.15">
      <c r="A11" s="284" t="s">
        <v>69</v>
      </c>
      <c r="B11" s="285"/>
      <c r="C11" s="285"/>
      <c r="D11" s="285"/>
      <c r="E11" s="285"/>
      <c r="F11" s="286"/>
      <c r="G11" s="290" t="s">
        <v>70</v>
      </c>
      <c r="H11" s="275"/>
    </row>
    <row r="12" spans="1:8" x14ac:dyDescent="0.15">
      <c r="A12" s="287" t="s">
        <v>71</v>
      </c>
      <c r="B12" s="279"/>
      <c r="C12" s="279"/>
      <c r="D12" s="279"/>
      <c r="E12" s="279"/>
      <c r="F12" s="280"/>
      <c r="G12" s="276"/>
      <c r="H12" s="277"/>
    </row>
    <row r="15" spans="1:8" x14ac:dyDescent="0.15">
      <c r="A15" s="218" t="s">
        <v>72</v>
      </c>
    </row>
    <row r="16" spans="1:8" x14ac:dyDescent="0.15">
      <c r="A16" s="218" t="str">
        <f>A5</f>
        <v>填报单位：林芝市巴宜区八一镇人民政府</v>
      </c>
    </row>
    <row r="17" spans="1:8" x14ac:dyDescent="0.15">
      <c r="A17" s="218" t="str">
        <f>A6</f>
        <v>项目名称：百巴镇苹果种植项目</v>
      </c>
      <c r="D17" s="218" t="s">
        <v>73</v>
      </c>
      <c r="H17" s="224" t="s">
        <v>57</v>
      </c>
    </row>
    <row r="18" spans="1:8" x14ac:dyDescent="0.15">
      <c r="A18" s="282" t="s">
        <v>58</v>
      </c>
      <c r="B18" s="282" t="s">
        <v>74</v>
      </c>
      <c r="C18" s="282" t="s">
        <v>75</v>
      </c>
      <c r="D18" s="282" t="s">
        <v>61</v>
      </c>
      <c r="E18" s="288" t="s">
        <v>62</v>
      </c>
      <c r="F18" s="289"/>
      <c r="G18" s="282" t="s">
        <v>63</v>
      </c>
      <c r="H18" s="282" t="s">
        <v>64</v>
      </c>
    </row>
    <row r="19" spans="1:8" x14ac:dyDescent="0.15">
      <c r="A19" s="282"/>
      <c r="B19" s="282"/>
      <c r="C19" s="282"/>
      <c r="D19" s="282"/>
      <c r="E19" s="167" t="s">
        <v>76</v>
      </c>
      <c r="F19" s="167" t="s">
        <v>77</v>
      </c>
      <c r="G19" s="282"/>
      <c r="H19" s="282"/>
    </row>
    <row r="20" spans="1:8" x14ac:dyDescent="0.15">
      <c r="A20" s="167">
        <v>1</v>
      </c>
      <c r="B20" s="219" t="s">
        <v>78</v>
      </c>
      <c r="C20" s="265" t="s">
        <v>79</v>
      </c>
      <c r="D20" s="223">
        <v>1094293.23</v>
      </c>
      <c r="E20" s="223">
        <v>0</v>
      </c>
      <c r="F20" s="223">
        <v>0</v>
      </c>
      <c r="G20" s="223">
        <f>D20+E20-F20</f>
        <v>1094293.23</v>
      </c>
      <c r="H20" s="219"/>
    </row>
    <row r="21" spans="1:8" x14ac:dyDescent="0.15">
      <c r="A21" s="167"/>
      <c r="B21" s="219"/>
      <c r="C21" s="219"/>
      <c r="D21" s="223"/>
      <c r="E21" s="223"/>
      <c r="F21" s="223"/>
      <c r="G21" s="223"/>
      <c r="H21" s="219"/>
    </row>
    <row r="22" spans="1:8" ht="61.9" customHeight="1" x14ac:dyDescent="0.15">
      <c r="A22" s="278" t="s">
        <v>80</v>
      </c>
      <c r="B22" s="279"/>
      <c r="C22" s="279"/>
      <c r="D22" s="279"/>
      <c r="E22" s="279"/>
      <c r="F22" s="280"/>
      <c r="G22" s="274" t="s">
        <v>81</v>
      </c>
      <c r="H22" s="275"/>
    </row>
    <row r="23" spans="1:8" x14ac:dyDescent="0.15">
      <c r="A23" s="281" t="s">
        <v>82</v>
      </c>
      <c r="B23" s="279"/>
      <c r="C23" s="279"/>
      <c r="D23" s="279"/>
      <c r="E23" s="279"/>
      <c r="F23" s="280"/>
      <c r="G23" s="276"/>
      <c r="H23" s="277"/>
    </row>
  </sheetData>
  <mergeCells count="21">
    <mergeCell ref="A2:H2"/>
    <mergeCell ref="E7:F7"/>
    <mergeCell ref="A11:F11"/>
    <mergeCell ref="A12:F12"/>
    <mergeCell ref="E18:F18"/>
    <mergeCell ref="G7:G8"/>
    <mergeCell ref="G18:G19"/>
    <mergeCell ref="H7:H8"/>
    <mergeCell ref="H18:H19"/>
    <mergeCell ref="G11:H12"/>
    <mergeCell ref="G22:H23"/>
    <mergeCell ref="A22:F22"/>
    <mergeCell ref="A23:F23"/>
    <mergeCell ref="A7:A8"/>
    <mergeCell ref="A18:A19"/>
    <mergeCell ref="B7:B8"/>
    <mergeCell ref="B18:B19"/>
    <mergeCell ref="C7:C8"/>
    <mergeCell ref="C18:C19"/>
    <mergeCell ref="D7:D8"/>
    <mergeCell ref="D18:D19"/>
  </mergeCells>
  <phoneticPr fontId="34"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775</v>
      </c>
    </row>
    <row r="2" spans="1:8" ht="22.5" x14ac:dyDescent="0.15">
      <c r="A2" s="327" t="s">
        <v>776</v>
      </c>
      <c r="B2" s="327"/>
      <c r="C2" s="327"/>
      <c r="D2" s="327"/>
      <c r="E2" s="327"/>
      <c r="F2" s="327"/>
      <c r="G2" s="327"/>
      <c r="H2" s="327"/>
    </row>
    <row r="3" spans="1:8" ht="20.25" x14ac:dyDescent="0.15">
      <c r="A3" s="361" t="s">
        <v>777</v>
      </c>
      <c r="B3" s="361"/>
      <c r="C3" s="361"/>
      <c r="D3" s="361"/>
      <c r="E3" s="361"/>
      <c r="F3" s="361"/>
      <c r="G3" s="361"/>
      <c r="H3" s="361"/>
    </row>
    <row r="4" spans="1:8" x14ac:dyDescent="0.15">
      <c r="A4" s="116" t="s">
        <v>653</v>
      </c>
      <c r="B4" s="116" t="s">
        <v>778</v>
      </c>
      <c r="C4" s="116" t="s">
        <v>779</v>
      </c>
      <c r="D4" s="116" t="s">
        <v>671</v>
      </c>
      <c r="E4" s="116" t="s">
        <v>780</v>
      </c>
      <c r="F4" s="116" t="s">
        <v>781</v>
      </c>
      <c r="G4" s="116" t="s">
        <v>782</v>
      </c>
      <c r="H4" s="116" t="s">
        <v>783</v>
      </c>
    </row>
    <row r="5" spans="1:8" ht="19.899999999999999" customHeight="1" x14ac:dyDescent="0.15">
      <c r="A5" s="120"/>
      <c r="B5" s="120"/>
      <c r="C5" s="120"/>
      <c r="D5" s="120"/>
      <c r="E5" s="141"/>
      <c r="F5" s="123"/>
      <c r="G5" s="123"/>
      <c r="H5" s="120"/>
    </row>
    <row r="6" spans="1:8" ht="19.899999999999999" customHeight="1" x14ac:dyDescent="0.15">
      <c r="A6" s="120"/>
      <c r="B6" s="120"/>
      <c r="C6" s="120"/>
      <c r="D6" s="120"/>
      <c r="E6" s="141"/>
      <c r="F6" s="123"/>
      <c r="G6" s="123"/>
      <c r="H6" s="120"/>
    </row>
    <row r="7" spans="1:8" ht="19.899999999999999" customHeight="1" x14ac:dyDescent="0.15">
      <c r="A7" s="120"/>
      <c r="B7" s="120"/>
      <c r="C7" s="120"/>
      <c r="D7" s="120"/>
      <c r="E7" s="141"/>
      <c r="F7" s="123"/>
      <c r="G7" s="123"/>
      <c r="H7" s="120"/>
    </row>
    <row r="8" spans="1:8" ht="19.899999999999999" customHeight="1" x14ac:dyDescent="0.15">
      <c r="A8" s="120"/>
      <c r="B8" s="120"/>
      <c r="C8" s="120"/>
      <c r="D8" s="120"/>
      <c r="E8" s="141"/>
      <c r="F8" s="123"/>
      <c r="G8" s="123"/>
      <c r="H8" s="120"/>
    </row>
    <row r="9" spans="1:8" ht="19.899999999999999" customHeight="1" x14ac:dyDescent="0.15">
      <c r="A9" s="120"/>
      <c r="B9" s="120"/>
      <c r="C9" s="120"/>
      <c r="D9" s="120"/>
      <c r="E9" s="141"/>
      <c r="F9" s="123"/>
      <c r="G9" s="123"/>
      <c r="H9" s="120"/>
    </row>
    <row r="10" spans="1:8" ht="19.899999999999999" customHeight="1" x14ac:dyDescent="0.15">
      <c r="A10" s="120"/>
      <c r="B10" s="120"/>
      <c r="C10" s="120"/>
      <c r="D10" s="120"/>
      <c r="E10" s="141"/>
      <c r="F10" s="123"/>
      <c r="G10" s="123"/>
      <c r="H10" s="120"/>
    </row>
    <row r="11" spans="1:8" ht="19.899999999999999" customHeight="1" x14ac:dyDescent="0.15">
      <c r="A11" s="120"/>
      <c r="B11" s="120"/>
      <c r="C11" s="120"/>
      <c r="D11" s="120"/>
      <c r="E11" s="141"/>
      <c r="F11" s="123"/>
      <c r="G11" s="123"/>
      <c r="H11" s="120"/>
    </row>
    <row r="12" spans="1:8" ht="19.899999999999999" customHeight="1" x14ac:dyDescent="0.15">
      <c r="A12" s="120"/>
      <c r="B12" s="120"/>
      <c r="C12" s="120"/>
      <c r="D12" s="120"/>
      <c r="E12" s="141"/>
      <c r="F12" s="123"/>
      <c r="G12" s="123"/>
      <c r="H12" s="120"/>
    </row>
    <row r="13" spans="1:8" ht="19.899999999999999" customHeight="1" x14ac:dyDescent="0.15">
      <c r="A13" s="120"/>
      <c r="B13" s="120"/>
      <c r="C13" s="120"/>
      <c r="D13" s="120"/>
      <c r="E13" s="141"/>
      <c r="F13" s="123"/>
      <c r="G13" s="123"/>
      <c r="H13" s="120"/>
    </row>
    <row r="14" spans="1:8" ht="19.899999999999999" customHeight="1" x14ac:dyDescent="0.15">
      <c r="A14" s="120"/>
      <c r="B14" s="120"/>
      <c r="C14" s="120"/>
      <c r="D14" s="120"/>
      <c r="E14" s="141"/>
      <c r="F14" s="123"/>
      <c r="G14" s="123"/>
      <c r="H14" s="120"/>
    </row>
    <row r="15" spans="1:8" ht="19.899999999999999" customHeight="1" x14ac:dyDescent="0.15">
      <c r="A15" s="120"/>
      <c r="B15" s="120"/>
      <c r="C15" s="120"/>
      <c r="D15" s="120"/>
      <c r="E15" s="141"/>
      <c r="F15" s="123"/>
      <c r="G15" s="123"/>
      <c r="H15" s="120"/>
    </row>
    <row r="16" spans="1:8" ht="19.899999999999999" customHeight="1" x14ac:dyDescent="0.15">
      <c r="A16" s="120"/>
      <c r="B16" s="120"/>
      <c r="C16" s="120"/>
      <c r="D16" s="120"/>
      <c r="E16" s="141"/>
      <c r="F16" s="123"/>
      <c r="G16" s="123"/>
      <c r="H16" s="120"/>
    </row>
    <row r="17" spans="1:8" ht="19.899999999999999" customHeight="1" x14ac:dyDescent="0.15">
      <c r="A17" s="120"/>
      <c r="B17" s="120"/>
      <c r="C17" s="120"/>
      <c r="D17" s="120"/>
      <c r="E17" s="141"/>
      <c r="F17" s="123"/>
      <c r="G17" s="123"/>
      <c r="H17" s="120"/>
    </row>
    <row r="18" spans="1:8" ht="19.899999999999999" customHeight="1" x14ac:dyDescent="0.15">
      <c r="A18" s="120"/>
      <c r="B18" s="120"/>
      <c r="C18" s="120"/>
      <c r="D18" s="120"/>
      <c r="E18" s="141"/>
      <c r="F18" s="123"/>
      <c r="G18" s="123"/>
      <c r="H18" s="120"/>
    </row>
  </sheetData>
  <mergeCells count="2">
    <mergeCell ref="A2:H2"/>
    <mergeCell ref="A3:H3"/>
  </mergeCells>
  <phoneticPr fontId="34" type="noConversion"/>
  <printOptions horizontalCentered="1"/>
  <pageMargins left="0.74803149606299202" right="0.74803149606299202" top="0.98425196850393704" bottom="0.98425196850393704" header="0.511811023622047" footer="0.511811023622047"/>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B36"/>
  <sheetViews>
    <sheetView view="pageBreakPreview" zoomScale="90" zoomScaleNormal="100" workbookViewId="0">
      <selection activeCell="H15" sqref="H15"/>
    </sheetView>
  </sheetViews>
  <sheetFormatPr defaultColWidth="9" defaultRowHeight="12" x14ac:dyDescent="0.15"/>
  <cols>
    <col min="1" max="1" width="4.625" style="132" customWidth="1"/>
    <col min="2" max="2" width="12.75" style="132" customWidth="1"/>
    <col min="3" max="3" width="9" style="132"/>
    <col min="4" max="4" width="11.125" style="132" customWidth="1"/>
    <col min="5" max="6" width="9" style="132"/>
    <col min="7" max="7" width="12.25" style="132" customWidth="1"/>
    <col min="8" max="8" width="6.25" style="132" customWidth="1"/>
    <col min="9" max="9" width="3.875" style="133" customWidth="1"/>
    <col min="10" max="10" width="8.375" style="132" customWidth="1"/>
    <col min="11" max="12" width="11.75" style="132" customWidth="1"/>
    <col min="13" max="13" width="13.25" style="132" customWidth="1"/>
    <col min="14" max="14" width="10" style="132" customWidth="1"/>
    <col min="15" max="15" width="9" style="132"/>
    <col min="16" max="18" width="11.125" style="132" customWidth="1"/>
    <col min="19" max="20" width="9" style="132"/>
    <col min="21" max="23" width="7.25" style="132" customWidth="1"/>
    <col min="24" max="24" width="7.625" style="132" customWidth="1"/>
    <col min="25" max="25" width="6.625" style="132" customWidth="1"/>
    <col min="26" max="26" width="7.375" style="132" customWidth="1"/>
    <col min="27" max="28" width="9" style="132" hidden="1" customWidth="1"/>
    <col min="29" max="16384" width="9" style="132"/>
  </cols>
  <sheetData>
    <row r="1" spans="1:26" x14ac:dyDescent="0.15">
      <c r="A1" s="132" t="s">
        <v>784</v>
      </c>
    </row>
    <row r="2" spans="1:26" ht="22.5" x14ac:dyDescent="0.15">
      <c r="A2" s="327" t="s">
        <v>785</v>
      </c>
      <c r="B2" s="327"/>
      <c r="C2" s="327"/>
      <c r="D2" s="327"/>
      <c r="E2" s="327"/>
      <c r="F2" s="327"/>
      <c r="G2" s="327"/>
      <c r="H2" s="327"/>
      <c r="I2" s="327"/>
      <c r="J2" s="327"/>
      <c r="K2" s="327"/>
      <c r="L2" s="327"/>
      <c r="M2" s="327"/>
      <c r="N2" s="327"/>
      <c r="O2" s="327"/>
      <c r="P2" s="327"/>
      <c r="Q2" s="327"/>
      <c r="R2" s="327"/>
      <c r="S2" s="327"/>
      <c r="T2" s="327"/>
      <c r="U2" s="327"/>
      <c r="V2" s="327"/>
      <c r="W2" s="327"/>
      <c r="X2" s="327"/>
      <c r="Y2" s="327"/>
      <c r="Z2" s="327"/>
    </row>
    <row r="3" spans="1:26" x14ac:dyDescent="0.15">
      <c r="A3" s="132" t="str">
        <f>货币资金!A5</f>
        <v>填报单位：林芝市巴宜区八一镇人民政府</v>
      </c>
      <c r="G3" s="132" t="str">
        <f>清产核资汇总表!C9</f>
        <v>填表时间：      2023 年    11  月   30   日</v>
      </c>
      <c r="N3" s="132" t="s">
        <v>786</v>
      </c>
      <c r="U3" s="132" t="str">
        <f>清产核资汇总表!C7</f>
        <v xml:space="preserve">联系电话：                                                     </v>
      </c>
      <c r="Z3" s="132" t="s">
        <v>85</v>
      </c>
    </row>
    <row r="4" spans="1:26" x14ac:dyDescent="0.15">
      <c r="A4" s="326" t="s">
        <v>653</v>
      </c>
      <c r="B4" s="326" t="s">
        <v>787</v>
      </c>
      <c r="C4" s="326" t="s">
        <v>788</v>
      </c>
      <c r="D4" s="326" t="s">
        <v>146</v>
      </c>
      <c r="E4" s="326" t="s">
        <v>789</v>
      </c>
      <c r="F4" s="326"/>
      <c r="G4" s="326" t="s">
        <v>790</v>
      </c>
      <c r="H4" s="326" t="s">
        <v>791</v>
      </c>
      <c r="I4" s="326" t="s">
        <v>792</v>
      </c>
      <c r="J4" s="326" t="s">
        <v>152</v>
      </c>
      <c r="K4" s="326" t="s">
        <v>793</v>
      </c>
      <c r="L4" s="326" t="s">
        <v>794</v>
      </c>
      <c r="M4" s="326" t="s">
        <v>795</v>
      </c>
      <c r="N4" s="326" t="s">
        <v>718</v>
      </c>
      <c r="O4" s="326" t="s">
        <v>796</v>
      </c>
      <c r="P4" s="326" t="s">
        <v>797</v>
      </c>
      <c r="Q4" s="326" t="s">
        <v>798</v>
      </c>
      <c r="R4" s="326" t="s">
        <v>799</v>
      </c>
      <c r="S4" s="326" t="s">
        <v>800</v>
      </c>
      <c r="T4" s="326"/>
      <c r="U4" s="326" t="s">
        <v>801</v>
      </c>
      <c r="V4" s="326"/>
      <c r="W4" s="326"/>
      <c r="X4" s="326" t="s">
        <v>802</v>
      </c>
      <c r="Y4" s="326" t="s">
        <v>803</v>
      </c>
      <c r="Z4" s="326" t="s">
        <v>93</v>
      </c>
    </row>
    <row r="5" spans="1:26" x14ac:dyDescent="0.15">
      <c r="A5" s="326"/>
      <c r="B5" s="326"/>
      <c r="C5" s="326"/>
      <c r="D5" s="326"/>
      <c r="E5" s="129" t="s">
        <v>779</v>
      </c>
      <c r="F5" s="129" t="s">
        <v>804</v>
      </c>
      <c r="G5" s="326"/>
      <c r="H5" s="326"/>
      <c r="I5" s="326"/>
      <c r="J5" s="326"/>
      <c r="K5" s="326"/>
      <c r="L5" s="326"/>
      <c r="M5" s="326"/>
      <c r="N5" s="326"/>
      <c r="O5" s="326"/>
      <c r="P5" s="326"/>
      <c r="Q5" s="326"/>
      <c r="R5" s="326"/>
      <c r="S5" s="129" t="s">
        <v>805</v>
      </c>
      <c r="T5" s="129" t="s">
        <v>806</v>
      </c>
      <c r="U5" s="129" t="s">
        <v>807</v>
      </c>
      <c r="V5" s="129" t="s">
        <v>808</v>
      </c>
      <c r="W5" s="129" t="s">
        <v>809</v>
      </c>
      <c r="X5" s="326"/>
      <c r="Y5" s="326"/>
      <c r="Z5" s="326"/>
    </row>
    <row r="6" spans="1:26" ht="51" customHeight="1" x14ac:dyDescent="0.15">
      <c r="A6" s="118">
        <v>1</v>
      </c>
      <c r="B6" s="129" t="str">
        <f>项目资产清单!B7</f>
        <v>新修道路</v>
      </c>
      <c r="C6" s="118" t="str">
        <f>项目资产清单!C7</f>
        <v>经营性</v>
      </c>
      <c r="D6" s="118" t="s">
        <v>677</v>
      </c>
      <c r="E6" s="118" t="str">
        <f>项目资产清单!E7</f>
        <v>八一镇</v>
      </c>
      <c r="F6" s="118" t="str">
        <f>项目资产清单!F7</f>
        <v>加定村</v>
      </c>
      <c r="G6" s="134">
        <f>项目资产清单!H7</f>
        <v>43806</v>
      </c>
      <c r="H6" s="135"/>
      <c r="I6" s="118" t="str">
        <f>资产基本情况公示表!E6</f>
        <v>㎡</v>
      </c>
      <c r="J6" s="91">
        <f>资产基本情况公示表!F6</f>
        <v>368</v>
      </c>
      <c r="K6" s="93">
        <f>资产基本情况公示表!G6</f>
        <v>100908.45</v>
      </c>
      <c r="L6" s="92">
        <v>0</v>
      </c>
      <c r="M6" s="93">
        <f t="shared" ref="M6" si="0">K6</f>
        <v>100908.45</v>
      </c>
      <c r="N6" s="136" t="s">
        <v>810</v>
      </c>
      <c r="O6" s="118" t="str">
        <f>资产基本情况公示表!M6</f>
        <v>在用</v>
      </c>
      <c r="P6" s="371" t="s">
        <v>720</v>
      </c>
      <c r="Q6" s="365" t="s">
        <v>710</v>
      </c>
      <c r="R6" s="365" t="s">
        <v>710</v>
      </c>
      <c r="S6" s="368">
        <v>16</v>
      </c>
      <c r="T6" s="368">
        <v>7</v>
      </c>
      <c r="U6" s="362" t="s">
        <v>811</v>
      </c>
      <c r="V6" s="362" t="s">
        <v>707</v>
      </c>
      <c r="W6" s="355" t="s">
        <v>812</v>
      </c>
      <c r="X6" s="135"/>
      <c r="Y6" s="135"/>
      <c r="Z6" s="135"/>
    </row>
    <row r="7" spans="1:26" ht="51" customHeight="1" x14ac:dyDescent="0.15">
      <c r="A7" s="118">
        <v>2</v>
      </c>
      <c r="B7" s="129" t="str">
        <f>项目资产清单!B8</f>
        <v>停车场</v>
      </c>
      <c r="C7" s="118" t="str">
        <f>项目资产清单!C8</f>
        <v>经营性</v>
      </c>
      <c r="D7" s="118" t="s">
        <v>681</v>
      </c>
      <c r="E7" s="118" t="str">
        <f>项目资产清单!E8</f>
        <v>八一镇</v>
      </c>
      <c r="F7" s="118" t="str">
        <f>项目资产清单!F8</f>
        <v>加定村</v>
      </c>
      <c r="G7" s="134">
        <f>项目资产清单!H8</f>
        <v>43806</v>
      </c>
      <c r="H7" s="135"/>
      <c r="I7" s="118" t="str">
        <f>资产基本情况公示表!E7</f>
        <v>㎡</v>
      </c>
      <c r="J7" s="91">
        <f>资产基本情况公示表!F7</f>
        <v>921.64</v>
      </c>
      <c r="K7" s="93">
        <f>资产基本情况公示表!G7</f>
        <v>249791.55</v>
      </c>
      <c r="L7" s="92">
        <v>0</v>
      </c>
      <c r="M7" s="93">
        <f t="shared" ref="M7:M14" si="1">K7</f>
        <v>249791.55</v>
      </c>
      <c r="N7" s="136" t="s">
        <v>810</v>
      </c>
      <c r="O7" s="118" t="str">
        <f>资产基本情况公示表!M7</f>
        <v>在用</v>
      </c>
      <c r="P7" s="372"/>
      <c r="Q7" s="366"/>
      <c r="R7" s="366"/>
      <c r="S7" s="369"/>
      <c r="T7" s="369"/>
      <c r="U7" s="363"/>
      <c r="V7" s="363"/>
      <c r="W7" s="356"/>
      <c r="X7" s="135"/>
      <c r="Y7" s="135"/>
      <c r="Z7" s="135"/>
    </row>
    <row r="8" spans="1:26" ht="51" customHeight="1" x14ac:dyDescent="0.15">
      <c r="A8" s="118">
        <v>3</v>
      </c>
      <c r="B8" s="129" t="str">
        <f>项目资产清单!B9</f>
        <v>组合清粮机</v>
      </c>
      <c r="C8" s="118" t="str">
        <f>项目资产清单!C9</f>
        <v>经营性</v>
      </c>
      <c r="D8" s="118" t="s">
        <v>683</v>
      </c>
      <c r="E8" s="118" t="str">
        <f>项目资产清单!E9</f>
        <v>八一镇</v>
      </c>
      <c r="F8" s="118" t="str">
        <f>项目资产清单!F9</f>
        <v>加定村</v>
      </c>
      <c r="G8" s="134">
        <f>项目资产清单!H9</f>
        <v>43806</v>
      </c>
      <c r="H8" s="135"/>
      <c r="I8" s="118" t="str">
        <f>资产基本情况公示表!E8</f>
        <v>台</v>
      </c>
      <c r="J8" s="91">
        <f>资产基本情况公示表!F8</f>
        <v>1</v>
      </c>
      <c r="K8" s="93">
        <f>资产基本情况公示表!G8</f>
        <v>31942.86</v>
      </c>
      <c r="L8" s="92">
        <v>0</v>
      </c>
      <c r="M8" s="93">
        <f t="shared" si="1"/>
        <v>31942.86</v>
      </c>
      <c r="N8" s="136" t="s">
        <v>810</v>
      </c>
      <c r="O8" s="118" t="str">
        <f>资产基本情况公示表!M8</f>
        <v>在用</v>
      </c>
      <c r="P8" s="372"/>
      <c r="Q8" s="366"/>
      <c r="R8" s="366"/>
      <c r="S8" s="369"/>
      <c r="T8" s="369"/>
      <c r="U8" s="363"/>
      <c r="V8" s="363"/>
      <c r="W8" s="356"/>
      <c r="X8" s="135"/>
      <c r="Y8" s="135"/>
      <c r="Z8" s="135"/>
    </row>
    <row r="9" spans="1:26" ht="51" customHeight="1" x14ac:dyDescent="0.15">
      <c r="A9" s="118">
        <v>4</v>
      </c>
      <c r="B9" s="129" t="str">
        <f>项目资产清单!B10</f>
        <v>低压风机</v>
      </c>
      <c r="C9" s="118" t="str">
        <f>项目资产清单!C10</f>
        <v>经营性</v>
      </c>
      <c r="D9" s="118" t="s">
        <v>685</v>
      </c>
      <c r="E9" s="118" t="str">
        <f>项目资产清单!E10</f>
        <v>八一镇</v>
      </c>
      <c r="F9" s="118" t="str">
        <f>项目资产清单!F10</f>
        <v>加定村</v>
      </c>
      <c r="G9" s="134">
        <f>项目资产清单!H10</f>
        <v>43806</v>
      </c>
      <c r="H9" s="135"/>
      <c r="I9" s="118" t="str">
        <f>资产基本情况公示表!E9</f>
        <v>台</v>
      </c>
      <c r="J9" s="91">
        <f>资产基本情况公示表!F9</f>
        <v>1</v>
      </c>
      <c r="K9" s="93">
        <f>资产基本情况公示表!G9</f>
        <v>9828.57</v>
      </c>
      <c r="L9" s="92">
        <v>0</v>
      </c>
      <c r="M9" s="93">
        <f t="shared" si="1"/>
        <v>9828.57</v>
      </c>
      <c r="N9" s="136" t="s">
        <v>810</v>
      </c>
      <c r="O9" s="118" t="str">
        <f>资产基本情况公示表!M9</f>
        <v>在用</v>
      </c>
      <c r="P9" s="372"/>
      <c r="Q9" s="366"/>
      <c r="R9" s="366"/>
      <c r="S9" s="369"/>
      <c r="T9" s="369"/>
      <c r="U9" s="363"/>
      <c r="V9" s="363"/>
      <c r="W9" s="356"/>
      <c r="X9" s="135"/>
      <c r="Y9" s="135"/>
      <c r="Z9" s="135"/>
    </row>
    <row r="10" spans="1:26" ht="51" customHeight="1" x14ac:dyDescent="0.15">
      <c r="A10" s="118">
        <v>5</v>
      </c>
      <c r="B10" s="129" t="str">
        <f>项目资产清单!B11</f>
        <v>链条提沙机</v>
      </c>
      <c r="C10" s="118" t="str">
        <f>项目资产清单!C11</f>
        <v>经营性</v>
      </c>
      <c r="D10" s="118" t="s">
        <v>687</v>
      </c>
      <c r="E10" s="118" t="str">
        <f>项目资产清单!E11</f>
        <v>八一镇</v>
      </c>
      <c r="F10" s="118" t="str">
        <f>项目资产清单!F11</f>
        <v>加定村</v>
      </c>
      <c r="G10" s="134">
        <f>项目资产清单!H11</f>
        <v>43806</v>
      </c>
      <c r="H10" s="135"/>
      <c r="I10" s="118" t="str">
        <f>资产基本情况公示表!E10</f>
        <v>台</v>
      </c>
      <c r="J10" s="91">
        <f>资产基本情况公示表!F10</f>
        <v>2</v>
      </c>
      <c r="K10" s="93">
        <f>资产基本情况公示表!G10</f>
        <v>24571.43</v>
      </c>
      <c r="L10" s="92">
        <v>0</v>
      </c>
      <c r="M10" s="93">
        <f t="shared" si="1"/>
        <v>24571.43</v>
      </c>
      <c r="N10" s="136" t="s">
        <v>810</v>
      </c>
      <c r="O10" s="118" t="str">
        <f>资产基本情况公示表!M10</f>
        <v>在用</v>
      </c>
      <c r="P10" s="372"/>
      <c r="Q10" s="366"/>
      <c r="R10" s="366"/>
      <c r="S10" s="369"/>
      <c r="T10" s="369"/>
      <c r="U10" s="363"/>
      <c r="V10" s="363"/>
      <c r="W10" s="356"/>
      <c r="X10" s="135"/>
      <c r="Y10" s="135"/>
      <c r="Z10" s="135"/>
    </row>
    <row r="11" spans="1:26" ht="51" customHeight="1" x14ac:dyDescent="0.15">
      <c r="A11" s="118">
        <v>6</v>
      </c>
      <c r="B11" s="129" t="str">
        <f>项目资产清单!B12</f>
        <v>青稞输送绞龙</v>
      </c>
      <c r="C11" s="118" t="str">
        <f>项目资产清单!C12</f>
        <v>经营性</v>
      </c>
      <c r="D11" s="118" t="s">
        <v>689</v>
      </c>
      <c r="E11" s="118" t="str">
        <f>项目资产清单!E12</f>
        <v>八一镇</v>
      </c>
      <c r="F11" s="118" t="str">
        <f>项目资产清单!F12</f>
        <v>加定村</v>
      </c>
      <c r="G11" s="134">
        <f>项目资产清单!H12</f>
        <v>43806</v>
      </c>
      <c r="H11" s="135"/>
      <c r="I11" s="118" t="str">
        <f>资产基本情况公示表!E11</f>
        <v>台</v>
      </c>
      <c r="J11" s="91">
        <f>资产基本情况公示表!F11</f>
        <v>1</v>
      </c>
      <c r="K11" s="93">
        <f>资产基本情况公示表!G11</f>
        <v>9975</v>
      </c>
      <c r="L11" s="92">
        <v>0</v>
      </c>
      <c r="M11" s="93">
        <f t="shared" si="1"/>
        <v>9975</v>
      </c>
      <c r="N11" s="136" t="s">
        <v>810</v>
      </c>
      <c r="O11" s="118" t="str">
        <f>资产基本情况公示表!M11</f>
        <v>在用</v>
      </c>
      <c r="P11" s="372"/>
      <c r="Q11" s="366"/>
      <c r="R11" s="366"/>
      <c r="S11" s="369"/>
      <c r="T11" s="369"/>
      <c r="U11" s="363"/>
      <c r="V11" s="363"/>
      <c r="W11" s="356"/>
      <c r="X11" s="135"/>
      <c r="Y11" s="135"/>
      <c r="Z11" s="135"/>
    </row>
    <row r="12" spans="1:26" ht="51" customHeight="1" x14ac:dyDescent="0.15">
      <c r="A12" s="118">
        <v>7</v>
      </c>
      <c r="B12" s="129" t="str">
        <f>项目资产清单!B13</f>
        <v>电柜</v>
      </c>
      <c r="C12" s="118" t="str">
        <f>项目资产清单!C13</f>
        <v>经营性</v>
      </c>
      <c r="D12" s="136"/>
      <c r="E12" s="118" t="str">
        <f>项目资产清单!E13</f>
        <v>八一镇</v>
      </c>
      <c r="F12" s="118" t="str">
        <f>项目资产清单!F13</f>
        <v>加定村</v>
      </c>
      <c r="G12" s="134">
        <f>项目资产清单!H13</f>
        <v>43806</v>
      </c>
      <c r="H12" s="135"/>
      <c r="I12" s="118" t="str">
        <f>资产基本情况公示表!E12</f>
        <v>台</v>
      </c>
      <c r="J12" s="91">
        <f>资产基本情况公示表!F12</f>
        <v>1</v>
      </c>
      <c r="K12" s="93">
        <f>资产基本情况公示表!G12</f>
        <v>9828.57</v>
      </c>
      <c r="L12" s="92">
        <v>0</v>
      </c>
      <c r="M12" s="93">
        <f t="shared" si="1"/>
        <v>9828.57</v>
      </c>
      <c r="N12" s="136" t="s">
        <v>810</v>
      </c>
      <c r="O12" s="118" t="str">
        <f>资产基本情况公示表!M12</f>
        <v>在用</v>
      </c>
      <c r="P12" s="372"/>
      <c r="Q12" s="366"/>
      <c r="R12" s="366"/>
      <c r="S12" s="369"/>
      <c r="T12" s="369"/>
      <c r="U12" s="363"/>
      <c r="V12" s="363"/>
      <c r="W12" s="356"/>
      <c r="X12" s="135"/>
      <c r="Y12" s="135"/>
      <c r="Z12" s="135"/>
    </row>
    <row r="13" spans="1:26" ht="51" customHeight="1" x14ac:dyDescent="0.15">
      <c r="A13" s="118">
        <v>8</v>
      </c>
      <c r="B13" s="129" t="str">
        <f>项目资产清单!B14</f>
        <v>皮带提升机</v>
      </c>
      <c r="C13" s="118" t="str">
        <f>项目资产清单!C14</f>
        <v>经营性</v>
      </c>
      <c r="D13" s="136"/>
      <c r="E13" s="118" t="str">
        <f>项目资产清单!E14</f>
        <v>八一镇</v>
      </c>
      <c r="F13" s="118" t="str">
        <f>项目资产清单!F14</f>
        <v>加定村</v>
      </c>
      <c r="G13" s="134">
        <f>项目资产清单!H14</f>
        <v>43806</v>
      </c>
      <c r="H13" s="135"/>
      <c r="I13" s="118" t="str">
        <f>资产基本情况公示表!E13</f>
        <v>台</v>
      </c>
      <c r="J13" s="91">
        <f>资产基本情况公示表!F13</f>
        <v>6</v>
      </c>
      <c r="K13" s="93">
        <f>资产基本情况公示表!G13</f>
        <v>58971.43</v>
      </c>
      <c r="L13" s="92">
        <v>0</v>
      </c>
      <c r="M13" s="93">
        <f t="shared" si="1"/>
        <v>58971.43</v>
      </c>
      <c r="N13" s="136" t="s">
        <v>810</v>
      </c>
      <c r="O13" s="118" t="str">
        <f>资产基本情况公示表!M13</f>
        <v>在用</v>
      </c>
      <c r="P13" s="372"/>
      <c r="Q13" s="366"/>
      <c r="R13" s="366"/>
      <c r="S13" s="369"/>
      <c r="T13" s="369"/>
      <c r="U13" s="363"/>
      <c r="V13" s="363"/>
      <c r="W13" s="356"/>
      <c r="X13" s="135"/>
      <c r="Y13" s="135"/>
      <c r="Z13" s="135"/>
    </row>
    <row r="14" spans="1:26" ht="51" customHeight="1" x14ac:dyDescent="0.15">
      <c r="A14" s="118">
        <v>9</v>
      </c>
      <c r="B14" s="129" t="str">
        <f>项目资产清单!B15</f>
        <v>二联风网</v>
      </c>
      <c r="C14" s="118" t="str">
        <f>项目资产清单!C15</f>
        <v>经营性</v>
      </c>
      <c r="D14" s="135"/>
      <c r="E14" s="118" t="str">
        <f>项目资产清单!E15</f>
        <v>八一镇</v>
      </c>
      <c r="F14" s="118" t="str">
        <f>项目资产清单!F15</f>
        <v>加定村</v>
      </c>
      <c r="G14" s="134">
        <f>项目资产清单!H15</f>
        <v>43806</v>
      </c>
      <c r="H14" s="135"/>
      <c r="I14" s="118" t="str">
        <f>资产基本情况公示表!E14</f>
        <v>台</v>
      </c>
      <c r="J14" s="91">
        <f>资产基本情况公示表!F14</f>
        <v>1</v>
      </c>
      <c r="K14" s="93">
        <f>资产基本情况公示表!G14</f>
        <v>2457.14</v>
      </c>
      <c r="L14" s="92">
        <v>0</v>
      </c>
      <c r="M14" s="93">
        <f t="shared" si="1"/>
        <v>2457.14</v>
      </c>
      <c r="N14" s="136" t="s">
        <v>810</v>
      </c>
      <c r="O14" s="118" t="str">
        <f>资产基本情况公示表!M14</f>
        <v>在用</v>
      </c>
      <c r="P14" s="372"/>
      <c r="Q14" s="366"/>
      <c r="R14" s="366"/>
      <c r="S14" s="369"/>
      <c r="T14" s="369"/>
      <c r="U14" s="363"/>
      <c r="V14" s="363"/>
      <c r="W14" s="356"/>
      <c r="X14" s="135"/>
      <c r="Y14" s="135"/>
      <c r="Z14" s="135"/>
    </row>
    <row r="15" spans="1:26" ht="51" customHeight="1" x14ac:dyDescent="0.15">
      <c r="A15" s="118">
        <v>10</v>
      </c>
      <c r="B15" s="129" t="str">
        <f>项目资产清单!B16</f>
        <v>水洗甩干机</v>
      </c>
      <c r="C15" s="118" t="str">
        <f>项目资产清单!C16</f>
        <v>经营性</v>
      </c>
      <c r="D15" s="135"/>
      <c r="E15" s="118" t="str">
        <f>项目资产清单!E16</f>
        <v>八一镇</v>
      </c>
      <c r="F15" s="118" t="str">
        <f>项目资产清单!F16</f>
        <v>加定村</v>
      </c>
      <c r="G15" s="134">
        <f>项目资产清单!H16</f>
        <v>43806</v>
      </c>
      <c r="H15" s="135"/>
      <c r="I15" s="118" t="s">
        <v>762</v>
      </c>
      <c r="J15" s="91">
        <f>资产基本情况公示表!F15</f>
        <v>1</v>
      </c>
      <c r="K15" s="93">
        <f>资产基本情况公示表!G15</f>
        <v>19657.14</v>
      </c>
      <c r="L15" s="92">
        <v>1</v>
      </c>
      <c r="M15" s="93">
        <f t="shared" ref="M15:M16" si="2">K15</f>
        <v>19657.14</v>
      </c>
      <c r="N15" s="136" t="s">
        <v>810</v>
      </c>
      <c r="O15" s="118" t="str">
        <f>资产基本情况公示表!M15</f>
        <v>在用</v>
      </c>
      <c r="P15" s="372"/>
      <c r="Q15" s="366"/>
      <c r="R15" s="366"/>
      <c r="S15" s="369"/>
      <c r="T15" s="369"/>
      <c r="U15" s="363"/>
      <c r="V15" s="363"/>
      <c r="W15" s="356"/>
      <c r="X15" s="135"/>
      <c r="Y15" s="135"/>
      <c r="Z15" s="135"/>
    </row>
    <row r="16" spans="1:26" ht="51" customHeight="1" x14ac:dyDescent="0.15">
      <c r="A16" s="118">
        <v>11</v>
      </c>
      <c r="B16" s="129" t="str">
        <f>项目资产清单!B17</f>
        <v>摩擦抛光机</v>
      </c>
      <c r="C16" s="118" t="str">
        <f>项目资产清单!C17</f>
        <v>经营性</v>
      </c>
      <c r="D16" s="135"/>
      <c r="E16" s="118" t="str">
        <f>项目资产清单!E17</f>
        <v>八一镇</v>
      </c>
      <c r="F16" s="118" t="str">
        <f>项目资产清单!F17</f>
        <v>加定村</v>
      </c>
      <c r="G16" s="134">
        <f>项目资产清单!H17</f>
        <v>43806</v>
      </c>
      <c r="H16" s="135"/>
      <c r="I16" s="118" t="str">
        <f>资产基本情况公示表!E16</f>
        <v>台</v>
      </c>
      <c r="J16" s="91">
        <f>资产基本情况公示表!F16</f>
        <v>1</v>
      </c>
      <c r="K16" s="93">
        <f>资产基本情况公示表!G16</f>
        <v>14742.87</v>
      </c>
      <c r="L16" s="92">
        <v>2</v>
      </c>
      <c r="M16" s="93">
        <f t="shared" si="2"/>
        <v>14742.87</v>
      </c>
      <c r="N16" s="136" t="s">
        <v>810</v>
      </c>
      <c r="O16" s="118" t="str">
        <f>资产基本情况公示表!M16</f>
        <v>在用</v>
      </c>
      <c r="P16" s="373"/>
      <c r="Q16" s="367"/>
      <c r="R16" s="367"/>
      <c r="S16" s="370"/>
      <c r="T16" s="370"/>
      <c r="U16" s="364"/>
      <c r="V16" s="364"/>
      <c r="W16" s="357"/>
      <c r="X16" s="135"/>
      <c r="Y16" s="135"/>
      <c r="Z16" s="135"/>
    </row>
    <row r="17" spans="1:26" hidden="1" x14ac:dyDescent="0.15">
      <c r="A17" s="118"/>
      <c r="B17" s="129"/>
      <c r="C17" s="118"/>
      <c r="D17" s="135"/>
      <c r="E17" s="135"/>
      <c r="F17" s="135"/>
      <c r="G17" s="137"/>
      <c r="H17" s="135"/>
      <c r="I17" s="118"/>
      <c r="J17" s="135"/>
      <c r="K17" s="138"/>
      <c r="L17" s="138"/>
      <c r="M17" s="138"/>
      <c r="N17" s="135"/>
      <c r="O17" s="135"/>
      <c r="P17" s="135"/>
      <c r="Q17" s="135"/>
      <c r="R17" s="135"/>
      <c r="S17" s="135"/>
      <c r="T17" s="135"/>
      <c r="U17" s="135"/>
      <c r="V17" s="135"/>
      <c r="W17" s="135"/>
      <c r="X17" s="135"/>
      <c r="Y17" s="135"/>
      <c r="Z17" s="135"/>
    </row>
    <row r="18" spans="1:26" hidden="1" x14ac:dyDescent="0.15">
      <c r="A18" s="135"/>
      <c r="B18" s="135"/>
      <c r="C18" s="135"/>
      <c r="D18" s="135"/>
      <c r="E18" s="135"/>
      <c r="F18" s="135"/>
      <c r="G18" s="137"/>
      <c r="H18" s="135"/>
      <c r="I18" s="118"/>
      <c r="J18" s="135"/>
      <c r="K18" s="138"/>
      <c r="L18" s="138"/>
      <c r="M18" s="138"/>
      <c r="N18" s="135"/>
      <c r="O18" s="135"/>
      <c r="P18" s="135"/>
      <c r="Q18" s="135"/>
      <c r="R18" s="135"/>
      <c r="S18" s="135"/>
      <c r="T18" s="135"/>
      <c r="U18" s="135"/>
      <c r="V18" s="135"/>
      <c r="W18" s="135"/>
      <c r="X18" s="135"/>
      <c r="Y18" s="135"/>
      <c r="Z18" s="135"/>
    </row>
    <row r="19" spans="1:26" hidden="1" x14ac:dyDescent="0.15">
      <c r="A19" s="135"/>
      <c r="B19" s="135"/>
      <c r="C19" s="135"/>
      <c r="D19" s="135"/>
      <c r="E19" s="135"/>
      <c r="F19" s="135"/>
      <c r="G19" s="137"/>
      <c r="H19" s="135"/>
      <c r="I19" s="118"/>
      <c r="J19" s="135"/>
      <c r="K19" s="138"/>
      <c r="L19" s="138"/>
      <c r="M19" s="138"/>
      <c r="N19" s="135"/>
      <c r="O19" s="135"/>
      <c r="P19" s="135"/>
      <c r="Q19" s="135"/>
      <c r="R19" s="135"/>
      <c r="S19" s="135"/>
      <c r="T19" s="135"/>
      <c r="U19" s="135"/>
      <c r="V19" s="135"/>
      <c r="W19" s="135"/>
      <c r="X19" s="135"/>
      <c r="Y19" s="135"/>
      <c r="Z19" s="135"/>
    </row>
    <row r="20" spans="1:26" hidden="1" x14ac:dyDescent="0.15">
      <c r="A20" s="135"/>
      <c r="B20" s="135"/>
      <c r="C20" s="135"/>
      <c r="D20" s="135"/>
      <c r="E20" s="135"/>
      <c r="F20" s="135"/>
      <c r="G20" s="137"/>
      <c r="H20" s="135"/>
      <c r="I20" s="118"/>
      <c r="J20" s="135"/>
      <c r="K20" s="138"/>
      <c r="L20" s="138"/>
      <c r="M20" s="138"/>
      <c r="N20" s="135"/>
      <c r="O20" s="135"/>
      <c r="P20" s="135"/>
      <c r="Q20" s="135"/>
      <c r="R20" s="135"/>
      <c r="S20" s="135"/>
      <c r="T20" s="135"/>
      <c r="U20" s="135"/>
      <c r="V20" s="135"/>
      <c r="W20" s="135"/>
      <c r="X20" s="135"/>
      <c r="Y20" s="135"/>
      <c r="Z20" s="135"/>
    </row>
    <row r="21" spans="1:26" hidden="1" x14ac:dyDescent="0.15">
      <c r="A21" s="135"/>
      <c r="B21" s="135"/>
      <c r="C21" s="135"/>
      <c r="D21" s="135"/>
      <c r="E21" s="135"/>
      <c r="F21" s="135"/>
      <c r="G21" s="137"/>
      <c r="H21" s="135"/>
      <c r="I21" s="118"/>
      <c r="J21" s="135"/>
      <c r="K21" s="138"/>
      <c r="L21" s="138"/>
      <c r="M21" s="138"/>
      <c r="N21" s="135"/>
      <c r="O21" s="135"/>
      <c r="P21" s="135"/>
      <c r="Q21" s="135"/>
      <c r="R21" s="135"/>
      <c r="S21" s="135"/>
      <c r="T21" s="135"/>
      <c r="U21" s="135"/>
      <c r="V21" s="135"/>
      <c r="W21" s="135"/>
      <c r="X21" s="135"/>
      <c r="Y21" s="135"/>
      <c r="Z21" s="135"/>
    </row>
    <row r="22" spans="1:26" hidden="1" x14ac:dyDescent="0.15">
      <c r="A22" s="135"/>
      <c r="B22" s="135"/>
      <c r="C22" s="135"/>
      <c r="D22" s="135"/>
      <c r="E22" s="135"/>
      <c r="F22" s="135"/>
      <c r="G22" s="137"/>
      <c r="H22" s="135"/>
      <c r="I22" s="118"/>
      <c r="J22" s="135"/>
      <c r="K22" s="138"/>
      <c r="L22" s="138"/>
      <c r="M22" s="138"/>
      <c r="N22" s="135"/>
      <c r="O22" s="135"/>
      <c r="P22" s="135"/>
      <c r="Q22" s="135"/>
      <c r="R22" s="135"/>
      <c r="S22" s="135"/>
      <c r="T22" s="135"/>
      <c r="U22" s="135"/>
      <c r="V22" s="135"/>
      <c r="W22" s="135"/>
      <c r="X22" s="135"/>
      <c r="Y22" s="135"/>
      <c r="Z22" s="135"/>
    </row>
    <row r="23" spans="1:26" hidden="1" x14ac:dyDescent="0.15">
      <c r="A23" s="135"/>
      <c r="B23" s="135"/>
      <c r="C23" s="135"/>
      <c r="D23" s="135"/>
      <c r="E23" s="135"/>
      <c r="F23" s="135"/>
      <c r="G23" s="137"/>
      <c r="H23" s="135"/>
      <c r="I23" s="118"/>
      <c r="J23" s="135"/>
      <c r="K23" s="138"/>
      <c r="L23" s="138"/>
      <c r="M23" s="138"/>
      <c r="N23" s="135"/>
      <c r="O23" s="135"/>
      <c r="P23" s="135"/>
      <c r="Q23" s="135"/>
      <c r="R23" s="135"/>
      <c r="S23" s="135"/>
      <c r="T23" s="135"/>
      <c r="U23" s="135"/>
      <c r="V23" s="135"/>
      <c r="W23" s="135"/>
      <c r="X23" s="135"/>
      <c r="Y23" s="135"/>
      <c r="Z23" s="135"/>
    </row>
    <row r="24" spans="1:26" hidden="1" x14ac:dyDescent="0.15">
      <c r="A24" s="135"/>
      <c r="B24" s="135"/>
      <c r="C24" s="135"/>
      <c r="D24" s="135"/>
      <c r="E24" s="135"/>
      <c r="F24" s="135"/>
      <c r="G24" s="137"/>
      <c r="H24" s="135"/>
      <c r="I24" s="118"/>
      <c r="J24" s="135"/>
      <c r="K24" s="138"/>
      <c r="L24" s="138"/>
      <c r="M24" s="138"/>
      <c r="N24" s="135"/>
      <c r="O24" s="135"/>
      <c r="P24" s="135"/>
      <c r="Q24" s="135"/>
      <c r="R24" s="135"/>
      <c r="S24" s="135"/>
      <c r="T24" s="135"/>
      <c r="U24" s="135"/>
      <c r="V24" s="135"/>
      <c r="W24" s="135"/>
      <c r="X24" s="135"/>
      <c r="Y24" s="135"/>
      <c r="Z24" s="135"/>
    </row>
    <row r="25" spans="1:26" hidden="1" x14ac:dyDescent="0.15">
      <c r="A25" s="135"/>
      <c r="B25" s="135"/>
      <c r="C25" s="135"/>
      <c r="D25" s="135"/>
      <c r="E25" s="135"/>
      <c r="F25" s="135"/>
      <c r="G25" s="137"/>
      <c r="H25" s="135"/>
      <c r="I25" s="118"/>
      <c r="J25" s="135"/>
      <c r="K25" s="138"/>
      <c r="L25" s="138"/>
      <c r="M25" s="138"/>
      <c r="N25" s="135"/>
      <c r="O25" s="135"/>
      <c r="P25" s="135"/>
      <c r="Q25" s="135"/>
      <c r="R25" s="135"/>
      <c r="S25" s="135"/>
      <c r="T25" s="135"/>
      <c r="U25" s="135"/>
      <c r="V25" s="135"/>
      <c r="W25" s="135"/>
      <c r="X25" s="135"/>
      <c r="Y25" s="135"/>
      <c r="Z25" s="135"/>
    </row>
    <row r="26" spans="1:26" hidden="1" x14ac:dyDescent="0.15">
      <c r="A26" s="135"/>
      <c r="B26" s="135"/>
      <c r="C26" s="135"/>
      <c r="D26" s="135"/>
      <c r="E26" s="135"/>
      <c r="F26" s="135"/>
      <c r="G26" s="137"/>
      <c r="H26" s="135"/>
      <c r="I26" s="118"/>
      <c r="J26" s="135"/>
      <c r="K26" s="138"/>
      <c r="L26" s="138"/>
      <c r="M26" s="138"/>
      <c r="N26" s="135"/>
      <c r="O26" s="135"/>
      <c r="P26" s="135"/>
      <c r="Q26" s="135"/>
      <c r="R26" s="135"/>
      <c r="S26" s="135"/>
      <c r="T26" s="135"/>
      <c r="U26" s="135"/>
      <c r="V26" s="135"/>
      <c r="W26" s="135"/>
      <c r="X26" s="135"/>
      <c r="Y26" s="135"/>
      <c r="Z26" s="135"/>
    </row>
    <row r="27" spans="1:26" hidden="1" x14ac:dyDescent="0.15">
      <c r="A27" s="135"/>
      <c r="B27" s="135"/>
      <c r="C27" s="135"/>
      <c r="D27" s="135"/>
      <c r="E27" s="135"/>
      <c r="F27" s="135"/>
      <c r="G27" s="137"/>
      <c r="H27" s="135"/>
      <c r="I27" s="118"/>
      <c r="J27" s="135"/>
      <c r="K27" s="138"/>
      <c r="L27" s="138"/>
      <c r="M27" s="138"/>
      <c r="N27" s="135"/>
      <c r="O27" s="135"/>
      <c r="P27" s="135"/>
      <c r="Q27" s="135"/>
      <c r="R27" s="135"/>
      <c r="S27" s="135"/>
      <c r="T27" s="135"/>
      <c r="U27" s="135"/>
      <c r="V27" s="135"/>
      <c r="W27" s="135"/>
      <c r="X27" s="135"/>
      <c r="Y27" s="135"/>
      <c r="Z27" s="135"/>
    </row>
    <row r="28" spans="1:26" hidden="1" x14ac:dyDescent="0.15">
      <c r="A28" s="135"/>
      <c r="B28" s="135"/>
      <c r="C28" s="135"/>
      <c r="D28" s="135"/>
      <c r="E28" s="135"/>
      <c r="F28" s="135"/>
      <c r="G28" s="137"/>
      <c r="H28" s="135"/>
      <c r="I28" s="118"/>
      <c r="J28" s="135"/>
      <c r="K28" s="138"/>
      <c r="L28" s="138"/>
      <c r="M28" s="138"/>
      <c r="N28" s="135"/>
      <c r="O28" s="135"/>
      <c r="P28" s="135"/>
      <c r="Q28" s="135"/>
      <c r="R28" s="135"/>
      <c r="S28" s="135"/>
      <c r="T28" s="135"/>
      <c r="U28" s="135"/>
      <c r="V28" s="135"/>
      <c r="W28" s="135"/>
      <c r="X28" s="135"/>
      <c r="Y28" s="135"/>
      <c r="Z28" s="135"/>
    </row>
    <row r="29" spans="1:26" hidden="1" x14ac:dyDescent="0.15">
      <c r="A29" s="135"/>
      <c r="B29" s="135"/>
      <c r="C29" s="135"/>
      <c r="D29" s="135"/>
      <c r="E29" s="135"/>
      <c r="F29" s="135"/>
      <c r="G29" s="137"/>
      <c r="H29" s="135"/>
      <c r="I29" s="118"/>
      <c r="J29" s="135"/>
      <c r="K29" s="138"/>
      <c r="L29" s="138"/>
      <c r="M29" s="138"/>
      <c r="N29" s="135"/>
      <c r="O29" s="135"/>
      <c r="P29" s="135"/>
      <c r="Q29" s="135"/>
      <c r="R29" s="135"/>
      <c r="S29" s="135"/>
      <c r="T29" s="135"/>
      <c r="U29" s="135"/>
      <c r="V29" s="135"/>
      <c r="W29" s="135"/>
      <c r="X29" s="135"/>
      <c r="Y29" s="135"/>
      <c r="Z29" s="135"/>
    </row>
    <row r="30" spans="1:26" hidden="1" x14ac:dyDescent="0.15">
      <c r="A30" s="135"/>
      <c r="B30" s="135"/>
      <c r="C30" s="135"/>
      <c r="D30" s="135"/>
      <c r="E30" s="135"/>
      <c r="F30" s="135"/>
      <c r="G30" s="137"/>
      <c r="H30" s="135"/>
      <c r="I30" s="118"/>
      <c r="J30" s="135"/>
      <c r="K30" s="138"/>
      <c r="L30" s="138"/>
      <c r="M30" s="138"/>
      <c r="N30" s="135"/>
      <c r="O30" s="135"/>
      <c r="P30" s="135"/>
      <c r="Q30" s="135"/>
      <c r="R30" s="135"/>
      <c r="S30" s="135"/>
      <c r="T30" s="135"/>
      <c r="U30" s="135"/>
      <c r="V30" s="135"/>
      <c r="W30" s="135"/>
      <c r="X30" s="135"/>
      <c r="Y30" s="135"/>
      <c r="Z30" s="135"/>
    </row>
    <row r="31" spans="1:26" hidden="1" x14ac:dyDescent="0.15">
      <c r="A31" s="135"/>
      <c r="B31" s="135"/>
      <c r="C31" s="135"/>
      <c r="D31" s="135"/>
      <c r="E31" s="135"/>
      <c r="F31" s="135"/>
      <c r="G31" s="137"/>
      <c r="H31" s="135"/>
      <c r="I31" s="118"/>
      <c r="J31" s="135"/>
      <c r="K31" s="138"/>
      <c r="L31" s="138"/>
      <c r="M31" s="138"/>
      <c r="N31" s="135"/>
      <c r="O31" s="135"/>
      <c r="P31" s="135"/>
      <c r="Q31" s="135"/>
      <c r="R31" s="135"/>
      <c r="S31" s="135"/>
      <c r="T31" s="135"/>
      <c r="U31" s="135"/>
      <c r="V31" s="135"/>
      <c r="W31" s="135"/>
      <c r="X31" s="135"/>
      <c r="Y31" s="135"/>
      <c r="Z31" s="135"/>
    </row>
    <row r="32" spans="1:26" hidden="1" x14ac:dyDescent="0.15">
      <c r="A32" s="135"/>
      <c r="B32" s="135"/>
      <c r="C32" s="135"/>
      <c r="D32" s="135"/>
      <c r="E32" s="135"/>
      <c r="F32" s="135"/>
      <c r="G32" s="137"/>
      <c r="H32" s="135"/>
      <c r="I32" s="118"/>
      <c r="J32" s="135"/>
      <c r="K32" s="138"/>
      <c r="L32" s="138"/>
      <c r="M32" s="138"/>
      <c r="N32" s="135"/>
      <c r="O32" s="135"/>
      <c r="P32" s="135"/>
      <c r="Q32" s="135"/>
      <c r="R32" s="135"/>
      <c r="S32" s="135"/>
      <c r="T32" s="135"/>
      <c r="U32" s="135"/>
      <c r="V32" s="135"/>
      <c r="W32" s="135"/>
      <c r="X32" s="135"/>
      <c r="Y32" s="135"/>
      <c r="Z32" s="135"/>
    </row>
    <row r="33" spans="1:26" hidden="1" x14ac:dyDescent="0.15">
      <c r="A33" s="135"/>
      <c r="B33" s="135"/>
      <c r="C33" s="135"/>
      <c r="D33" s="135"/>
      <c r="E33" s="135"/>
      <c r="F33" s="135"/>
      <c r="G33" s="137"/>
      <c r="H33" s="135"/>
      <c r="I33" s="118"/>
      <c r="J33" s="135"/>
      <c r="K33" s="138"/>
      <c r="L33" s="138"/>
      <c r="M33" s="138"/>
      <c r="N33" s="135"/>
      <c r="O33" s="135"/>
      <c r="P33" s="135"/>
      <c r="Q33" s="135"/>
      <c r="R33" s="135"/>
      <c r="S33" s="135"/>
      <c r="T33" s="135"/>
      <c r="U33" s="135"/>
      <c r="V33" s="135"/>
      <c r="W33" s="135"/>
      <c r="X33" s="135"/>
      <c r="Y33" s="135"/>
      <c r="Z33" s="135"/>
    </row>
    <row r="34" spans="1:26" hidden="1" x14ac:dyDescent="0.15">
      <c r="A34" s="135"/>
      <c r="B34" s="135"/>
      <c r="C34" s="135"/>
      <c r="D34" s="135"/>
      <c r="E34" s="135"/>
      <c r="F34" s="135"/>
      <c r="G34" s="137"/>
      <c r="H34" s="135"/>
      <c r="I34" s="118"/>
      <c r="J34" s="135"/>
      <c r="K34" s="138"/>
      <c r="L34" s="138"/>
      <c r="M34" s="138"/>
      <c r="N34" s="135"/>
      <c r="O34" s="135"/>
      <c r="P34" s="135"/>
      <c r="Q34" s="135"/>
      <c r="R34" s="135"/>
      <c r="S34" s="135"/>
      <c r="T34" s="135"/>
      <c r="U34" s="135"/>
      <c r="V34" s="135"/>
      <c r="W34" s="135"/>
      <c r="X34" s="135"/>
      <c r="Y34" s="135"/>
      <c r="Z34" s="135"/>
    </row>
    <row r="35" spans="1:26" ht="32.1" customHeight="1" x14ac:dyDescent="0.15">
      <c r="A35" s="374" t="s">
        <v>335</v>
      </c>
      <c r="B35" s="375"/>
      <c r="C35" s="375"/>
      <c r="D35" s="375"/>
      <c r="E35" s="375"/>
      <c r="F35" s="375"/>
      <c r="G35" s="375"/>
      <c r="H35" s="375"/>
      <c r="I35" s="375"/>
      <c r="J35" s="376"/>
      <c r="K35" s="139">
        <f>SUM(K6:K34)</f>
        <v>532675.01</v>
      </c>
      <c r="L35" s="139"/>
      <c r="M35" s="139">
        <f>SUM(M6:M34)</f>
        <v>532675.01</v>
      </c>
      <c r="N35" s="135"/>
      <c r="O35" s="135"/>
      <c r="P35" s="135"/>
      <c r="Q35" s="135"/>
      <c r="R35" s="135"/>
      <c r="S35" s="118"/>
      <c r="T35" s="118"/>
      <c r="U35" s="135"/>
      <c r="V35" s="135"/>
      <c r="W35" s="135"/>
      <c r="X35" s="135"/>
      <c r="Y35" s="135"/>
      <c r="Z35" s="135"/>
    </row>
    <row r="36" spans="1:26" x14ac:dyDescent="0.15">
      <c r="K36" s="140"/>
      <c r="L36" s="140"/>
      <c r="M36" s="140"/>
    </row>
  </sheetData>
  <mergeCells count="32">
    <mergeCell ref="A2:Z2"/>
    <mergeCell ref="E4:F4"/>
    <mergeCell ref="S4:T4"/>
    <mergeCell ref="U4:W4"/>
    <mergeCell ref="A35:J35"/>
    <mergeCell ref="A4:A5"/>
    <mergeCell ref="B4:B5"/>
    <mergeCell ref="C4:C5"/>
    <mergeCell ref="D4:D5"/>
    <mergeCell ref="G4:G5"/>
    <mergeCell ref="H4:H5"/>
    <mergeCell ref="I4:I5"/>
    <mergeCell ref="J4:J5"/>
    <mergeCell ref="K4:K5"/>
    <mergeCell ref="L4:L5"/>
    <mergeCell ref="M4:M5"/>
    <mergeCell ref="N4:N5"/>
    <mergeCell ref="O4:O5"/>
    <mergeCell ref="P4:P5"/>
    <mergeCell ref="P6:P16"/>
    <mergeCell ref="Q4:Q5"/>
    <mergeCell ref="Q6:Q16"/>
    <mergeCell ref="R4:R5"/>
    <mergeCell ref="R6:R16"/>
    <mergeCell ref="S6:S16"/>
    <mergeCell ref="T6:T16"/>
    <mergeCell ref="U6:U16"/>
    <mergeCell ref="V6:V16"/>
    <mergeCell ref="W6:W16"/>
    <mergeCell ref="X4:X5"/>
    <mergeCell ref="Y4:Y5"/>
    <mergeCell ref="Z4:Z5"/>
  </mergeCells>
  <phoneticPr fontId="34" type="noConversion"/>
  <printOptions horizontalCentered="1"/>
  <pageMargins left="0.39370078740157499" right="0.39370078740157499" top="0.62992125984252001" bottom="0.59055118110236204" header="0.27559055118110198" footer="0.15748031496063"/>
  <pageSetup paperSize="9" scale="5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813</v>
      </c>
    </row>
    <row r="2" spans="1:16" ht="22.5" x14ac:dyDescent="0.15">
      <c r="A2" s="327" t="s">
        <v>814</v>
      </c>
      <c r="B2" s="327"/>
      <c r="C2" s="327"/>
      <c r="D2" s="327"/>
      <c r="E2" s="327"/>
      <c r="F2" s="327"/>
      <c r="G2" s="327"/>
      <c r="H2" s="327"/>
      <c r="I2" s="327"/>
      <c r="J2" s="327"/>
      <c r="K2" s="327"/>
      <c r="L2" s="327"/>
      <c r="M2" s="327"/>
      <c r="N2" s="327"/>
      <c r="O2" s="327"/>
      <c r="P2" s="327"/>
    </row>
    <row r="3" spans="1:16" x14ac:dyDescent="0.15">
      <c r="A3" t="s">
        <v>251</v>
      </c>
      <c r="F3" t="s">
        <v>815</v>
      </c>
      <c r="J3" t="s">
        <v>786</v>
      </c>
      <c r="N3" t="s">
        <v>816</v>
      </c>
      <c r="P3" t="s">
        <v>85</v>
      </c>
    </row>
    <row r="4" spans="1:16" x14ac:dyDescent="0.15">
      <c r="A4" s="330" t="s">
        <v>653</v>
      </c>
      <c r="B4" s="330" t="s">
        <v>787</v>
      </c>
      <c r="C4" s="330" t="s">
        <v>788</v>
      </c>
      <c r="D4" s="330" t="s">
        <v>789</v>
      </c>
      <c r="E4" s="330"/>
      <c r="F4" s="330" t="s">
        <v>817</v>
      </c>
      <c r="G4" s="330" t="s">
        <v>792</v>
      </c>
      <c r="H4" s="330" t="s">
        <v>818</v>
      </c>
      <c r="I4" s="330" t="s">
        <v>152</v>
      </c>
      <c r="J4" s="330" t="s">
        <v>819</v>
      </c>
      <c r="K4" s="330" t="s">
        <v>153</v>
      </c>
      <c r="L4" s="330" t="s">
        <v>796</v>
      </c>
      <c r="M4" s="330" t="s">
        <v>797</v>
      </c>
      <c r="N4" s="330" t="s">
        <v>798</v>
      </c>
      <c r="O4" s="330" t="s">
        <v>799</v>
      </c>
      <c r="P4" s="330" t="s">
        <v>820</v>
      </c>
    </row>
    <row r="5" spans="1:16" x14ac:dyDescent="0.15">
      <c r="A5" s="330"/>
      <c r="B5" s="330"/>
      <c r="C5" s="330"/>
      <c r="D5" s="115" t="s">
        <v>779</v>
      </c>
      <c r="E5" s="115" t="s">
        <v>804</v>
      </c>
      <c r="F5" s="330"/>
      <c r="G5" s="330"/>
      <c r="H5" s="330"/>
      <c r="I5" s="330"/>
      <c r="J5" s="330"/>
      <c r="K5" s="330"/>
      <c r="L5" s="330"/>
      <c r="M5" s="330"/>
      <c r="N5" s="330"/>
      <c r="O5" s="330"/>
      <c r="P5" s="330"/>
    </row>
    <row r="6" spans="1:16" x14ac:dyDescent="0.15">
      <c r="A6" s="120"/>
      <c r="B6" s="120"/>
      <c r="C6" s="120"/>
      <c r="D6" s="120"/>
      <c r="E6" s="120"/>
      <c r="F6" s="131"/>
      <c r="G6" s="120"/>
      <c r="H6" s="120"/>
      <c r="I6" s="120"/>
      <c r="J6" s="123"/>
      <c r="K6" s="123"/>
      <c r="L6" s="120"/>
      <c r="M6" s="120"/>
      <c r="N6" s="120"/>
      <c r="O6" s="120"/>
      <c r="P6" s="120"/>
    </row>
    <row r="7" spans="1:16" x14ac:dyDescent="0.15">
      <c r="A7" s="120"/>
      <c r="B7" s="120"/>
      <c r="C7" s="120"/>
      <c r="D7" s="120"/>
      <c r="E7" s="120"/>
      <c r="F7" s="131"/>
      <c r="G7" s="120"/>
      <c r="H7" s="120"/>
      <c r="I7" s="120"/>
      <c r="J7" s="123"/>
      <c r="K7" s="123"/>
      <c r="L7" s="120"/>
      <c r="M7" s="120"/>
      <c r="N7" s="120"/>
      <c r="O7" s="120"/>
      <c r="P7" s="120"/>
    </row>
    <row r="8" spans="1:16" x14ac:dyDescent="0.15">
      <c r="A8" s="120"/>
      <c r="B8" s="120"/>
      <c r="C8" s="120"/>
      <c r="D8" s="120"/>
      <c r="E8" s="120"/>
      <c r="F8" s="131"/>
      <c r="G8" s="120"/>
      <c r="H8" s="120"/>
      <c r="I8" s="120"/>
      <c r="J8" s="123"/>
      <c r="K8" s="123"/>
      <c r="L8" s="120"/>
      <c r="M8" s="120"/>
      <c r="N8" s="120"/>
      <c r="O8" s="120"/>
      <c r="P8" s="120"/>
    </row>
    <row r="9" spans="1:16" x14ac:dyDescent="0.15">
      <c r="A9" s="120"/>
      <c r="B9" s="120"/>
      <c r="C9" s="120"/>
      <c r="D9" s="120"/>
      <c r="E9" s="120"/>
      <c r="F9" s="131"/>
      <c r="G9" s="120"/>
      <c r="H9" s="120"/>
      <c r="I9" s="120"/>
      <c r="J9" s="123"/>
      <c r="K9" s="123"/>
      <c r="L9" s="120"/>
      <c r="M9" s="120"/>
      <c r="N9" s="120"/>
      <c r="O9" s="120"/>
      <c r="P9" s="120"/>
    </row>
    <row r="10" spans="1:16" x14ac:dyDescent="0.15">
      <c r="A10" s="120"/>
      <c r="B10" s="120"/>
      <c r="C10" s="120"/>
      <c r="D10" s="120"/>
      <c r="E10" s="120"/>
      <c r="F10" s="131"/>
      <c r="G10" s="120"/>
      <c r="H10" s="120"/>
      <c r="I10" s="120"/>
      <c r="J10" s="123"/>
      <c r="K10" s="123"/>
      <c r="L10" s="120"/>
      <c r="M10" s="120"/>
      <c r="N10" s="120"/>
      <c r="O10" s="120"/>
      <c r="P10" s="120"/>
    </row>
    <row r="11" spans="1:16" x14ac:dyDescent="0.15">
      <c r="A11" s="120"/>
      <c r="B11" s="120"/>
      <c r="C11" s="120"/>
      <c r="D11" s="120"/>
      <c r="E11" s="120"/>
      <c r="F11" s="131"/>
      <c r="G11" s="120"/>
      <c r="H11" s="120"/>
      <c r="I11" s="120"/>
      <c r="J11" s="123"/>
      <c r="K11" s="123"/>
      <c r="L11" s="120"/>
      <c r="M11" s="120"/>
      <c r="N11" s="120"/>
      <c r="O11" s="120"/>
      <c r="P11" s="120"/>
    </row>
    <row r="12" spans="1:16" x14ac:dyDescent="0.15">
      <c r="A12" s="120"/>
      <c r="B12" s="120"/>
      <c r="C12" s="120"/>
      <c r="D12" s="120"/>
      <c r="E12" s="120"/>
      <c r="F12" s="131"/>
      <c r="G12" s="120"/>
      <c r="H12" s="120"/>
      <c r="I12" s="120"/>
      <c r="J12" s="123"/>
      <c r="K12" s="123"/>
      <c r="L12" s="120"/>
      <c r="M12" s="120"/>
      <c r="N12" s="120"/>
      <c r="O12" s="120"/>
      <c r="P12" s="120"/>
    </row>
    <row r="13" spans="1:16" x14ac:dyDescent="0.15">
      <c r="A13" s="120"/>
      <c r="B13" s="120"/>
      <c r="C13" s="120"/>
      <c r="D13" s="120"/>
      <c r="E13" s="120"/>
      <c r="F13" s="131"/>
      <c r="G13" s="120"/>
      <c r="H13" s="120"/>
      <c r="I13" s="120"/>
      <c r="J13" s="123"/>
      <c r="K13" s="123"/>
      <c r="L13" s="120"/>
      <c r="M13" s="120"/>
      <c r="N13" s="120"/>
      <c r="O13" s="120"/>
      <c r="P13" s="120"/>
    </row>
    <row r="14" spans="1:16" x14ac:dyDescent="0.15">
      <c r="A14" s="120"/>
      <c r="B14" s="120"/>
      <c r="C14" s="120"/>
      <c r="D14" s="120"/>
      <c r="E14" s="120"/>
      <c r="F14" s="131"/>
      <c r="G14" s="120"/>
      <c r="H14" s="120"/>
      <c r="I14" s="120"/>
      <c r="J14" s="123"/>
      <c r="K14" s="123"/>
      <c r="L14" s="120"/>
      <c r="M14" s="120"/>
      <c r="N14" s="120"/>
      <c r="O14" s="120"/>
      <c r="P14" s="120"/>
    </row>
    <row r="15" spans="1:16" x14ac:dyDescent="0.15">
      <c r="A15" s="120"/>
      <c r="B15" s="120"/>
      <c r="C15" s="120"/>
      <c r="D15" s="120"/>
      <c r="E15" s="120"/>
      <c r="F15" s="131"/>
      <c r="G15" s="120"/>
      <c r="H15" s="120"/>
      <c r="I15" s="120"/>
      <c r="J15" s="123"/>
      <c r="K15" s="123"/>
      <c r="L15" s="120"/>
      <c r="M15" s="120"/>
      <c r="N15" s="120"/>
      <c r="O15" s="120"/>
      <c r="P15" s="120"/>
    </row>
    <row r="16" spans="1:16" x14ac:dyDescent="0.15">
      <c r="A16" s="120"/>
      <c r="B16" s="120"/>
      <c r="C16" s="120"/>
      <c r="D16" s="120"/>
      <c r="E16" s="120"/>
      <c r="F16" s="131"/>
      <c r="G16" s="120"/>
      <c r="H16" s="120"/>
      <c r="I16" s="120"/>
      <c r="J16" s="123"/>
      <c r="K16" s="123"/>
      <c r="L16" s="120"/>
      <c r="M16" s="120"/>
      <c r="N16" s="120"/>
      <c r="O16" s="120"/>
      <c r="P16" s="120"/>
    </row>
    <row r="17" spans="1:16" x14ac:dyDescent="0.15">
      <c r="A17" s="120"/>
      <c r="B17" s="120"/>
      <c r="C17" s="120"/>
      <c r="D17" s="120"/>
      <c r="E17" s="120"/>
      <c r="F17" s="131"/>
      <c r="G17" s="120"/>
      <c r="H17" s="120"/>
      <c r="I17" s="120"/>
      <c r="J17" s="123"/>
      <c r="K17" s="123"/>
      <c r="L17" s="120"/>
      <c r="M17" s="120"/>
      <c r="N17" s="120"/>
      <c r="O17" s="120"/>
      <c r="P17" s="120"/>
    </row>
    <row r="18" spans="1:16" x14ac:dyDescent="0.15">
      <c r="A18" s="120"/>
      <c r="B18" s="120"/>
      <c r="C18" s="120"/>
      <c r="D18" s="120"/>
      <c r="E18" s="120"/>
      <c r="F18" s="131"/>
      <c r="G18" s="120"/>
      <c r="H18" s="120"/>
      <c r="I18" s="120"/>
      <c r="J18" s="123"/>
      <c r="K18" s="123"/>
      <c r="L18" s="120"/>
      <c r="M18" s="120"/>
      <c r="N18" s="120"/>
      <c r="O18" s="120"/>
      <c r="P18" s="120"/>
    </row>
    <row r="19" spans="1:16" x14ac:dyDescent="0.15">
      <c r="A19" s="120"/>
      <c r="B19" s="120"/>
      <c r="C19" s="120"/>
      <c r="D19" s="120"/>
      <c r="E19" s="120"/>
      <c r="F19" s="131"/>
      <c r="G19" s="120"/>
      <c r="H19" s="120"/>
      <c r="I19" s="120"/>
      <c r="J19" s="123"/>
      <c r="K19" s="123"/>
      <c r="L19" s="120"/>
      <c r="M19" s="120"/>
      <c r="N19" s="120"/>
      <c r="O19" s="120"/>
      <c r="P19" s="120"/>
    </row>
    <row r="20" spans="1:16" x14ac:dyDescent="0.15">
      <c r="A20" s="120"/>
      <c r="B20" s="120"/>
      <c r="C20" s="120"/>
      <c r="D20" s="120"/>
      <c r="E20" s="120"/>
      <c r="F20" s="131"/>
      <c r="G20" s="120"/>
      <c r="H20" s="120"/>
      <c r="I20" s="120"/>
      <c r="J20" s="123"/>
      <c r="K20" s="123"/>
      <c r="L20" s="120"/>
      <c r="M20" s="120"/>
      <c r="N20" s="120"/>
      <c r="O20" s="120"/>
      <c r="P20" s="120"/>
    </row>
    <row r="21" spans="1:16" x14ac:dyDescent="0.15">
      <c r="A21" s="120"/>
      <c r="B21" s="120"/>
      <c r="C21" s="120"/>
      <c r="D21" s="120"/>
      <c r="E21" s="120"/>
      <c r="F21" s="131"/>
      <c r="G21" s="120"/>
      <c r="H21" s="120"/>
      <c r="I21" s="120"/>
      <c r="J21" s="123"/>
      <c r="K21" s="123"/>
      <c r="L21" s="120"/>
      <c r="M21" s="120"/>
      <c r="N21" s="120"/>
      <c r="O21" s="120"/>
      <c r="P21" s="120"/>
    </row>
    <row r="22" spans="1:16" x14ac:dyDescent="0.15">
      <c r="A22" s="120"/>
      <c r="B22" s="120"/>
      <c r="C22" s="120"/>
      <c r="D22" s="120"/>
      <c r="E22" s="120"/>
      <c r="F22" s="131"/>
      <c r="G22" s="120"/>
      <c r="H22" s="120"/>
      <c r="I22" s="120"/>
      <c r="J22" s="123"/>
      <c r="K22" s="123"/>
      <c r="L22" s="120"/>
      <c r="M22" s="120"/>
      <c r="N22" s="120"/>
      <c r="O22" s="120"/>
      <c r="P22" s="120"/>
    </row>
    <row r="23" spans="1:16" x14ac:dyDescent="0.15">
      <c r="A23" s="120"/>
      <c r="B23" s="120"/>
      <c r="C23" s="120"/>
      <c r="D23" s="120"/>
      <c r="E23" s="120"/>
      <c r="F23" s="131"/>
      <c r="G23" s="120"/>
      <c r="H23" s="120"/>
      <c r="I23" s="120"/>
      <c r="J23" s="123"/>
      <c r="K23" s="123"/>
      <c r="L23" s="120"/>
      <c r="M23" s="120"/>
      <c r="N23" s="120"/>
      <c r="O23" s="120"/>
      <c r="P23" s="120"/>
    </row>
    <row r="24" spans="1:16" x14ac:dyDescent="0.15">
      <c r="A24" s="120"/>
      <c r="B24" s="120"/>
      <c r="C24" s="120"/>
      <c r="D24" s="120"/>
      <c r="E24" s="120"/>
      <c r="F24" s="131"/>
      <c r="G24" s="120"/>
      <c r="H24" s="120"/>
      <c r="I24" s="120"/>
      <c r="J24" s="123"/>
      <c r="K24" s="123"/>
      <c r="L24" s="120"/>
      <c r="M24" s="120"/>
      <c r="N24" s="120"/>
      <c r="O24" s="120"/>
      <c r="P24" s="120"/>
    </row>
    <row r="25" spans="1:16" x14ac:dyDescent="0.15">
      <c r="A25" s="120"/>
      <c r="B25" s="120"/>
      <c r="C25" s="120"/>
      <c r="D25" s="120"/>
      <c r="E25" s="120"/>
      <c r="F25" s="131"/>
      <c r="G25" s="120"/>
      <c r="H25" s="120"/>
      <c r="I25" s="120"/>
      <c r="J25" s="123"/>
      <c r="K25" s="123"/>
      <c r="L25" s="120"/>
      <c r="M25" s="120"/>
      <c r="N25" s="120"/>
      <c r="O25" s="120"/>
      <c r="P25" s="120"/>
    </row>
    <row r="26" spans="1:16" x14ac:dyDescent="0.15">
      <c r="A26" s="120"/>
      <c r="B26" s="120"/>
      <c r="C26" s="120"/>
      <c r="D26" s="120"/>
      <c r="E26" s="120"/>
      <c r="F26" s="131"/>
      <c r="G26" s="120"/>
      <c r="H26" s="120"/>
      <c r="I26" s="120"/>
      <c r="J26" s="123"/>
      <c r="K26" s="123"/>
      <c r="L26" s="120"/>
      <c r="M26" s="120"/>
      <c r="N26" s="120"/>
      <c r="O26" s="120"/>
      <c r="P26" s="120"/>
    </row>
    <row r="27" spans="1:16" x14ac:dyDescent="0.15">
      <c r="A27" s="120"/>
      <c r="B27" s="120"/>
      <c r="C27" s="120"/>
      <c r="D27" s="120"/>
      <c r="E27" s="120"/>
      <c r="F27" s="131"/>
      <c r="G27" s="120"/>
      <c r="H27" s="120"/>
      <c r="I27" s="120"/>
      <c r="J27" s="123"/>
      <c r="K27" s="123"/>
      <c r="L27" s="120"/>
      <c r="M27" s="120"/>
      <c r="N27" s="120"/>
      <c r="O27" s="120"/>
      <c r="P27" s="120"/>
    </row>
    <row r="28" spans="1:16" x14ac:dyDescent="0.15">
      <c r="A28" s="120"/>
      <c r="B28" s="120"/>
      <c r="C28" s="120"/>
      <c r="D28" s="120"/>
      <c r="E28" s="120"/>
      <c r="F28" s="131"/>
      <c r="G28" s="120"/>
      <c r="H28" s="120"/>
      <c r="I28" s="120"/>
      <c r="J28" s="123"/>
      <c r="K28" s="123"/>
      <c r="L28" s="120"/>
      <c r="M28" s="120"/>
      <c r="N28" s="120"/>
      <c r="O28" s="120"/>
      <c r="P28" s="120"/>
    </row>
    <row r="29" spans="1:16" x14ac:dyDescent="0.15">
      <c r="A29" s="120"/>
      <c r="B29" s="120"/>
      <c r="C29" s="120"/>
      <c r="D29" s="120"/>
      <c r="E29" s="120"/>
      <c r="F29" s="131"/>
      <c r="G29" s="120"/>
      <c r="H29" s="120"/>
      <c r="I29" s="120"/>
      <c r="J29" s="123"/>
      <c r="K29" s="123"/>
      <c r="L29" s="120"/>
      <c r="M29" s="120"/>
      <c r="N29" s="120"/>
      <c r="O29" s="120"/>
      <c r="P29" s="120"/>
    </row>
    <row r="30" spans="1:16" x14ac:dyDescent="0.15">
      <c r="A30" s="120"/>
      <c r="B30" s="120"/>
      <c r="C30" s="120"/>
      <c r="D30" s="120"/>
      <c r="E30" s="120"/>
      <c r="F30" s="131"/>
      <c r="G30" s="120"/>
      <c r="H30" s="120"/>
      <c r="I30" s="120"/>
      <c r="J30" s="123"/>
      <c r="K30" s="123"/>
      <c r="L30" s="120"/>
      <c r="M30" s="120"/>
      <c r="N30" s="120"/>
      <c r="O30" s="120"/>
      <c r="P30" s="120"/>
    </row>
    <row r="31" spans="1:16" x14ac:dyDescent="0.15">
      <c r="A31" s="120"/>
      <c r="B31" s="120"/>
      <c r="C31" s="120"/>
      <c r="D31" s="120"/>
      <c r="E31" s="120"/>
      <c r="F31" s="131"/>
      <c r="G31" s="120"/>
      <c r="H31" s="120"/>
      <c r="I31" s="120"/>
      <c r="J31" s="123"/>
      <c r="K31" s="123"/>
      <c r="L31" s="120"/>
      <c r="M31" s="120"/>
      <c r="N31" s="120"/>
      <c r="O31" s="120"/>
      <c r="P31" s="120"/>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34" type="noConversion"/>
  <printOptions horizontalCentered="1"/>
  <pageMargins left="0.39370078740157499" right="0.39370078740157499" top="0.98425196850393704" bottom="0.98425196850393704" header="0.511811023622047" footer="0.511811023622047"/>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W36"/>
  <sheetViews>
    <sheetView view="pageBreakPreview" zoomScaleNormal="100" workbookViewId="0">
      <selection activeCell="R6" sqref="R6:T6"/>
    </sheetView>
  </sheetViews>
  <sheetFormatPr defaultColWidth="9" defaultRowHeight="13.5" x14ac:dyDescent="0.15"/>
  <cols>
    <col min="1" max="1" width="4.125" customWidth="1"/>
    <col min="3" max="3" width="10" customWidth="1"/>
    <col min="4" max="4" width="5.5" customWidth="1"/>
    <col min="5" max="6" width="10.625" customWidth="1"/>
    <col min="7" max="7" width="4.375" customWidth="1"/>
    <col min="8" max="8" width="7.875" customWidth="1"/>
    <col min="9" max="9" width="10.5" customWidth="1"/>
    <col min="10" max="10" width="14.875"/>
    <col min="11" max="11" width="5.875" customWidth="1"/>
    <col min="12" max="12" width="10.375"/>
    <col min="13" max="13" width="14.875"/>
    <col min="14" max="14" width="8.625" customWidth="1"/>
    <col min="15" max="15" width="12.25" customWidth="1"/>
    <col min="18" max="18" width="13.625" customWidth="1"/>
    <col min="19" max="19" width="12.875" customWidth="1"/>
    <col min="20" max="20" width="11.625" customWidth="1"/>
    <col min="23" max="23" width="17.875" customWidth="1"/>
  </cols>
  <sheetData>
    <row r="1" spans="1:23" x14ac:dyDescent="0.15">
      <c r="A1" t="s">
        <v>821</v>
      </c>
    </row>
    <row r="2" spans="1:23" ht="22.5" x14ac:dyDescent="0.15">
      <c r="A2" s="327" t="s">
        <v>822</v>
      </c>
      <c r="B2" s="327"/>
      <c r="C2" s="327"/>
      <c r="D2" s="327"/>
      <c r="E2" s="327"/>
      <c r="F2" s="327"/>
      <c r="G2" s="327"/>
      <c r="H2" s="327"/>
      <c r="I2" s="327"/>
      <c r="J2" s="327"/>
      <c r="K2" s="327"/>
      <c r="L2" s="327"/>
      <c r="M2" s="327"/>
      <c r="N2" s="327"/>
      <c r="O2" s="327"/>
      <c r="P2" s="327"/>
      <c r="Q2" s="327"/>
      <c r="R2" s="327"/>
      <c r="S2" s="327"/>
      <c r="T2" s="327"/>
      <c r="U2" s="327"/>
      <c r="V2" s="327"/>
      <c r="W2" s="327"/>
    </row>
    <row r="3" spans="1:23" x14ac:dyDescent="0.15">
      <c r="A3" t="str">
        <f>货币资金!A5</f>
        <v>填报单位：林芝市巴宜区八一镇人民政府</v>
      </c>
      <c r="G3" t="str">
        <f>清产核资汇总表!C9</f>
        <v>填表时间：      2023 年    11  月   30   日</v>
      </c>
      <c r="M3" s="122" t="s">
        <v>786</v>
      </c>
      <c r="S3" t="str">
        <f>清产核资汇总表!C7</f>
        <v xml:space="preserve">联系电话：                                                     </v>
      </c>
      <c r="W3" s="128" t="s">
        <v>85</v>
      </c>
    </row>
    <row r="4" spans="1:23" x14ac:dyDescent="0.15">
      <c r="A4" s="330" t="s">
        <v>653</v>
      </c>
      <c r="B4" s="330" t="s">
        <v>787</v>
      </c>
      <c r="C4" s="330" t="s">
        <v>788</v>
      </c>
      <c r="D4" s="330" t="s">
        <v>823</v>
      </c>
      <c r="E4" s="330" t="s">
        <v>824</v>
      </c>
      <c r="F4" s="330"/>
      <c r="G4" s="330"/>
      <c r="H4" s="330" t="s">
        <v>825</v>
      </c>
      <c r="I4" s="330"/>
      <c r="J4" s="330"/>
      <c r="K4" s="330" t="s">
        <v>826</v>
      </c>
      <c r="L4" s="330"/>
      <c r="M4" s="330"/>
      <c r="N4" s="330" t="s">
        <v>827</v>
      </c>
      <c r="O4" s="330" t="s">
        <v>153</v>
      </c>
      <c r="P4" s="330" t="s">
        <v>718</v>
      </c>
      <c r="Q4" s="330" t="s">
        <v>828</v>
      </c>
      <c r="R4" s="330" t="s">
        <v>797</v>
      </c>
      <c r="S4" s="330" t="s">
        <v>798</v>
      </c>
      <c r="T4" s="330" t="s">
        <v>799</v>
      </c>
      <c r="U4" s="330" t="s">
        <v>800</v>
      </c>
      <c r="V4" s="330"/>
      <c r="W4" s="330" t="s">
        <v>93</v>
      </c>
    </row>
    <row r="5" spans="1:23" x14ac:dyDescent="0.15">
      <c r="A5" s="330"/>
      <c r="B5" s="330"/>
      <c r="C5" s="330"/>
      <c r="D5" s="330"/>
      <c r="E5" s="115" t="s">
        <v>779</v>
      </c>
      <c r="F5" s="115" t="s">
        <v>804</v>
      </c>
      <c r="G5" s="115" t="s">
        <v>829</v>
      </c>
      <c r="H5" s="115" t="s">
        <v>152</v>
      </c>
      <c r="I5" s="115" t="s">
        <v>819</v>
      </c>
      <c r="J5" s="115" t="s">
        <v>153</v>
      </c>
      <c r="K5" s="115" t="s">
        <v>152</v>
      </c>
      <c r="L5" s="115" t="s">
        <v>819</v>
      </c>
      <c r="M5" s="115" t="s">
        <v>153</v>
      </c>
      <c r="N5" s="330"/>
      <c r="O5" s="330"/>
      <c r="P5" s="330"/>
      <c r="Q5" s="330"/>
      <c r="R5" s="330"/>
      <c r="S5" s="330"/>
      <c r="T5" s="330"/>
      <c r="U5" s="115" t="s">
        <v>806</v>
      </c>
      <c r="V5" s="115" t="s">
        <v>805</v>
      </c>
      <c r="W5" s="330"/>
    </row>
    <row r="6" spans="1:23" ht="39.6" customHeight="1" x14ac:dyDescent="0.15">
      <c r="A6" s="116"/>
      <c r="B6" s="117"/>
      <c r="C6" s="118"/>
      <c r="D6" s="116"/>
      <c r="E6" s="119"/>
      <c r="F6" s="119"/>
      <c r="G6" s="120"/>
      <c r="H6" s="121"/>
      <c r="I6" s="92"/>
      <c r="J6" s="92"/>
      <c r="K6" s="116"/>
      <c r="L6" s="123"/>
      <c r="M6" s="123"/>
      <c r="N6" s="124"/>
      <c r="O6" s="125"/>
      <c r="P6" s="90"/>
      <c r="Q6" s="90"/>
      <c r="R6" s="129"/>
      <c r="S6" s="129"/>
      <c r="T6" s="129"/>
      <c r="U6" s="120"/>
      <c r="V6" s="120"/>
      <c r="W6" s="120"/>
    </row>
    <row r="7" spans="1:23" ht="39.6" customHeight="1" x14ac:dyDescent="0.15">
      <c r="A7" s="116"/>
      <c r="B7" s="117"/>
      <c r="C7" s="119"/>
      <c r="D7" s="116"/>
      <c r="E7" s="119"/>
      <c r="F7" s="119"/>
      <c r="G7" s="120"/>
      <c r="H7" s="121"/>
      <c r="I7" s="92"/>
      <c r="J7" s="92"/>
      <c r="K7" s="116"/>
      <c r="L7" s="123"/>
      <c r="M7" s="123"/>
      <c r="N7" s="126"/>
      <c r="O7" s="125"/>
      <c r="P7" s="90"/>
      <c r="Q7" s="90"/>
      <c r="R7" s="129"/>
      <c r="S7" s="129"/>
      <c r="T7" s="129"/>
      <c r="U7" s="120"/>
      <c r="V7" s="120"/>
      <c r="W7" s="120"/>
    </row>
    <row r="8" spans="1:23" ht="39.6" customHeight="1" x14ac:dyDescent="0.15">
      <c r="A8" s="116"/>
      <c r="B8" s="117"/>
      <c r="C8" s="119"/>
      <c r="D8" s="116"/>
      <c r="E8" s="119"/>
      <c r="F8" s="119"/>
      <c r="G8" s="120"/>
      <c r="H8" s="121"/>
      <c r="I8" s="92"/>
      <c r="J8" s="92"/>
      <c r="K8" s="116"/>
      <c r="L8" s="123"/>
      <c r="M8" s="123"/>
      <c r="N8" s="126"/>
      <c r="O8" s="125"/>
      <c r="P8" s="90"/>
      <c r="Q8" s="90"/>
      <c r="R8" s="129"/>
      <c r="S8" s="129"/>
      <c r="T8" s="129"/>
      <c r="U8" s="120"/>
      <c r="V8" s="120"/>
      <c r="W8" s="120"/>
    </row>
    <row r="9" spans="1:23" ht="35.450000000000003" customHeight="1" x14ac:dyDescent="0.15">
      <c r="A9" s="116"/>
      <c r="B9" s="117"/>
      <c r="C9" s="119"/>
      <c r="D9" s="116"/>
      <c r="E9" s="119"/>
      <c r="F9" s="119"/>
      <c r="G9" s="120"/>
      <c r="H9" s="121"/>
      <c r="I9" s="92"/>
      <c r="J9" s="92"/>
      <c r="K9" s="116"/>
      <c r="L9" s="123"/>
      <c r="M9" s="123"/>
      <c r="N9" s="126"/>
      <c r="O9" s="125"/>
      <c r="P9" s="90"/>
      <c r="Q9" s="90"/>
      <c r="R9" s="129"/>
      <c r="S9" s="129"/>
      <c r="T9" s="129"/>
      <c r="U9" s="120"/>
      <c r="V9" s="120"/>
      <c r="W9" s="120"/>
    </row>
    <row r="10" spans="1:23" ht="16.149999999999999" customHeight="1" x14ac:dyDescent="0.15">
      <c r="A10" s="116"/>
      <c r="B10" s="117"/>
      <c r="C10" s="119"/>
      <c r="D10" s="116"/>
      <c r="E10" s="119"/>
      <c r="F10" s="119"/>
      <c r="G10" s="120"/>
      <c r="H10" s="121"/>
      <c r="I10" s="92"/>
      <c r="J10" s="92"/>
      <c r="K10" s="116"/>
      <c r="L10" s="123"/>
      <c r="M10" s="123"/>
      <c r="N10" s="126"/>
      <c r="O10" s="125"/>
      <c r="P10" s="127"/>
      <c r="Q10" s="90"/>
      <c r="R10" s="130"/>
      <c r="S10" s="130"/>
      <c r="T10" s="130"/>
      <c r="U10" s="120"/>
      <c r="V10" s="120"/>
      <c r="W10" s="120"/>
    </row>
    <row r="11" spans="1:23" ht="16.149999999999999" customHeight="1" x14ac:dyDescent="0.15">
      <c r="A11" s="116"/>
      <c r="B11" s="117"/>
      <c r="C11" s="119"/>
      <c r="D11" s="116"/>
      <c r="E11" s="119"/>
      <c r="F11" s="119"/>
      <c r="G11" s="120"/>
      <c r="H11" s="121"/>
      <c r="I11" s="92"/>
      <c r="J11" s="92"/>
      <c r="K11" s="116"/>
      <c r="L11" s="123"/>
      <c r="M11" s="123"/>
      <c r="N11" s="126"/>
      <c r="O11" s="125"/>
      <c r="P11" s="127"/>
      <c r="Q11" s="90"/>
      <c r="R11" s="130"/>
      <c r="S11" s="130"/>
      <c r="T11" s="130"/>
      <c r="U11" s="120"/>
      <c r="V11" s="120"/>
      <c r="W11" s="120"/>
    </row>
    <row r="12" spans="1:23" ht="16.149999999999999" customHeight="1" x14ac:dyDescent="0.15">
      <c r="A12" s="116"/>
      <c r="B12" s="117"/>
      <c r="C12" s="119"/>
      <c r="D12" s="116"/>
      <c r="E12" s="119"/>
      <c r="F12" s="119"/>
      <c r="G12" s="120"/>
      <c r="H12" s="121"/>
      <c r="I12" s="92"/>
      <c r="J12" s="92"/>
      <c r="K12" s="116"/>
      <c r="L12" s="123"/>
      <c r="M12" s="123"/>
      <c r="N12" s="126"/>
      <c r="O12" s="125"/>
      <c r="P12" s="127"/>
      <c r="Q12" s="90"/>
      <c r="R12" s="130"/>
      <c r="S12" s="130"/>
      <c r="T12" s="130"/>
      <c r="U12" s="120"/>
      <c r="V12" s="120"/>
      <c r="W12" s="120"/>
    </row>
    <row r="13" spans="1:23" ht="16.149999999999999" customHeight="1" x14ac:dyDescent="0.15">
      <c r="A13" s="116"/>
      <c r="B13" s="117"/>
      <c r="C13" s="119"/>
      <c r="D13" s="116"/>
      <c r="E13" s="119"/>
      <c r="F13" s="119"/>
      <c r="G13" s="120"/>
      <c r="H13" s="121"/>
      <c r="I13" s="92"/>
      <c r="J13" s="92"/>
      <c r="K13" s="116"/>
      <c r="L13" s="123"/>
      <c r="M13" s="123"/>
      <c r="N13" s="126"/>
      <c r="O13" s="125"/>
      <c r="P13" s="127"/>
      <c r="Q13" s="90"/>
      <c r="R13" s="130"/>
      <c r="S13" s="130"/>
      <c r="T13" s="130"/>
      <c r="U13" s="120"/>
      <c r="V13" s="120"/>
      <c r="W13" s="120"/>
    </row>
    <row r="14" spans="1:23" ht="16.149999999999999" customHeight="1" x14ac:dyDescent="0.15">
      <c r="A14" s="116"/>
      <c r="B14" s="117"/>
      <c r="C14" s="119"/>
      <c r="D14" s="116"/>
      <c r="E14" s="119"/>
      <c r="F14" s="119"/>
      <c r="G14" s="120"/>
      <c r="H14" s="121"/>
      <c r="I14" s="92"/>
      <c r="J14" s="92"/>
      <c r="K14" s="116"/>
      <c r="L14" s="123"/>
      <c r="M14" s="123"/>
      <c r="N14" s="126"/>
      <c r="O14" s="125"/>
      <c r="P14" s="127"/>
      <c r="Q14" s="90"/>
      <c r="R14" s="130"/>
      <c r="S14" s="130"/>
      <c r="T14" s="130"/>
      <c r="U14" s="120"/>
      <c r="V14" s="120"/>
      <c r="W14" s="120"/>
    </row>
    <row r="15" spans="1:23" ht="16.149999999999999" customHeight="1" x14ac:dyDescent="0.15">
      <c r="A15" s="116"/>
      <c r="B15" s="117"/>
      <c r="C15" s="119"/>
      <c r="D15" s="116"/>
      <c r="E15" s="119"/>
      <c r="F15" s="119"/>
      <c r="G15" s="120"/>
      <c r="H15" s="121"/>
      <c r="I15" s="92"/>
      <c r="J15" s="92"/>
      <c r="K15" s="116"/>
      <c r="L15" s="123"/>
      <c r="M15" s="123"/>
      <c r="N15" s="126"/>
      <c r="O15" s="125"/>
      <c r="P15" s="127"/>
      <c r="Q15" s="90"/>
      <c r="R15" s="130"/>
      <c r="S15" s="130"/>
      <c r="T15" s="130"/>
      <c r="U15" s="120"/>
      <c r="V15" s="120"/>
      <c r="W15" s="120"/>
    </row>
    <row r="16" spans="1:23" ht="16.149999999999999" customHeight="1" x14ac:dyDescent="0.15">
      <c r="A16" s="116"/>
      <c r="B16" s="117"/>
      <c r="C16" s="119"/>
      <c r="D16" s="116"/>
      <c r="E16" s="119"/>
      <c r="F16" s="119"/>
      <c r="G16" s="120"/>
      <c r="H16" s="121"/>
      <c r="I16" s="92"/>
      <c r="J16" s="92"/>
      <c r="K16" s="116"/>
      <c r="L16" s="123"/>
      <c r="M16" s="123"/>
      <c r="N16" s="126"/>
      <c r="O16" s="125"/>
      <c r="P16" s="127"/>
      <c r="Q16" s="90"/>
      <c r="R16" s="130"/>
      <c r="S16" s="130"/>
      <c r="T16" s="130"/>
      <c r="U16" s="120"/>
      <c r="V16" s="120"/>
      <c r="W16" s="120"/>
    </row>
    <row r="17" spans="1:23" ht="16.149999999999999" customHeight="1" x14ac:dyDescent="0.15">
      <c r="A17" s="116"/>
      <c r="B17" s="117"/>
      <c r="C17" s="119"/>
      <c r="D17" s="116"/>
      <c r="E17" s="119"/>
      <c r="F17" s="119"/>
      <c r="G17" s="120"/>
      <c r="H17" s="121"/>
      <c r="I17" s="92"/>
      <c r="J17" s="92"/>
      <c r="K17" s="116"/>
      <c r="L17" s="123"/>
      <c r="M17" s="123"/>
      <c r="N17" s="126"/>
      <c r="O17" s="125"/>
      <c r="P17" s="127"/>
      <c r="Q17" s="90"/>
      <c r="R17" s="130"/>
      <c r="S17" s="130"/>
      <c r="T17" s="130"/>
      <c r="U17" s="120"/>
      <c r="V17" s="120"/>
      <c r="W17" s="120"/>
    </row>
    <row r="18" spans="1:23" ht="16.149999999999999" customHeight="1" x14ac:dyDescent="0.15">
      <c r="A18" s="116"/>
      <c r="B18" s="117"/>
      <c r="C18" s="119"/>
      <c r="D18" s="116"/>
      <c r="E18" s="119"/>
      <c r="F18" s="119"/>
      <c r="G18" s="120"/>
      <c r="H18" s="121"/>
      <c r="I18" s="92"/>
      <c r="J18" s="92"/>
      <c r="K18" s="116"/>
      <c r="L18" s="123"/>
      <c r="M18" s="123"/>
      <c r="N18" s="126"/>
      <c r="O18" s="125"/>
      <c r="P18" s="127"/>
      <c r="Q18" s="90"/>
      <c r="R18" s="130"/>
      <c r="S18" s="130"/>
      <c r="T18" s="130"/>
      <c r="U18" s="120"/>
      <c r="V18" s="120"/>
      <c r="W18" s="120"/>
    </row>
    <row r="19" spans="1:23" ht="16.149999999999999" customHeight="1" x14ac:dyDescent="0.15">
      <c r="A19" s="116"/>
      <c r="B19" s="117"/>
      <c r="C19" s="119"/>
      <c r="D19" s="116"/>
      <c r="E19" s="119"/>
      <c r="F19" s="119"/>
      <c r="G19" s="120"/>
      <c r="H19" s="121"/>
      <c r="I19" s="92"/>
      <c r="J19" s="92"/>
      <c r="K19" s="116"/>
      <c r="L19" s="123"/>
      <c r="M19" s="123"/>
      <c r="N19" s="126"/>
      <c r="O19" s="125"/>
      <c r="P19" s="127"/>
      <c r="Q19" s="90"/>
      <c r="R19" s="130"/>
      <c r="S19" s="130"/>
      <c r="T19" s="130"/>
      <c r="U19" s="120"/>
      <c r="V19" s="120"/>
      <c r="W19" s="120"/>
    </row>
    <row r="20" spans="1:23" ht="16.149999999999999" customHeight="1" x14ac:dyDescent="0.15">
      <c r="A20" s="116"/>
      <c r="B20" s="117"/>
      <c r="C20" s="119"/>
      <c r="D20" s="116"/>
      <c r="E20" s="119"/>
      <c r="F20" s="119"/>
      <c r="G20" s="120"/>
      <c r="H20" s="121"/>
      <c r="I20" s="92"/>
      <c r="J20" s="92"/>
      <c r="K20" s="116"/>
      <c r="L20" s="123"/>
      <c r="M20" s="123"/>
      <c r="N20" s="126"/>
      <c r="O20" s="125"/>
      <c r="P20" s="127"/>
      <c r="Q20" s="90"/>
      <c r="R20" s="130"/>
      <c r="S20" s="130"/>
      <c r="T20" s="130"/>
      <c r="U20" s="120"/>
      <c r="V20" s="116"/>
      <c r="W20" s="120"/>
    </row>
    <row r="21" spans="1:23" ht="16.149999999999999" customHeight="1" x14ac:dyDescent="0.15">
      <c r="A21" s="116"/>
      <c r="B21" s="117"/>
      <c r="C21" s="119"/>
      <c r="D21" s="116"/>
      <c r="E21" s="119"/>
      <c r="F21" s="119"/>
      <c r="G21" s="120"/>
      <c r="H21" s="121"/>
      <c r="I21" s="92"/>
      <c r="J21" s="92"/>
      <c r="K21" s="116"/>
      <c r="L21" s="123"/>
      <c r="M21" s="123"/>
      <c r="N21" s="126"/>
      <c r="O21" s="125"/>
      <c r="P21" s="127"/>
      <c r="Q21" s="90"/>
      <c r="R21" s="130"/>
      <c r="S21" s="130"/>
      <c r="T21" s="130"/>
      <c r="U21" s="120"/>
      <c r="V21" s="116"/>
      <c r="W21" s="120"/>
    </row>
    <row r="22" spans="1:23" ht="16.149999999999999" customHeight="1" x14ac:dyDescent="0.15">
      <c r="A22" s="116"/>
      <c r="B22" s="117"/>
      <c r="C22" s="119"/>
      <c r="D22" s="116"/>
      <c r="E22" s="119"/>
      <c r="F22" s="119"/>
      <c r="G22" s="120"/>
      <c r="H22" s="121"/>
      <c r="I22" s="92"/>
      <c r="J22" s="92"/>
      <c r="K22" s="116"/>
      <c r="L22" s="123"/>
      <c r="M22" s="123"/>
      <c r="N22" s="126"/>
      <c r="O22" s="125"/>
      <c r="P22" s="127"/>
      <c r="Q22" s="90"/>
      <c r="R22" s="130"/>
      <c r="S22" s="130"/>
      <c r="T22" s="130"/>
      <c r="U22" s="120"/>
      <c r="V22" s="116"/>
      <c r="W22" s="120"/>
    </row>
    <row r="23" spans="1:23" ht="16.149999999999999" customHeight="1" x14ac:dyDescent="0.15">
      <c r="A23" s="116"/>
      <c r="B23" s="117"/>
      <c r="C23" s="119"/>
      <c r="D23" s="116"/>
      <c r="E23" s="119"/>
      <c r="F23" s="119"/>
      <c r="G23" s="120"/>
      <c r="H23" s="121"/>
      <c r="I23" s="92"/>
      <c r="J23" s="92"/>
      <c r="K23" s="116"/>
      <c r="L23" s="123"/>
      <c r="M23" s="123"/>
      <c r="N23" s="126"/>
      <c r="O23" s="125"/>
      <c r="P23" s="127"/>
      <c r="Q23" s="90"/>
      <c r="R23" s="130"/>
      <c r="S23" s="130"/>
      <c r="T23" s="130"/>
      <c r="U23" s="120"/>
      <c r="V23" s="116"/>
      <c r="W23" s="120"/>
    </row>
    <row r="24" spans="1:23" ht="16.149999999999999" customHeight="1" x14ac:dyDescent="0.15">
      <c r="A24" s="116"/>
      <c r="B24" s="117"/>
      <c r="C24" s="119"/>
      <c r="D24" s="116"/>
      <c r="E24" s="119"/>
      <c r="F24" s="119"/>
      <c r="G24" s="120"/>
      <c r="H24" s="121"/>
      <c r="I24" s="92"/>
      <c r="J24" s="92"/>
      <c r="K24" s="116"/>
      <c r="L24" s="123"/>
      <c r="M24" s="123"/>
      <c r="N24" s="126"/>
      <c r="O24" s="125"/>
      <c r="P24" s="127"/>
      <c r="Q24" s="90"/>
      <c r="R24" s="130"/>
      <c r="S24" s="130"/>
      <c r="T24" s="130"/>
      <c r="U24" s="120"/>
      <c r="V24" s="116"/>
      <c r="W24" s="120"/>
    </row>
    <row r="25" spans="1:23" ht="16.149999999999999" customHeight="1" x14ac:dyDescent="0.15">
      <c r="A25" s="116"/>
      <c r="B25" s="117"/>
      <c r="C25" s="119"/>
      <c r="D25" s="116"/>
      <c r="E25" s="119"/>
      <c r="F25" s="119"/>
      <c r="G25" s="120"/>
      <c r="H25" s="121"/>
      <c r="I25" s="92"/>
      <c r="J25" s="92"/>
      <c r="K25" s="116"/>
      <c r="L25" s="123"/>
      <c r="M25" s="123"/>
      <c r="N25" s="126"/>
      <c r="O25" s="125"/>
      <c r="P25" s="127"/>
      <c r="Q25" s="90"/>
      <c r="R25" s="130"/>
      <c r="S25" s="130"/>
      <c r="T25" s="130"/>
      <c r="U25" s="120"/>
      <c r="V25" s="116"/>
      <c r="W25" s="120"/>
    </row>
    <row r="26" spans="1:23" ht="16.149999999999999" customHeight="1" x14ac:dyDescent="0.15">
      <c r="A26" s="116"/>
      <c r="B26" s="117"/>
      <c r="C26" s="119"/>
      <c r="D26" s="116"/>
      <c r="E26" s="119"/>
      <c r="F26" s="119"/>
      <c r="G26" s="120"/>
      <c r="H26" s="121"/>
      <c r="I26" s="92"/>
      <c r="J26" s="92"/>
      <c r="K26" s="116"/>
      <c r="L26" s="123"/>
      <c r="M26" s="123"/>
      <c r="N26" s="126"/>
      <c r="O26" s="125"/>
      <c r="P26" s="127"/>
      <c r="Q26" s="90"/>
      <c r="R26" s="130"/>
      <c r="S26" s="130"/>
      <c r="T26" s="130"/>
      <c r="U26" s="120"/>
      <c r="V26" s="116"/>
      <c r="W26" s="120"/>
    </row>
    <row r="27" spans="1:23" ht="16.149999999999999" customHeight="1" x14ac:dyDescent="0.15">
      <c r="A27" s="116"/>
      <c r="B27" s="117"/>
      <c r="C27" s="119"/>
      <c r="D27" s="116"/>
      <c r="E27" s="119"/>
      <c r="F27" s="119"/>
      <c r="G27" s="120"/>
      <c r="H27" s="121"/>
      <c r="I27" s="92"/>
      <c r="J27" s="92"/>
      <c r="K27" s="116"/>
      <c r="L27" s="123"/>
      <c r="M27" s="123"/>
      <c r="N27" s="126"/>
      <c r="O27" s="125"/>
      <c r="P27" s="127"/>
      <c r="Q27" s="90"/>
      <c r="R27" s="130"/>
      <c r="S27" s="130"/>
      <c r="T27" s="130"/>
      <c r="U27" s="120"/>
      <c r="V27" s="116"/>
      <c r="W27" s="120"/>
    </row>
    <row r="28" spans="1:23" ht="16.149999999999999" customHeight="1" x14ac:dyDescent="0.15">
      <c r="A28" s="116"/>
      <c r="B28" s="117"/>
      <c r="C28" s="119"/>
      <c r="D28" s="116"/>
      <c r="E28" s="119"/>
      <c r="F28" s="119"/>
      <c r="G28" s="120"/>
      <c r="H28" s="121"/>
      <c r="I28" s="92"/>
      <c r="J28" s="92"/>
      <c r="K28" s="116"/>
      <c r="L28" s="123"/>
      <c r="M28" s="123"/>
      <c r="N28" s="126"/>
      <c r="O28" s="125"/>
      <c r="P28" s="127"/>
      <c r="Q28" s="90"/>
      <c r="R28" s="130"/>
      <c r="S28" s="130"/>
      <c r="T28" s="130"/>
      <c r="U28" s="120"/>
      <c r="V28" s="116"/>
      <c r="W28" s="120"/>
    </row>
    <row r="29" spans="1:23" ht="16.149999999999999" customHeight="1" x14ac:dyDescent="0.15">
      <c r="A29" s="116"/>
      <c r="B29" s="117"/>
      <c r="C29" s="119"/>
      <c r="D29" s="116"/>
      <c r="E29" s="119"/>
      <c r="F29" s="119"/>
      <c r="G29" s="120"/>
      <c r="H29" s="121"/>
      <c r="I29" s="92"/>
      <c r="J29" s="92"/>
      <c r="K29" s="116"/>
      <c r="L29" s="123"/>
      <c r="M29" s="123"/>
      <c r="N29" s="126"/>
      <c r="O29" s="125"/>
      <c r="P29" s="127"/>
      <c r="Q29" s="90"/>
      <c r="R29" s="130"/>
      <c r="S29" s="130"/>
      <c r="T29" s="130"/>
      <c r="U29" s="120"/>
      <c r="V29" s="116"/>
      <c r="W29" s="120"/>
    </row>
    <row r="30" spans="1:23" ht="16.149999999999999" customHeight="1" x14ac:dyDescent="0.15">
      <c r="A30" s="116"/>
      <c r="B30" s="117"/>
      <c r="C30" s="119"/>
      <c r="D30" s="116"/>
      <c r="E30" s="119"/>
      <c r="F30" s="119"/>
      <c r="G30" s="120"/>
      <c r="H30" s="121"/>
      <c r="I30" s="92"/>
      <c r="J30" s="92"/>
      <c r="K30" s="116"/>
      <c r="L30" s="123"/>
      <c r="M30" s="123"/>
      <c r="N30" s="126"/>
      <c r="O30" s="125"/>
      <c r="P30" s="127"/>
      <c r="Q30" s="90"/>
      <c r="R30" s="130"/>
      <c r="S30" s="130"/>
      <c r="T30" s="130"/>
      <c r="U30" s="120"/>
      <c r="V30" s="116"/>
      <c r="W30" s="120"/>
    </row>
    <row r="31" spans="1:23" ht="16.149999999999999" customHeight="1" x14ac:dyDescent="0.15">
      <c r="A31" s="116"/>
      <c r="B31" s="117"/>
      <c r="C31" s="119"/>
      <c r="D31" s="116"/>
      <c r="E31" s="119"/>
      <c r="F31" s="119"/>
      <c r="G31" s="120"/>
      <c r="H31" s="121"/>
      <c r="I31" s="92"/>
      <c r="J31" s="92"/>
      <c r="K31" s="116"/>
      <c r="L31" s="123"/>
      <c r="M31" s="123"/>
      <c r="N31" s="126"/>
      <c r="O31" s="125"/>
      <c r="P31" s="127"/>
      <c r="Q31" s="90"/>
      <c r="R31" s="130"/>
      <c r="S31" s="130"/>
      <c r="T31" s="130"/>
      <c r="U31" s="120"/>
      <c r="V31" s="116"/>
      <c r="W31" s="120"/>
    </row>
    <row r="32" spans="1:23" ht="16.149999999999999" customHeight="1" x14ac:dyDescent="0.15">
      <c r="A32" s="116"/>
      <c r="B32" s="117"/>
      <c r="C32" s="119"/>
      <c r="D32" s="116"/>
      <c r="E32" s="119"/>
      <c r="F32" s="119"/>
      <c r="G32" s="120"/>
      <c r="H32" s="121"/>
      <c r="I32" s="92"/>
      <c r="J32" s="92"/>
      <c r="K32" s="116"/>
      <c r="L32" s="123"/>
      <c r="M32" s="123"/>
      <c r="N32" s="126"/>
      <c r="O32" s="125"/>
      <c r="P32" s="127"/>
      <c r="Q32" s="90"/>
      <c r="R32" s="130"/>
      <c r="S32" s="130"/>
      <c r="T32" s="130"/>
      <c r="U32" s="120"/>
      <c r="V32" s="116"/>
      <c r="W32" s="120"/>
    </row>
    <row r="33" spans="1:23" ht="16.149999999999999" customHeight="1" x14ac:dyDescent="0.15">
      <c r="A33" s="116"/>
      <c r="B33" s="117"/>
      <c r="C33" s="119"/>
      <c r="D33" s="116"/>
      <c r="E33" s="119"/>
      <c r="F33" s="119"/>
      <c r="G33" s="120"/>
      <c r="H33" s="121"/>
      <c r="I33" s="92"/>
      <c r="J33" s="92"/>
      <c r="K33" s="116"/>
      <c r="L33" s="123"/>
      <c r="M33" s="123"/>
      <c r="N33" s="126"/>
      <c r="O33" s="125"/>
      <c r="P33" s="127"/>
      <c r="Q33" s="90"/>
      <c r="R33" s="130"/>
      <c r="S33" s="130"/>
      <c r="T33" s="130"/>
      <c r="U33" s="120"/>
      <c r="V33" s="116"/>
      <c r="W33" s="120"/>
    </row>
    <row r="34" spans="1:23" ht="16.149999999999999" customHeight="1" x14ac:dyDescent="0.15">
      <c r="A34" s="116"/>
      <c r="B34" s="117"/>
      <c r="C34" s="119"/>
      <c r="D34" s="116"/>
      <c r="E34" s="119"/>
      <c r="F34" s="119"/>
      <c r="G34" s="120"/>
      <c r="H34" s="121"/>
      <c r="I34" s="92"/>
      <c r="J34" s="92"/>
      <c r="K34" s="116"/>
      <c r="L34" s="123"/>
      <c r="M34" s="123"/>
      <c r="N34" s="126"/>
      <c r="O34" s="125"/>
      <c r="P34" s="127"/>
      <c r="Q34" s="90"/>
      <c r="R34" s="130"/>
      <c r="S34" s="130"/>
      <c r="T34" s="130"/>
      <c r="U34" s="120"/>
      <c r="V34" s="116"/>
      <c r="W34" s="120"/>
    </row>
    <row r="35" spans="1:23" ht="16.149999999999999" customHeight="1" x14ac:dyDescent="0.15">
      <c r="A35" s="116"/>
      <c r="B35" s="117"/>
      <c r="C35" s="119"/>
      <c r="D35" s="116"/>
      <c r="E35" s="119"/>
      <c r="F35" s="119"/>
      <c r="G35" s="120"/>
      <c r="H35" s="121"/>
      <c r="I35" s="92"/>
      <c r="J35" s="92"/>
      <c r="K35" s="116"/>
      <c r="L35" s="123"/>
      <c r="M35" s="123"/>
      <c r="N35" s="126"/>
      <c r="O35" s="125"/>
      <c r="P35" s="127"/>
      <c r="Q35" s="90"/>
      <c r="R35" s="130"/>
      <c r="S35" s="130"/>
      <c r="T35" s="130"/>
      <c r="U35" s="120"/>
      <c r="V35" s="116"/>
      <c r="W35" s="120"/>
    </row>
    <row r="36" spans="1:23" x14ac:dyDescent="0.15">
      <c r="A36" s="116"/>
      <c r="B36" s="120"/>
      <c r="C36" s="120"/>
      <c r="D36" s="116"/>
      <c r="E36" s="120"/>
      <c r="F36" s="120"/>
      <c r="G36" s="120"/>
      <c r="H36" s="121"/>
      <c r="I36" s="123"/>
      <c r="J36" s="123"/>
      <c r="K36" s="116"/>
      <c r="L36" s="123"/>
      <c r="M36" s="123"/>
      <c r="N36" s="116"/>
      <c r="O36" s="123"/>
      <c r="P36" s="120"/>
      <c r="Q36" s="120"/>
      <c r="R36" s="120"/>
      <c r="S36" s="120"/>
      <c r="T36" s="120"/>
      <c r="U36" s="116"/>
      <c r="V36" s="116"/>
      <c r="W36" s="120"/>
    </row>
  </sheetData>
  <mergeCells count="17">
    <mergeCell ref="T4:T5"/>
    <mergeCell ref="W4:W5"/>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s>
  <phoneticPr fontId="34" type="noConversion"/>
  <printOptions horizontalCentered="1"/>
  <pageMargins left="0.39370078740157499" right="0.39370078740157499" top="0.78740157480314998" bottom="0.66929133858267698" header="0.511811023622047" footer="0.511811023622047"/>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16"/>
  <sheetViews>
    <sheetView view="pageBreakPreview" topLeftCell="A9" zoomScale="90" zoomScaleNormal="100" workbookViewId="0">
      <selection activeCell="U7" sqref="U7"/>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5" width="7" style="85" customWidth="1"/>
    <col min="6" max="6" width="8.5" style="85" customWidth="1"/>
    <col min="7" max="7" width="11.25" style="85" customWidth="1"/>
    <col min="8" max="8" width="13.75" style="85" customWidth="1"/>
    <col min="9" max="9" width="16.625" style="85" customWidth="1"/>
    <col min="10" max="10" width="7.125" style="85" customWidth="1"/>
    <col min="11" max="14" width="12.875" style="85" customWidth="1"/>
    <col min="15" max="15" width="15.5" style="85" customWidth="1"/>
    <col min="16" max="16" width="12.375" style="85" customWidth="1"/>
    <col min="17" max="17" width="9.625" style="85" customWidth="1"/>
    <col min="18" max="18" width="7.875"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830</v>
      </c>
    </row>
    <row r="2" spans="1:25" ht="22.5" x14ac:dyDescent="0.15">
      <c r="A2" s="298" t="s">
        <v>831</v>
      </c>
      <c r="B2" s="283"/>
      <c r="C2" s="283"/>
      <c r="D2" s="283"/>
      <c r="E2" s="283"/>
      <c r="F2" s="283"/>
      <c r="G2" s="283"/>
      <c r="H2" s="283"/>
      <c r="I2" s="283"/>
      <c r="J2" s="283"/>
      <c r="K2" s="283"/>
      <c r="L2" s="283"/>
      <c r="M2" s="283"/>
      <c r="N2" s="283"/>
      <c r="O2" s="283"/>
      <c r="P2" s="283"/>
      <c r="Q2" s="283"/>
      <c r="R2" s="283"/>
      <c r="S2" s="283"/>
      <c r="T2" s="283"/>
      <c r="U2" s="283"/>
      <c r="V2" s="283"/>
      <c r="W2" s="283"/>
      <c r="X2" s="283"/>
      <c r="Y2" s="283"/>
    </row>
    <row r="3" spans="1:25" x14ac:dyDescent="0.15">
      <c r="Y3" s="113" t="s">
        <v>737</v>
      </c>
    </row>
    <row r="4" spans="1:25" ht="32.450000000000003" customHeight="1" x14ac:dyDescent="0.15">
      <c r="A4" s="310" t="s">
        <v>832</v>
      </c>
      <c r="B4" s="310" t="s">
        <v>833</v>
      </c>
      <c r="C4" s="310" t="s">
        <v>834</v>
      </c>
      <c r="D4" s="310" t="s">
        <v>835</v>
      </c>
      <c r="E4" s="310" t="s">
        <v>836</v>
      </c>
      <c r="F4" s="310" t="s">
        <v>837</v>
      </c>
      <c r="G4" s="310" t="s">
        <v>838</v>
      </c>
      <c r="H4" s="310" t="s">
        <v>839</v>
      </c>
      <c r="I4" s="310" t="s">
        <v>739</v>
      </c>
      <c r="J4" s="310" t="s">
        <v>840</v>
      </c>
      <c r="K4" s="310" t="s">
        <v>743</v>
      </c>
      <c r="L4" s="310"/>
      <c r="M4" s="310" t="s">
        <v>841</v>
      </c>
      <c r="N4" s="310"/>
      <c r="O4" s="310" t="s">
        <v>842</v>
      </c>
      <c r="P4" s="310" t="s">
        <v>843</v>
      </c>
      <c r="Q4" s="310" t="s">
        <v>747</v>
      </c>
      <c r="R4" s="310" t="s">
        <v>748</v>
      </c>
      <c r="S4" s="310" t="s">
        <v>749</v>
      </c>
      <c r="T4" s="310" t="s">
        <v>750</v>
      </c>
      <c r="U4" s="310" t="s">
        <v>751</v>
      </c>
      <c r="V4" s="310" t="s">
        <v>844</v>
      </c>
      <c r="W4" s="310"/>
      <c r="X4" s="310" t="s">
        <v>845</v>
      </c>
      <c r="Y4" s="310" t="s">
        <v>211</v>
      </c>
    </row>
    <row r="5" spans="1:25" ht="24" x14ac:dyDescent="0.15">
      <c r="A5" s="310"/>
      <c r="B5" s="310"/>
      <c r="C5" s="310"/>
      <c r="D5" s="310"/>
      <c r="E5" s="310"/>
      <c r="F5" s="310"/>
      <c r="G5" s="310"/>
      <c r="H5" s="310"/>
      <c r="I5" s="310"/>
      <c r="J5" s="310"/>
      <c r="K5" s="86" t="s">
        <v>754</v>
      </c>
      <c r="L5" s="86" t="s">
        <v>755</v>
      </c>
      <c r="M5" s="86" t="s">
        <v>754</v>
      </c>
      <c r="N5" s="86" t="s">
        <v>755</v>
      </c>
      <c r="O5" s="310"/>
      <c r="P5" s="310"/>
      <c r="Q5" s="310"/>
      <c r="R5" s="310"/>
      <c r="S5" s="310"/>
      <c r="T5" s="310"/>
      <c r="U5" s="310"/>
      <c r="V5" s="86" t="s">
        <v>742</v>
      </c>
      <c r="W5" s="86" t="s">
        <v>846</v>
      </c>
      <c r="X5" s="310"/>
      <c r="Y5" s="310"/>
    </row>
    <row r="6" spans="1:25" ht="52.9" customHeight="1" x14ac:dyDescent="0.15">
      <c r="A6" s="103">
        <v>1</v>
      </c>
      <c r="B6" s="103" t="s">
        <v>847</v>
      </c>
      <c r="C6" s="103" t="s">
        <v>848</v>
      </c>
      <c r="D6" s="103" t="s">
        <v>849</v>
      </c>
      <c r="E6" s="104" t="s">
        <v>641</v>
      </c>
      <c r="F6" s="105" t="s">
        <v>642</v>
      </c>
      <c r="G6" s="380" t="str">
        <f>项目基本情况公示表!B4</f>
        <v>巴宜区八一镇多旺农牧民手工艺糌粑加工厂项目</v>
      </c>
      <c r="H6" s="383">
        <f>项目资产清单!L7</f>
        <v>532675.01</v>
      </c>
      <c r="I6" s="108" t="str">
        <f>项目资产清单!B7</f>
        <v>新修道路</v>
      </c>
      <c r="J6" s="106" t="s">
        <v>850</v>
      </c>
      <c r="K6" s="109">
        <f>L6</f>
        <v>100908.45</v>
      </c>
      <c r="L6" s="109">
        <f>资产基本情况公示表!H6</f>
        <v>100908.45</v>
      </c>
      <c r="M6" s="107">
        <f>K6</f>
        <v>100908.45</v>
      </c>
      <c r="N6" s="107">
        <f>L6</f>
        <v>100908.45</v>
      </c>
      <c r="O6" s="106" t="str">
        <f>资产基本情况公示表!D6</f>
        <v>林芝市巴宜区八一镇加定村</v>
      </c>
      <c r="P6" s="110"/>
      <c r="Q6" s="106" t="str">
        <f>项目固定资产管理台账!O6</f>
        <v>在用</v>
      </c>
      <c r="R6" s="105" t="s">
        <v>759</v>
      </c>
      <c r="S6" s="105" t="str">
        <f>资产基本情况公示表!O6</f>
        <v>经营性</v>
      </c>
      <c r="T6" s="105" t="str">
        <f>资产基本情况公示表!P6</f>
        <v>固定资产</v>
      </c>
      <c r="U6" s="105" t="str">
        <f>资产基本情况公示表!Q6</f>
        <v>构筑物</v>
      </c>
      <c r="V6" s="365" t="str">
        <f>项目经营主体基本信息!C5</f>
        <v>林芝市巴宜区多旺农牧民手工艺品专业合作社</v>
      </c>
      <c r="W6" s="377" t="str">
        <f>项目经营主体基本信息!F5</f>
        <v>桑登次仁</v>
      </c>
      <c r="X6" s="112"/>
      <c r="Y6" s="114"/>
    </row>
    <row r="7" spans="1:25" ht="52.9" customHeight="1" x14ac:dyDescent="0.15">
      <c r="A7" s="103">
        <v>2</v>
      </c>
      <c r="B7" s="103" t="s">
        <v>847</v>
      </c>
      <c r="C7" s="103" t="s">
        <v>848</v>
      </c>
      <c r="D7" s="103" t="s">
        <v>849</v>
      </c>
      <c r="E7" s="104" t="s">
        <v>641</v>
      </c>
      <c r="F7" s="105" t="s">
        <v>642</v>
      </c>
      <c r="G7" s="381"/>
      <c r="H7" s="384"/>
      <c r="I7" s="108" t="str">
        <f>项目资产清单!B8</f>
        <v>停车场</v>
      </c>
      <c r="J7" s="106" t="s">
        <v>850</v>
      </c>
      <c r="K7" s="109">
        <f t="shared" ref="K7:K15" si="0">L7</f>
        <v>249791.55</v>
      </c>
      <c r="L7" s="109">
        <f>资产基本情况公示表!H7</f>
        <v>249791.55</v>
      </c>
      <c r="M7" s="107">
        <f t="shared" ref="M7:M16" si="1">K7</f>
        <v>249791.55</v>
      </c>
      <c r="N7" s="107">
        <f t="shared" ref="N7:N16" si="2">L7</f>
        <v>249791.55</v>
      </c>
      <c r="O7" s="106" t="str">
        <f>资产基本情况公示表!D7</f>
        <v>林芝市巴宜区八一镇加定村</v>
      </c>
      <c r="P7" s="111"/>
      <c r="Q7" s="106" t="str">
        <f>项目固定资产管理台账!O7</f>
        <v>在用</v>
      </c>
      <c r="R7" s="105" t="s">
        <v>759</v>
      </c>
      <c r="S7" s="105" t="str">
        <f>资产基本情况公示表!O7</f>
        <v>经营性</v>
      </c>
      <c r="T7" s="105" t="str">
        <f>资产基本情况公示表!P7</f>
        <v>固定资产</v>
      </c>
      <c r="U7" s="105" t="str">
        <f>资产基本情况公示表!Q7</f>
        <v>建筑物</v>
      </c>
      <c r="V7" s="366"/>
      <c r="W7" s="378"/>
      <c r="X7" s="87"/>
      <c r="Y7" s="114"/>
    </row>
    <row r="8" spans="1:25" ht="52.9" customHeight="1" x14ac:dyDescent="0.15">
      <c r="A8" s="103">
        <v>3</v>
      </c>
      <c r="B8" s="103" t="s">
        <v>847</v>
      </c>
      <c r="C8" s="103" t="s">
        <v>848</v>
      </c>
      <c r="D8" s="103" t="s">
        <v>849</v>
      </c>
      <c r="E8" s="104" t="s">
        <v>641</v>
      </c>
      <c r="F8" s="105" t="s">
        <v>642</v>
      </c>
      <c r="G8" s="381"/>
      <c r="H8" s="384"/>
      <c r="I8" s="108" t="str">
        <f>项目资产清单!B9</f>
        <v>组合清粮机</v>
      </c>
      <c r="J8" s="106" t="s">
        <v>851</v>
      </c>
      <c r="K8" s="109">
        <f t="shared" si="0"/>
        <v>31942.86</v>
      </c>
      <c r="L8" s="109">
        <f>资产基本情况公示表!H8</f>
        <v>31942.86</v>
      </c>
      <c r="M8" s="107">
        <f t="shared" si="1"/>
        <v>31942.86</v>
      </c>
      <c r="N8" s="107">
        <f t="shared" si="2"/>
        <v>31942.86</v>
      </c>
      <c r="O8" s="106" t="str">
        <f>资产基本情况公示表!D8</f>
        <v>林芝市巴宜区八一镇加定村</v>
      </c>
      <c r="P8" s="111"/>
      <c r="Q8" s="106" t="str">
        <f>项目固定资产管理台账!O8</f>
        <v>在用</v>
      </c>
      <c r="R8" s="105" t="s">
        <v>759</v>
      </c>
      <c r="S8" s="105" t="str">
        <f>资产基本情况公示表!O8</f>
        <v>经营性</v>
      </c>
      <c r="T8" s="105" t="str">
        <f>资产基本情况公示表!P8</f>
        <v>固定资产</v>
      </c>
      <c r="U8" s="105" t="str">
        <f>资产基本情况公示表!Q8</f>
        <v>专用设备</v>
      </c>
      <c r="V8" s="366"/>
      <c r="W8" s="378"/>
      <c r="X8" s="87"/>
      <c r="Y8" s="88"/>
    </row>
    <row r="9" spans="1:25" ht="52.9" customHeight="1" x14ac:dyDescent="0.15">
      <c r="A9" s="103">
        <v>4</v>
      </c>
      <c r="B9" s="103" t="s">
        <v>847</v>
      </c>
      <c r="C9" s="103" t="s">
        <v>848</v>
      </c>
      <c r="D9" s="103" t="s">
        <v>849</v>
      </c>
      <c r="E9" s="104" t="s">
        <v>641</v>
      </c>
      <c r="F9" s="105" t="s">
        <v>642</v>
      </c>
      <c r="G9" s="381"/>
      <c r="H9" s="384"/>
      <c r="I9" s="108" t="str">
        <f>项目资产清单!B10</f>
        <v>低压风机</v>
      </c>
      <c r="J9" s="106" t="s">
        <v>851</v>
      </c>
      <c r="K9" s="109">
        <f t="shared" si="0"/>
        <v>9828.57</v>
      </c>
      <c r="L9" s="109">
        <f>资产基本情况公示表!H9</f>
        <v>9828.57</v>
      </c>
      <c r="M9" s="107">
        <f t="shared" si="1"/>
        <v>9828.57</v>
      </c>
      <c r="N9" s="107">
        <f t="shared" si="2"/>
        <v>9828.57</v>
      </c>
      <c r="O9" s="106" t="str">
        <f>资产基本情况公示表!D9</f>
        <v>林芝市巴宜区八一镇加定村</v>
      </c>
      <c r="P9" s="111"/>
      <c r="Q9" s="106" t="str">
        <f>项目固定资产管理台账!O9</f>
        <v>在用</v>
      </c>
      <c r="R9" s="105" t="s">
        <v>759</v>
      </c>
      <c r="S9" s="105" t="str">
        <f>资产基本情况公示表!O9</f>
        <v>经营性</v>
      </c>
      <c r="T9" s="105" t="str">
        <f>资产基本情况公示表!P9</f>
        <v>固定资产</v>
      </c>
      <c r="U9" s="105" t="str">
        <f>资产基本情况公示表!Q9</f>
        <v>专用设备</v>
      </c>
      <c r="V9" s="366"/>
      <c r="W9" s="378"/>
      <c r="X9" s="87"/>
      <c r="Y9" s="88"/>
    </row>
    <row r="10" spans="1:25" ht="52.9" customHeight="1" x14ac:dyDescent="0.15">
      <c r="A10" s="103">
        <v>5</v>
      </c>
      <c r="B10" s="103" t="s">
        <v>847</v>
      </c>
      <c r="C10" s="103" t="s">
        <v>848</v>
      </c>
      <c r="D10" s="103" t="s">
        <v>849</v>
      </c>
      <c r="E10" s="104" t="s">
        <v>641</v>
      </c>
      <c r="F10" s="105" t="s">
        <v>642</v>
      </c>
      <c r="G10" s="381"/>
      <c r="H10" s="384"/>
      <c r="I10" s="108" t="str">
        <f>项目资产清单!B11</f>
        <v>链条提沙机</v>
      </c>
      <c r="J10" s="106" t="s">
        <v>851</v>
      </c>
      <c r="K10" s="109">
        <f t="shared" si="0"/>
        <v>24571.43</v>
      </c>
      <c r="L10" s="109">
        <f>资产基本情况公示表!H10</f>
        <v>24571.43</v>
      </c>
      <c r="M10" s="107">
        <f t="shared" si="1"/>
        <v>24571.43</v>
      </c>
      <c r="N10" s="107">
        <f t="shared" si="2"/>
        <v>24571.43</v>
      </c>
      <c r="O10" s="106" t="str">
        <f>资产基本情况公示表!D10</f>
        <v>林芝市巴宜区八一镇加定村</v>
      </c>
      <c r="P10" s="111"/>
      <c r="Q10" s="106" t="str">
        <f>项目固定资产管理台账!O10</f>
        <v>在用</v>
      </c>
      <c r="R10" s="105" t="s">
        <v>759</v>
      </c>
      <c r="S10" s="105" t="str">
        <f>资产基本情况公示表!O10</f>
        <v>经营性</v>
      </c>
      <c r="T10" s="105" t="str">
        <f>资产基本情况公示表!P10</f>
        <v>固定资产</v>
      </c>
      <c r="U10" s="105" t="str">
        <f>资产基本情况公示表!Q10</f>
        <v>专用设备</v>
      </c>
      <c r="V10" s="366"/>
      <c r="W10" s="378"/>
      <c r="X10" s="87"/>
      <c r="Y10" s="87"/>
    </row>
    <row r="11" spans="1:25" ht="52.9" customHeight="1" x14ac:dyDescent="0.15">
      <c r="A11" s="103">
        <v>6</v>
      </c>
      <c r="B11" s="103" t="s">
        <v>847</v>
      </c>
      <c r="C11" s="103" t="s">
        <v>848</v>
      </c>
      <c r="D11" s="103" t="s">
        <v>849</v>
      </c>
      <c r="E11" s="104" t="s">
        <v>641</v>
      </c>
      <c r="F11" s="105" t="s">
        <v>642</v>
      </c>
      <c r="G11" s="381"/>
      <c r="H11" s="384"/>
      <c r="I11" s="108" t="str">
        <f>项目资产清单!B12</f>
        <v>青稞输送绞龙</v>
      </c>
      <c r="J11" s="106" t="s">
        <v>851</v>
      </c>
      <c r="K11" s="109">
        <f t="shared" si="0"/>
        <v>9975</v>
      </c>
      <c r="L11" s="109">
        <f>资产基本情况公示表!H11</f>
        <v>9975</v>
      </c>
      <c r="M11" s="107">
        <f t="shared" si="1"/>
        <v>9975</v>
      </c>
      <c r="N11" s="107">
        <f t="shared" si="2"/>
        <v>9975</v>
      </c>
      <c r="O11" s="106" t="str">
        <f>资产基本情况公示表!D11</f>
        <v>林芝市巴宜区八一镇加定村</v>
      </c>
      <c r="P11" s="111"/>
      <c r="Q11" s="106" t="str">
        <f>项目固定资产管理台账!O11</f>
        <v>在用</v>
      </c>
      <c r="R11" s="105" t="s">
        <v>759</v>
      </c>
      <c r="S11" s="105" t="str">
        <f>资产基本情况公示表!O11</f>
        <v>经营性</v>
      </c>
      <c r="T11" s="105" t="str">
        <f>资产基本情况公示表!P11</f>
        <v>固定资产</v>
      </c>
      <c r="U11" s="105" t="str">
        <f>资产基本情况公示表!Q11</f>
        <v>专用设备</v>
      </c>
      <c r="V11" s="366"/>
      <c r="W11" s="378"/>
      <c r="X11" s="87"/>
      <c r="Y11" s="87"/>
    </row>
    <row r="12" spans="1:25" ht="52.9" customHeight="1" x14ac:dyDescent="0.15">
      <c r="A12" s="103">
        <v>7</v>
      </c>
      <c r="B12" s="103" t="s">
        <v>847</v>
      </c>
      <c r="C12" s="103" t="s">
        <v>848</v>
      </c>
      <c r="D12" s="103" t="s">
        <v>849</v>
      </c>
      <c r="E12" s="104" t="s">
        <v>641</v>
      </c>
      <c r="F12" s="105" t="s">
        <v>642</v>
      </c>
      <c r="G12" s="381"/>
      <c r="H12" s="384"/>
      <c r="I12" s="108" t="str">
        <f>项目资产清单!B13</f>
        <v>电柜</v>
      </c>
      <c r="J12" s="106" t="s">
        <v>851</v>
      </c>
      <c r="K12" s="109">
        <f t="shared" si="0"/>
        <v>9828.57</v>
      </c>
      <c r="L12" s="109">
        <f>资产基本情况公示表!H12</f>
        <v>9828.57</v>
      </c>
      <c r="M12" s="107">
        <f t="shared" si="1"/>
        <v>9828.57</v>
      </c>
      <c r="N12" s="107">
        <f t="shared" si="2"/>
        <v>9828.57</v>
      </c>
      <c r="O12" s="106" t="str">
        <f>资产基本情况公示表!D12</f>
        <v>林芝市巴宜区八一镇加定村</v>
      </c>
      <c r="P12" s="111"/>
      <c r="Q12" s="106" t="str">
        <f>项目固定资产管理台账!O12</f>
        <v>在用</v>
      </c>
      <c r="R12" s="105" t="s">
        <v>759</v>
      </c>
      <c r="S12" s="105" t="str">
        <f>资产基本情况公示表!O12</f>
        <v>经营性</v>
      </c>
      <c r="T12" s="105" t="str">
        <f>资产基本情况公示表!P12</f>
        <v>固定资产</v>
      </c>
      <c r="U12" s="105" t="str">
        <f>资产基本情况公示表!Q12</f>
        <v>专用设备</v>
      </c>
      <c r="V12" s="366"/>
      <c r="W12" s="378"/>
      <c r="X12" s="87"/>
      <c r="Y12" s="87"/>
    </row>
    <row r="13" spans="1:25" ht="52.9" customHeight="1" x14ac:dyDescent="0.15">
      <c r="A13" s="103">
        <v>8</v>
      </c>
      <c r="B13" s="103" t="s">
        <v>847</v>
      </c>
      <c r="C13" s="103" t="s">
        <v>848</v>
      </c>
      <c r="D13" s="103" t="s">
        <v>849</v>
      </c>
      <c r="E13" s="104" t="s">
        <v>641</v>
      </c>
      <c r="F13" s="105" t="s">
        <v>642</v>
      </c>
      <c r="G13" s="381"/>
      <c r="H13" s="384"/>
      <c r="I13" s="108" t="str">
        <f>项目资产清单!B14</f>
        <v>皮带提升机</v>
      </c>
      <c r="J13" s="106" t="s">
        <v>851</v>
      </c>
      <c r="K13" s="109">
        <f t="shared" si="0"/>
        <v>58971.43</v>
      </c>
      <c r="L13" s="109">
        <f>资产基本情况公示表!H13</f>
        <v>58971.43</v>
      </c>
      <c r="M13" s="107">
        <f t="shared" si="1"/>
        <v>58971.43</v>
      </c>
      <c r="N13" s="107">
        <f t="shared" si="2"/>
        <v>58971.43</v>
      </c>
      <c r="O13" s="106" t="str">
        <f>资产基本情况公示表!D13</f>
        <v>林芝市巴宜区八一镇加定村</v>
      </c>
      <c r="P13" s="111"/>
      <c r="Q13" s="106" t="str">
        <f>项目固定资产管理台账!O13</f>
        <v>在用</v>
      </c>
      <c r="R13" s="105" t="s">
        <v>759</v>
      </c>
      <c r="S13" s="105" t="str">
        <f>资产基本情况公示表!O13</f>
        <v>经营性</v>
      </c>
      <c r="T13" s="105" t="str">
        <f>资产基本情况公示表!P13</f>
        <v>固定资产</v>
      </c>
      <c r="U13" s="105" t="str">
        <f>资产基本情况公示表!Q13</f>
        <v>专用设备</v>
      </c>
      <c r="V13" s="366"/>
      <c r="W13" s="378"/>
      <c r="X13" s="87"/>
      <c r="Y13" s="87"/>
    </row>
    <row r="14" spans="1:25" ht="52.9" customHeight="1" x14ac:dyDescent="0.15">
      <c r="A14" s="103">
        <v>9</v>
      </c>
      <c r="B14" s="103" t="s">
        <v>847</v>
      </c>
      <c r="C14" s="103" t="s">
        <v>848</v>
      </c>
      <c r="D14" s="103" t="s">
        <v>849</v>
      </c>
      <c r="E14" s="104" t="s">
        <v>641</v>
      </c>
      <c r="F14" s="105" t="s">
        <v>642</v>
      </c>
      <c r="G14" s="381"/>
      <c r="H14" s="384"/>
      <c r="I14" s="108" t="str">
        <f>项目资产清单!B15</f>
        <v>二联风网</v>
      </c>
      <c r="J14" s="106" t="s">
        <v>851</v>
      </c>
      <c r="K14" s="109">
        <f t="shared" si="0"/>
        <v>2457.14</v>
      </c>
      <c r="L14" s="109">
        <f>资产基本情况公示表!H14</f>
        <v>2457.14</v>
      </c>
      <c r="M14" s="107">
        <f t="shared" si="1"/>
        <v>2457.14</v>
      </c>
      <c r="N14" s="107">
        <f t="shared" si="2"/>
        <v>2457.14</v>
      </c>
      <c r="O14" s="106" t="str">
        <f>资产基本情况公示表!D14</f>
        <v>林芝市巴宜区八一镇加定村</v>
      </c>
      <c r="P14" s="111"/>
      <c r="Q14" s="106" t="str">
        <f>项目固定资产管理台账!O14</f>
        <v>在用</v>
      </c>
      <c r="R14" s="105" t="s">
        <v>759</v>
      </c>
      <c r="S14" s="105" t="str">
        <f>资产基本情况公示表!O14</f>
        <v>经营性</v>
      </c>
      <c r="T14" s="105" t="str">
        <f>资产基本情况公示表!P14</f>
        <v>固定资产</v>
      </c>
      <c r="U14" s="105" t="str">
        <f>资产基本情况公示表!Q14</f>
        <v>专用设备</v>
      </c>
      <c r="V14" s="366"/>
      <c r="W14" s="378"/>
      <c r="X14" s="87"/>
      <c r="Y14" s="87"/>
    </row>
    <row r="15" spans="1:25" ht="52.9" customHeight="1" x14ac:dyDescent="0.15">
      <c r="A15" s="103">
        <v>10</v>
      </c>
      <c r="B15" s="103" t="s">
        <v>847</v>
      </c>
      <c r="C15" s="103" t="s">
        <v>848</v>
      </c>
      <c r="D15" s="103" t="s">
        <v>849</v>
      </c>
      <c r="E15" s="104" t="s">
        <v>641</v>
      </c>
      <c r="F15" s="105" t="s">
        <v>642</v>
      </c>
      <c r="G15" s="381"/>
      <c r="H15" s="384"/>
      <c r="I15" s="108" t="str">
        <f>项目资产清单!B16</f>
        <v>水洗甩干机</v>
      </c>
      <c r="J15" s="106" t="s">
        <v>851</v>
      </c>
      <c r="K15" s="109">
        <f t="shared" si="0"/>
        <v>19657.14</v>
      </c>
      <c r="L15" s="109">
        <f>资产基本情况公示表!H15</f>
        <v>19657.14</v>
      </c>
      <c r="M15" s="107">
        <f t="shared" si="1"/>
        <v>19657.14</v>
      </c>
      <c r="N15" s="107">
        <f t="shared" si="2"/>
        <v>19657.14</v>
      </c>
      <c r="O15" s="106" t="str">
        <f>资产基本情况公示表!D15</f>
        <v>林芝市巴宜区八一镇加定村</v>
      </c>
      <c r="P15" s="111"/>
      <c r="Q15" s="106" t="str">
        <f>项目固定资产管理台账!O15</f>
        <v>在用</v>
      </c>
      <c r="R15" s="105" t="s">
        <v>759</v>
      </c>
      <c r="S15" s="105" t="str">
        <f>资产基本情况公示表!O15</f>
        <v>经营性</v>
      </c>
      <c r="T15" s="105" t="str">
        <f>资产基本情况公示表!P15</f>
        <v>固定资产</v>
      </c>
      <c r="U15" s="105" t="str">
        <f>资产基本情况公示表!Q15</f>
        <v>专用设备</v>
      </c>
      <c r="V15" s="366"/>
      <c r="W15" s="378"/>
      <c r="X15" s="87"/>
      <c r="Y15" s="87"/>
    </row>
    <row r="16" spans="1:25" ht="52.9" customHeight="1" x14ac:dyDescent="0.15">
      <c r="A16" s="103">
        <v>11</v>
      </c>
      <c r="B16" s="103" t="s">
        <v>847</v>
      </c>
      <c r="C16" s="103" t="s">
        <v>848</v>
      </c>
      <c r="D16" s="103" t="s">
        <v>849</v>
      </c>
      <c r="E16" s="104" t="s">
        <v>641</v>
      </c>
      <c r="F16" s="105" t="s">
        <v>642</v>
      </c>
      <c r="G16" s="382"/>
      <c r="H16" s="385"/>
      <c r="I16" s="108" t="str">
        <f>项目资产清单!B17</f>
        <v>摩擦抛光机</v>
      </c>
      <c r="J16" s="106" t="s">
        <v>851</v>
      </c>
      <c r="K16" s="109">
        <f t="shared" ref="K16" si="3">L16</f>
        <v>14742.87</v>
      </c>
      <c r="L16" s="109">
        <f>资产基本情况公示表!H16</f>
        <v>14742.87</v>
      </c>
      <c r="M16" s="107">
        <f t="shared" si="1"/>
        <v>14742.87</v>
      </c>
      <c r="N16" s="107">
        <f t="shared" si="2"/>
        <v>14742.87</v>
      </c>
      <c r="O16" s="106" t="str">
        <f>资产基本情况公示表!D16</f>
        <v>林芝市巴宜区八一镇加定村</v>
      </c>
      <c r="P16" s="87"/>
      <c r="Q16" s="106" t="str">
        <f>项目固定资产管理台账!O16</f>
        <v>在用</v>
      </c>
      <c r="R16" s="105" t="s">
        <v>759</v>
      </c>
      <c r="S16" s="105" t="str">
        <f>资产基本情况公示表!O16</f>
        <v>经营性</v>
      </c>
      <c r="T16" s="105" t="str">
        <f>资产基本情况公示表!P16</f>
        <v>固定资产</v>
      </c>
      <c r="U16" s="105" t="str">
        <f>资产基本情况公示表!Q16</f>
        <v>专用设备</v>
      </c>
      <c r="V16" s="367"/>
      <c r="W16" s="379"/>
      <c r="X16" s="87"/>
      <c r="Y16" s="87"/>
    </row>
  </sheetData>
  <mergeCells count="27">
    <mergeCell ref="A2:Y2"/>
    <mergeCell ref="K4:L4"/>
    <mergeCell ref="M4:N4"/>
    <mergeCell ref="V4:W4"/>
    <mergeCell ref="A4:A5"/>
    <mergeCell ref="B4:B5"/>
    <mergeCell ref="C4:C5"/>
    <mergeCell ref="D4:D5"/>
    <mergeCell ref="E4:E5"/>
    <mergeCell ref="F4:F5"/>
    <mergeCell ref="G4:G5"/>
    <mergeCell ref="O4:O5"/>
    <mergeCell ref="P4:P5"/>
    <mergeCell ref="Q4:Q5"/>
    <mergeCell ref="R4:R5"/>
    <mergeCell ref="S4:S5"/>
    <mergeCell ref="G6:G16"/>
    <mergeCell ref="H4:H5"/>
    <mergeCell ref="H6:H16"/>
    <mergeCell ref="I4:I5"/>
    <mergeCell ref="J4:J5"/>
    <mergeCell ref="Y4:Y5"/>
    <mergeCell ref="T4:T5"/>
    <mergeCell ref="U4:U5"/>
    <mergeCell ref="V6:V16"/>
    <mergeCell ref="W6:W16"/>
    <mergeCell ref="X4:X5"/>
  </mergeCells>
  <phoneticPr fontId="34" type="noConversion"/>
  <printOptions horizontalCentered="1"/>
  <pageMargins left="0.39370078740157499" right="0.39370078740157499" top="0.74803149606299202" bottom="0.62992125984252001" header="0.511811023622047" footer="0.511811023622047"/>
  <pageSetup paperSize="9" scale="5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17"/>
  <sheetViews>
    <sheetView view="pageBreakPreview" zoomScaleNormal="100" workbookViewId="0">
      <selection activeCell="L11" sqref="L11"/>
    </sheetView>
  </sheetViews>
  <sheetFormatPr defaultColWidth="9" defaultRowHeight="12.75" x14ac:dyDescent="0.15"/>
  <cols>
    <col min="1" max="4" width="4.5" style="85" customWidth="1"/>
    <col min="5" max="5" width="5.5" style="85" customWidth="1"/>
    <col min="6" max="6" width="4.625" style="85" customWidth="1"/>
    <col min="7" max="7" width="10.625" style="85" customWidth="1"/>
    <col min="8" max="8" width="9.5" style="85" customWidth="1"/>
    <col min="9" max="10" width="10.875" style="85" customWidth="1"/>
    <col min="11" max="11" width="11.25" style="85" customWidth="1"/>
    <col min="12" max="12" width="10.375" style="85" customWidth="1"/>
    <col min="13" max="14" width="5.5" style="85" customWidth="1"/>
    <col min="15" max="15" width="10.375" style="85" customWidth="1"/>
    <col min="16" max="16" width="9.25" style="85" customWidth="1"/>
    <col min="17" max="17" width="7.125" style="85" customWidth="1"/>
    <col min="18" max="18" width="6.5" style="85" customWidth="1"/>
    <col min="19" max="20" width="5.25" style="85" customWidth="1"/>
    <col min="21" max="21" width="10.125" style="85" customWidth="1"/>
    <col min="22" max="22" width="9.875" style="85" customWidth="1"/>
    <col min="23" max="24" width="5.25" style="85" customWidth="1"/>
    <col min="25" max="26" width="7.25" style="85" customWidth="1"/>
    <col min="27" max="27" width="7" style="85" customWidth="1"/>
    <col min="28" max="28" width="9.25" style="85" customWidth="1"/>
    <col min="29" max="29" width="10.5" style="85" customWidth="1"/>
    <col min="30" max="30" width="7" style="85" customWidth="1"/>
    <col min="31" max="34" width="4.25" style="85" customWidth="1"/>
    <col min="35" max="35" width="10.625" style="85" customWidth="1"/>
    <col min="36" max="16384" width="9" style="85"/>
  </cols>
  <sheetData>
    <row r="1" spans="1:35" x14ac:dyDescent="0.15">
      <c r="A1" s="85" t="s">
        <v>852</v>
      </c>
    </row>
    <row r="2" spans="1:35" ht="22.5" x14ac:dyDescent="0.15">
      <c r="A2" s="298" t="s">
        <v>853</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1:35" x14ac:dyDescent="0.15">
      <c r="AI3" s="102" t="s">
        <v>854</v>
      </c>
    </row>
    <row r="4" spans="1:35" ht="21.6" customHeight="1" x14ac:dyDescent="0.15">
      <c r="A4" s="310" t="s">
        <v>855</v>
      </c>
      <c r="B4" s="310" t="s">
        <v>834</v>
      </c>
      <c r="C4" s="310" t="s">
        <v>856</v>
      </c>
      <c r="D4" s="310" t="s">
        <v>857</v>
      </c>
      <c r="E4" s="310" t="s">
        <v>858</v>
      </c>
      <c r="F4" s="310" t="s">
        <v>859</v>
      </c>
      <c r="G4" s="310" t="s">
        <v>860</v>
      </c>
      <c r="H4" s="310" t="s">
        <v>861</v>
      </c>
      <c r="I4" s="310" t="s">
        <v>862</v>
      </c>
      <c r="J4" s="310"/>
      <c r="K4" s="310" t="s">
        <v>863</v>
      </c>
      <c r="L4" s="310"/>
      <c r="M4" s="310" t="s">
        <v>748</v>
      </c>
      <c r="N4" s="310"/>
      <c r="O4" s="310"/>
      <c r="P4" s="310"/>
      <c r="Q4" s="310"/>
      <c r="R4" s="310"/>
      <c r="S4" s="310"/>
      <c r="T4" s="310"/>
      <c r="U4" s="310" t="s">
        <v>749</v>
      </c>
      <c r="V4" s="310"/>
      <c r="W4" s="310"/>
      <c r="X4" s="310"/>
      <c r="Y4" s="310"/>
      <c r="Z4" s="310"/>
      <c r="AA4" s="310" t="s">
        <v>750</v>
      </c>
      <c r="AB4" s="310"/>
      <c r="AC4" s="310"/>
      <c r="AD4" s="310"/>
      <c r="AE4" s="310"/>
      <c r="AF4" s="310"/>
      <c r="AG4" s="310"/>
      <c r="AH4" s="310"/>
      <c r="AI4" s="310" t="s">
        <v>211</v>
      </c>
    </row>
    <row r="5" spans="1:35" ht="21.6" customHeight="1" x14ac:dyDescent="0.15">
      <c r="A5" s="310"/>
      <c r="B5" s="310"/>
      <c r="C5" s="310"/>
      <c r="D5" s="310"/>
      <c r="E5" s="310"/>
      <c r="F5" s="310"/>
      <c r="G5" s="310"/>
      <c r="H5" s="310"/>
      <c r="I5" s="310"/>
      <c r="J5" s="310"/>
      <c r="K5" s="310"/>
      <c r="L5" s="310"/>
      <c r="M5" s="310" t="s">
        <v>864</v>
      </c>
      <c r="N5" s="310"/>
      <c r="O5" s="310" t="s">
        <v>865</v>
      </c>
      <c r="P5" s="310"/>
      <c r="Q5" s="310" t="s">
        <v>866</v>
      </c>
      <c r="R5" s="310"/>
      <c r="S5" s="310" t="s">
        <v>275</v>
      </c>
      <c r="T5" s="310"/>
      <c r="U5" s="310" t="s">
        <v>867</v>
      </c>
      <c r="V5" s="310"/>
      <c r="W5" s="310" t="s">
        <v>868</v>
      </c>
      <c r="X5" s="310"/>
      <c r="Y5" s="310" t="s">
        <v>869</v>
      </c>
      <c r="Z5" s="310"/>
      <c r="AA5" s="310" t="s">
        <v>870</v>
      </c>
      <c r="AB5" s="310"/>
      <c r="AC5" s="310" t="s">
        <v>871</v>
      </c>
      <c r="AD5" s="310"/>
      <c r="AE5" s="310" t="s">
        <v>872</v>
      </c>
      <c r="AF5" s="310"/>
      <c r="AG5" s="310" t="s">
        <v>275</v>
      </c>
      <c r="AH5" s="310"/>
      <c r="AI5" s="310"/>
    </row>
    <row r="6" spans="1:35" ht="24" x14ac:dyDescent="0.15">
      <c r="A6" s="310"/>
      <c r="B6" s="310"/>
      <c r="C6" s="310"/>
      <c r="D6" s="310"/>
      <c r="E6" s="310"/>
      <c r="F6" s="310"/>
      <c r="G6" s="310"/>
      <c r="H6" s="310"/>
      <c r="I6" s="86" t="s">
        <v>873</v>
      </c>
      <c r="J6" s="86" t="s">
        <v>874</v>
      </c>
      <c r="K6" s="86" t="s">
        <v>873</v>
      </c>
      <c r="L6" s="86" t="s">
        <v>874</v>
      </c>
      <c r="M6" s="86" t="s">
        <v>875</v>
      </c>
      <c r="N6" s="86" t="s">
        <v>876</v>
      </c>
      <c r="O6" s="86" t="s">
        <v>875</v>
      </c>
      <c r="P6" s="86" t="s">
        <v>876</v>
      </c>
      <c r="Q6" s="86" t="s">
        <v>875</v>
      </c>
      <c r="R6" s="86" t="s">
        <v>876</v>
      </c>
      <c r="S6" s="86" t="s">
        <v>875</v>
      </c>
      <c r="T6" s="86" t="s">
        <v>876</v>
      </c>
      <c r="U6" s="86" t="s">
        <v>875</v>
      </c>
      <c r="V6" s="86" t="s">
        <v>876</v>
      </c>
      <c r="W6" s="86" t="s">
        <v>875</v>
      </c>
      <c r="X6" s="86" t="s">
        <v>876</v>
      </c>
      <c r="Y6" s="86" t="s">
        <v>875</v>
      </c>
      <c r="Z6" s="86" t="s">
        <v>876</v>
      </c>
      <c r="AA6" s="86" t="s">
        <v>875</v>
      </c>
      <c r="AB6" s="86" t="s">
        <v>876</v>
      </c>
      <c r="AC6" s="86" t="s">
        <v>875</v>
      </c>
      <c r="AD6" s="86" t="s">
        <v>876</v>
      </c>
      <c r="AE6" s="86" t="s">
        <v>875</v>
      </c>
      <c r="AF6" s="86" t="s">
        <v>876</v>
      </c>
      <c r="AG6" s="86" t="s">
        <v>875</v>
      </c>
      <c r="AH6" s="86" t="s">
        <v>876</v>
      </c>
      <c r="AI6" s="310"/>
    </row>
    <row r="7" spans="1:35" ht="27" customHeight="1" x14ac:dyDescent="0.15">
      <c r="A7" s="87" t="s">
        <v>847</v>
      </c>
      <c r="B7" s="87" t="s">
        <v>848</v>
      </c>
      <c r="C7" s="87" t="s">
        <v>849</v>
      </c>
      <c r="D7" s="88" t="s">
        <v>877</v>
      </c>
      <c r="E7" s="89" t="s">
        <v>878</v>
      </c>
      <c r="F7" s="90">
        <v>2019</v>
      </c>
      <c r="G7" s="386">
        <f>(项目资产确认明细表!M6)/10000</f>
        <v>53.267501000000003</v>
      </c>
      <c r="H7" s="91">
        <v>1</v>
      </c>
      <c r="I7" s="92">
        <f>J7</f>
        <v>10.090845</v>
      </c>
      <c r="J7" s="93">
        <f>(扶贫项目资产明细表!K6)/10000</f>
        <v>10.090845</v>
      </c>
      <c r="K7" s="93">
        <f>L7</f>
        <v>10.090845</v>
      </c>
      <c r="L7" s="93">
        <f>J7</f>
        <v>10.090845</v>
      </c>
      <c r="M7" s="94"/>
      <c r="N7" s="94"/>
      <c r="O7" s="91">
        <v>1</v>
      </c>
      <c r="P7" s="92">
        <f>(扶贫项目资产明细表!K6)/10000</f>
        <v>10.090845</v>
      </c>
      <c r="Q7" s="87"/>
      <c r="R7" s="87"/>
      <c r="S7" s="94"/>
      <c r="T7" s="94"/>
      <c r="U7" s="91">
        <v>1</v>
      </c>
      <c r="V7" s="92">
        <f>(扶贫项目资产明细表!K6)/10000</f>
        <v>10.090845</v>
      </c>
      <c r="W7" s="94"/>
      <c r="X7" s="94"/>
      <c r="Y7" s="87"/>
      <c r="Z7" s="87"/>
      <c r="AA7" s="91">
        <v>1</v>
      </c>
      <c r="AB7" s="92">
        <f>(扶贫项目资产明细表!K6)/10000</f>
        <v>10.090845</v>
      </c>
      <c r="AC7" s="87"/>
      <c r="AD7" s="87"/>
      <c r="AE7" s="94"/>
      <c r="AF7" s="99"/>
      <c r="AG7" s="99"/>
      <c r="AH7" s="87"/>
      <c r="AI7" s="87"/>
    </row>
    <row r="8" spans="1:35" ht="27" customHeight="1" x14ac:dyDescent="0.15">
      <c r="A8" s="87" t="s">
        <v>847</v>
      </c>
      <c r="B8" s="87" t="s">
        <v>848</v>
      </c>
      <c r="C8" s="87" t="s">
        <v>849</v>
      </c>
      <c r="D8" s="88" t="s">
        <v>877</v>
      </c>
      <c r="E8" s="89" t="s">
        <v>878</v>
      </c>
      <c r="F8" s="90">
        <v>2019</v>
      </c>
      <c r="G8" s="387"/>
      <c r="H8" s="91">
        <v>1</v>
      </c>
      <c r="I8" s="92">
        <f t="shared" ref="I8:I16" si="0">J8</f>
        <v>24.979154999999999</v>
      </c>
      <c r="J8" s="93">
        <f>(扶贫项目资产明细表!K7)/10000</f>
        <v>24.979154999999999</v>
      </c>
      <c r="K8" s="93">
        <f t="shared" ref="K8:K16" si="1">L8</f>
        <v>24.979154999999999</v>
      </c>
      <c r="L8" s="93">
        <f t="shared" ref="L8:L16" si="2">J8</f>
        <v>24.979154999999999</v>
      </c>
      <c r="M8" s="94"/>
      <c r="N8" s="94"/>
      <c r="O8" s="91">
        <v>1</v>
      </c>
      <c r="P8" s="92">
        <f>(扶贫项目资产明细表!K7)/10000</f>
        <v>24.979154999999999</v>
      </c>
      <c r="Q8" s="96"/>
      <c r="R8" s="97"/>
      <c r="S8" s="94"/>
      <c r="T8" s="94"/>
      <c r="U8" s="91">
        <v>1</v>
      </c>
      <c r="V8" s="92">
        <f>(扶贫项目资产明细表!K7)/10000</f>
        <v>24.979154999999999</v>
      </c>
      <c r="W8" s="94"/>
      <c r="X8" s="94"/>
      <c r="Y8" s="96"/>
      <c r="Z8" s="100"/>
      <c r="AA8" s="91">
        <v>1</v>
      </c>
      <c r="AB8" s="92">
        <f>(扶贫项目资产明细表!K7)/10000</f>
        <v>24.979154999999999</v>
      </c>
      <c r="AC8" s="87"/>
      <c r="AD8" s="87"/>
      <c r="AE8" s="94"/>
      <c r="AF8" s="99"/>
      <c r="AG8" s="99"/>
      <c r="AH8" s="87"/>
      <c r="AI8" s="87"/>
    </row>
    <row r="9" spans="1:35" ht="25.15" customHeight="1" x14ac:dyDescent="0.15">
      <c r="A9" s="87" t="s">
        <v>847</v>
      </c>
      <c r="B9" s="87" t="s">
        <v>848</v>
      </c>
      <c r="C9" s="87" t="s">
        <v>849</v>
      </c>
      <c r="D9" s="88" t="s">
        <v>877</v>
      </c>
      <c r="E9" s="89" t="s">
        <v>878</v>
      </c>
      <c r="F9" s="90">
        <v>2019</v>
      </c>
      <c r="G9" s="387"/>
      <c r="H9" s="91">
        <v>1</v>
      </c>
      <c r="I9" s="92">
        <f t="shared" si="0"/>
        <v>3.194286</v>
      </c>
      <c r="J9" s="93">
        <f>(扶贫项目资产明细表!K8)/10000</f>
        <v>3.194286</v>
      </c>
      <c r="K9" s="93">
        <f t="shared" si="1"/>
        <v>3.194286</v>
      </c>
      <c r="L9" s="93">
        <f t="shared" si="2"/>
        <v>3.194286</v>
      </c>
      <c r="M9" s="95"/>
      <c r="N9" s="95"/>
      <c r="O9" s="91">
        <v>1</v>
      </c>
      <c r="P9" s="92">
        <f>(扶贫项目资产明细表!K8)/10000</f>
        <v>3.194286</v>
      </c>
      <c r="Q9" s="96"/>
      <c r="R9" s="97"/>
      <c r="S9" s="95"/>
      <c r="T9" s="95"/>
      <c r="U9" s="91">
        <v>1</v>
      </c>
      <c r="V9" s="92">
        <f>(扶贫项目资产明细表!K8)/10000</f>
        <v>3.194286</v>
      </c>
      <c r="W9" s="95"/>
      <c r="X9" s="95"/>
      <c r="Y9" s="96"/>
      <c r="Z9" s="100"/>
      <c r="AA9" s="91">
        <v>1</v>
      </c>
      <c r="AB9" s="92">
        <f>(扶贫项目资产明细表!K8)/10000</f>
        <v>3.194286</v>
      </c>
      <c r="AC9" s="87"/>
      <c r="AD9" s="87"/>
      <c r="AE9" s="95"/>
      <c r="AF9" s="87"/>
      <c r="AG9" s="87"/>
      <c r="AH9" s="87"/>
      <c r="AI9" s="87"/>
    </row>
    <row r="10" spans="1:35" ht="25.15" customHeight="1" x14ac:dyDescent="0.15">
      <c r="A10" s="87" t="s">
        <v>847</v>
      </c>
      <c r="B10" s="87" t="s">
        <v>848</v>
      </c>
      <c r="C10" s="87" t="s">
        <v>849</v>
      </c>
      <c r="D10" s="88" t="s">
        <v>877</v>
      </c>
      <c r="E10" s="89" t="s">
        <v>878</v>
      </c>
      <c r="F10" s="90">
        <v>2019</v>
      </c>
      <c r="G10" s="387"/>
      <c r="H10" s="91">
        <v>1</v>
      </c>
      <c r="I10" s="92">
        <f t="shared" si="0"/>
        <v>0.98285699999999998</v>
      </c>
      <c r="J10" s="93">
        <f>(扶贫项目资产明细表!K9)/10000</f>
        <v>0.98285699999999998</v>
      </c>
      <c r="K10" s="93">
        <f t="shared" si="1"/>
        <v>0.98285699999999998</v>
      </c>
      <c r="L10" s="93">
        <f t="shared" si="2"/>
        <v>0.98285699999999998</v>
      </c>
      <c r="M10" s="87"/>
      <c r="N10" s="87"/>
      <c r="O10" s="91">
        <v>1</v>
      </c>
      <c r="P10" s="92">
        <f>(扶贫项目资产明细表!K9)/10000</f>
        <v>0.98285699999999998</v>
      </c>
      <c r="Q10" s="96"/>
      <c r="R10" s="97"/>
      <c r="S10" s="87"/>
      <c r="T10" s="87"/>
      <c r="U10" s="91">
        <v>1</v>
      </c>
      <c r="V10" s="92">
        <f>(扶贫项目资产明细表!K9)/10000</f>
        <v>0.98285699999999998</v>
      </c>
      <c r="W10" s="87"/>
      <c r="X10" s="87"/>
      <c r="Y10" s="96"/>
      <c r="Z10" s="100"/>
      <c r="AA10" s="91">
        <v>1</v>
      </c>
      <c r="AB10" s="92">
        <f>(扶贫项目资产明细表!K9)/10000</f>
        <v>0.98285699999999998</v>
      </c>
      <c r="AC10" s="87"/>
      <c r="AD10" s="87"/>
      <c r="AE10" s="87"/>
      <c r="AF10" s="87"/>
      <c r="AG10" s="87"/>
      <c r="AH10" s="87"/>
      <c r="AI10" s="87"/>
    </row>
    <row r="11" spans="1:35" ht="25.15" customHeight="1" x14ac:dyDescent="0.15">
      <c r="A11" s="87" t="s">
        <v>847</v>
      </c>
      <c r="B11" s="87" t="s">
        <v>848</v>
      </c>
      <c r="C11" s="87" t="s">
        <v>849</v>
      </c>
      <c r="D11" s="88" t="s">
        <v>877</v>
      </c>
      <c r="E11" s="89" t="s">
        <v>878</v>
      </c>
      <c r="F11" s="90">
        <v>2019</v>
      </c>
      <c r="G11" s="387"/>
      <c r="H11" s="91">
        <v>2</v>
      </c>
      <c r="I11" s="92">
        <f t="shared" si="0"/>
        <v>2.4571429999999999</v>
      </c>
      <c r="J11" s="93">
        <f>(扶贫项目资产明细表!K10)/10000</f>
        <v>2.4571429999999999</v>
      </c>
      <c r="K11" s="93">
        <f t="shared" si="1"/>
        <v>2.4571429999999999</v>
      </c>
      <c r="L11" s="93">
        <f t="shared" si="2"/>
        <v>2.4571429999999999</v>
      </c>
      <c r="M11" s="87"/>
      <c r="N11" s="87"/>
      <c r="O11" s="91">
        <v>2</v>
      </c>
      <c r="P11" s="92">
        <f>(扶贫项目资产明细表!K10)/10000</f>
        <v>2.4571429999999999</v>
      </c>
      <c r="Q11" s="96"/>
      <c r="R11" s="97"/>
      <c r="S11" s="87"/>
      <c r="T11" s="87"/>
      <c r="U11" s="91">
        <v>2</v>
      </c>
      <c r="V11" s="92">
        <f>(扶贫项目资产明细表!K10)/10000</f>
        <v>2.4571429999999999</v>
      </c>
      <c r="W11" s="87"/>
      <c r="X11" s="87"/>
      <c r="Y11" s="96"/>
      <c r="Z11" s="100"/>
      <c r="AA11" s="91">
        <v>2</v>
      </c>
      <c r="AB11" s="92">
        <f>(扶贫项目资产明细表!K10)/10000</f>
        <v>2.4571429999999999</v>
      </c>
      <c r="AC11" s="87"/>
      <c r="AD11" s="87"/>
      <c r="AE11" s="87"/>
      <c r="AF11" s="87"/>
      <c r="AG11" s="87"/>
      <c r="AH11" s="87"/>
      <c r="AI11" s="87"/>
    </row>
    <row r="12" spans="1:35" ht="25.15" customHeight="1" x14ac:dyDescent="0.15">
      <c r="A12" s="87" t="s">
        <v>847</v>
      </c>
      <c r="B12" s="87" t="s">
        <v>848</v>
      </c>
      <c r="C12" s="87" t="s">
        <v>849</v>
      </c>
      <c r="D12" s="88" t="s">
        <v>877</v>
      </c>
      <c r="E12" s="89" t="s">
        <v>878</v>
      </c>
      <c r="F12" s="90">
        <v>2019</v>
      </c>
      <c r="G12" s="387"/>
      <c r="H12" s="91">
        <v>1</v>
      </c>
      <c r="I12" s="92">
        <f t="shared" si="0"/>
        <v>0.99750000000000005</v>
      </c>
      <c r="J12" s="93">
        <f>(扶贫项目资产明细表!K11)/10000</f>
        <v>0.99750000000000005</v>
      </c>
      <c r="K12" s="93">
        <f t="shared" si="1"/>
        <v>0.99750000000000005</v>
      </c>
      <c r="L12" s="93">
        <f t="shared" si="2"/>
        <v>0.99750000000000005</v>
      </c>
      <c r="M12" s="87"/>
      <c r="N12" s="87"/>
      <c r="O12" s="91">
        <v>1</v>
      </c>
      <c r="P12" s="92">
        <f>(扶贫项目资产明细表!K11)/10000</f>
        <v>0.99750000000000005</v>
      </c>
      <c r="Q12" s="96"/>
      <c r="R12" s="97"/>
      <c r="S12" s="87"/>
      <c r="T12" s="87"/>
      <c r="U12" s="91">
        <v>1</v>
      </c>
      <c r="V12" s="92">
        <f>(扶贫项目资产明细表!K11)/10000</f>
        <v>0.99750000000000005</v>
      </c>
      <c r="W12" s="87"/>
      <c r="X12" s="87"/>
      <c r="Y12" s="96"/>
      <c r="Z12" s="100"/>
      <c r="AA12" s="91">
        <v>1</v>
      </c>
      <c r="AB12" s="92">
        <f>(扶贫项目资产明细表!K11)/10000</f>
        <v>0.99750000000000005</v>
      </c>
      <c r="AC12" s="96"/>
      <c r="AD12" s="101"/>
      <c r="AE12" s="87"/>
      <c r="AF12" s="87"/>
      <c r="AG12" s="87"/>
      <c r="AH12" s="87"/>
      <c r="AI12" s="87"/>
    </row>
    <row r="13" spans="1:35" ht="25.15" customHeight="1" x14ac:dyDescent="0.15">
      <c r="A13" s="87" t="s">
        <v>847</v>
      </c>
      <c r="B13" s="87" t="s">
        <v>848</v>
      </c>
      <c r="C13" s="87" t="s">
        <v>849</v>
      </c>
      <c r="D13" s="88" t="s">
        <v>877</v>
      </c>
      <c r="E13" s="89" t="s">
        <v>878</v>
      </c>
      <c r="F13" s="90">
        <v>2019</v>
      </c>
      <c r="G13" s="387"/>
      <c r="H13" s="91">
        <v>1</v>
      </c>
      <c r="I13" s="92">
        <f t="shared" si="0"/>
        <v>0.98285699999999998</v>
      </c>
      <c r="J13" s="93">
        <f>(扶贫项目资产明细表!K12)/10000</f>
        <v>0.98285699999999998</v>
      </c>
      <c r="K13" s="93">
        <f t="shared" si="1"/>
        <v>0.98285699999999998</v>
      </c>
      <c r="L13" s="93">
        <f t="shared" si="2"/>
        <v>0.98285699999999998</v>
      </c>
      <c r="M13" s="87"/>
      <c r="N13" s="87"/>
      <c r="O13" s="91">
        <v>1</v>
      </c>
      <c r="P13" s="92">
        <f>(扶贫项目资产明细表!K12)/10000</f>
        <v>0.98285699999999998</v>
      </c>
      <c r="Q13" s="96"/>
      <c r="R13" s="97"/>
      <c r="S13" s="87"/>
      <c r="T13" s="87"/>
      <c r="U13" s="91">
        <v>1</v>
      </c>
      <c r="V13" s="92">
        <f>(扶贫项目资产明细表!K12)/10000</f>
        <v>0.98285699999999998</v>
      </c>
      <c r="W13" s="87"/>
      <c r="X13" s="87"/>
      <c r="Y13" s="96"/>
      <c r="Z13" s="100"/>
      <c r="AA13" s="91">
        <v>1</v>
      </c>
      <c r="AB13" s="92">
        <f>(扶贫项目资产明细表!K12)/10000</f>
        <v>0.98285699999999998</v>
      </c>
      <c r="AC13" s="96"/>
      <c r="AD13" s="101"/>
      <c r="AE13" s="87"/>
      <c r="AF13" s="87"/>
      <c r="AG13" s="87"/>
      <c r="AH13" s="87"/>
      <c r="AI13" s="87"/>
    </row>
    <row r="14" spans="1:35" ht="25.15" customHeight="1" x14ac:dyDescent="0.15">
      <c r="A14" s="87" t="s">
        <v>847</v>
      </c>
      <c r="B14" s="87" t="s">
        <v>848</v>
      </c>
      <c r="C14" s="87" t="s">
        <v>849</v>
      </c>
      <c r="D14" s="88" t="s">
        <v>877</v>
      </c>
      <c r="E14" s="89" t="s">
        <v>878</v>
      </c>
      <c r="F14" s="90">
        <v>2019</v>
      </c>
      <c r="G14" s="387"/>
      <c r="H14" s="91">
        <v>6</v>
      </c>
      <c r="I14" s="92">
        <f t="shared" si="0"/>
        <v>5.8971429999999998</v>
      </c>
      <c r="J14" s="93">
        <f>(扶贫项目资产明细表!K13)/10000</f>
        <v>5.8971429999999998</v>
      </c>
      <c r="K14" s="93">
        <f t="shared" si="1"/>
        <v>5.8971429999999998</v>
      </c>
      <c r="L14" s="93">
        <f t="shared" si="2"/>
        <v>5.8971429999999998</v>
      </c>
      <c r="M14" s="87"/>
      <c r="N14" s="87"/>
      <c r="O14" s="91">
        <v>6</v>
      </c>
      <c r="P14" s="92">
        <f>(扶贫项目资产明细表!K13)/10000</f>
        <v>5.8971429999999998</v>
      </c>
      <c r="Q14" s="96"/>
      <c r="R14" s="97"/>
      <c r="S14" s="87"/>
      <c r="T14" s="87"/>
      <c r="U14" s="91">
        <v>6</v>
      </c>
      <c r="V14" s="92">
        <f>(扶贫项目资产明细表!K13)/10000</f>
        <v>5.8971429999999998</v>
      </c>
      <c r="W14" s="87"/>
      <c r="X14" s="87"/>
      <c r="Y14" s="96"/>
      <c r="Z14" s="100"/>
      <c r="AA14" s="91">
        <v>6</v>
      </c>
      <c r="AB14" s="92">
        <f>(扶贫项目资产明细表!K13)/10000</f>
        <v>5.8971429999999998</v>
      </c>
      <c r="AC14" s="96"/>
      <c r="AD14" s="101"/>
      <c r="AE14" s="87"/>
      <c r="AF14" s="87"/>
      <c r="AG14" s="87"/>
      <c r="AH14" s="87"/>
      <c r="AI14" s="87"/>
    </row>
    <row r="15" spans="1:35" ht="25.15" customHeight="1" x14ac:dyDescent="0.15">
      <c r="A15" s="87" t="s">
        <v>847</v>
      </c>
      <c r="B15" s="87" t="s">
        <v>848</v>
      </c>
      <c r="C15" s="87" t="s">
        <v>849</v>
      </c>
      <c r="D15" s="88" t="s">
        <v>877</v>
      </c>
      <c r="E15" s="89" t="s">
        <v>878</v>
      </c>
      <c r="F15" s="90">
        <v>2019</v>
      </c>
      <c r="G15" s="387"/>
      <c r="H15" s="91">
        <v>1</v>
      </c>
      <c r="I15" s="92">
        <f t="shared" si="0"/>
        <v>0.24571399999999999</v>
      </c>
      <c r="J15" s="93">
        <f>(扶贫项目资产明细表!K14)/10000</f>
        <v>0.24571399999999999</v>
      </c>
      <c r="K15" s="93">
        <f t="shared" si="1"/>
        <v>0.24571399999999999</v>
      </c>
      <c r="L15" s="93">
        <f t="shared" si="2"/>
        <v>0.24571399999999999</v>
      </c>
      <c r="M15" s="87"/>
      <c r="N15" s="87"/>
      <c r="O15" s="91">
        <v>1</v>
      </c>
      <c r="P15" s="92">
        <f>(扶贫项目资产明细表!K14)/10000</f>
        <v>0.24571399999999999</v>
      </c>
      <c r="Q15" s="96"/>
      <c r="R15" s="98"/>
      <c r="S15" s="87"/>
      <c r="T15" s="87"/>
      <c r="U15" s="91">
        <v>1</v>
      </c>
      <c r="V15" s="92">
        <f>(扶贫项目资产明细表!K14)/10000</f>
        <v>0.24571399999999999</v>
      </c>
      <c r="W15" s="87"/>
      <c r="X15" s="87"/>
      <c r="Y15" s="96"/>
      <c r="Z15" s="98"/>
      <c r="AA15" s="91">
        <v>1</v>
      </c>
      <c r="AB15" s="92">
        <f>(扶贫项目资产明细表!K14)/10000</f>
        <v>0.24571399999999999</v>
      </c>
      <c r="AC15" s="96"/>
      <c r="AD15" s="98"/>
      <c r="AE15" s="87"/>
      <c r="AF15" s="87"/>
      <c r="AG15" s="87"/>
      <c r="AH15" s="87"/>
      <c r="AI15" s="87"/>
    </row>
    <row r="16" spans="1:35" ht="25.15" customHeight="1" x14ac:dyDescent="0.15">
      <c r="A16" s="87" t="s">
        <v>847</v>
      </c>
      <c r="B16" s="87" t="s">
        <v>848</v>
      </c>
      <c r="C16" s="87" t="s">
        <v>849</v>
      </c>
      <c r="D16" s="88" t="s">
        <v>877</v>
      </c>
      <c r="E16" s="89" t="s">
        <v>878</v>
      </c>
      <c r="F16" s="90">
        <v>2019</v>
      </c>
      <c r="G16" s="387"/>
      <c r="H16" s="91">
        <v>1</v>
      </c>
      <c r="I16" s="92">
        <f t="shared" si="0"/>
        <v>1.965714</v>
      </c>
      <c r="J16" s="93">
        <f>(扶贫项目资产明细表!K15)/10000</f>
        <v>1.965714</v>
      </c>
      <c r="K16" s="93">
        <f t="shared" si="1"/>
        <v>1.965714</v>
      </c>
      <c r="L16" s="93">
        <f t="shared" si="2"/>
        <v>1.965714</v>
      </c>
      <c r="M16" s="87"/>
      <c r="N16" s="87"/>
      <c r="O16" s="91">
        <v>1</v>
      </c>
      <c r="P16" s="92">
        <f>(扶贫项目资产明细表!K15)/10000</f>
        <v>1.965714</v>
      </c>
      <c r="Q16" s="96"/>
      <c r="R16" s="98"/>
      <c r="S16" s="87"/>
      <c r="T16" s="87"/>
      <c r="U16" s="91">
        <v>1</v>
      </c>
      <c r="V16" s="92">
        <f>(扶贫项目资产明细表!K15)/10000</f>
        <v>1.965714</v>
      </c>
      <c r="W16" s="87"/>
      <c r="X16" s="87"/>
      <c r="Y16" s="96"/>
      <c r="Z16" s="96"/>
      <c r="AA16" s="91">
        <v>1</v>
      </c>
      <c r="AB16" s="92">
        <f>(扶贫项目资产明细表!K15)/10000</f>
        <v>1.965714</v>
      </c>
      <c r="AC16" s="87"/>
      <c r="AE16" s="87"/>
      <c r="AF16" s="87"/>
      <c r="AG16" s="87"/>
      <c r="AH16" s="87"/>
      <c r="AI16" s="87"/>
    </row>
    <row r="17" spans="1:35" ht="25.15" customHeight="1" x14ac:dyDescent="0.15">
      <c r="A17" s="87" t="s">
        <v>847</v>
      </c>
      <c r="B17" s="87" t="s">
        <v>848</v>
      </c>
      <c r="C17" s="87" t="s">
        <v>849</v>
      </c>
      <c r="D17" s="88" t="s">
        <v>877</v>
      </c>
      <c r="E17" s="89" t="s">
        <v>878</v>
      </c>
      <c r="F17" s="90">
        <v>2019</v>
      </c>
      <c r="G17" s="388"/>
      <c r="H17" s="91">
        <v>1</v>
      </c>
      <c r="I17" s="92">
        <f t="shared" ref="I17" si="3">J17</f>
        <v>1.4742870000000001</v>
      </c>
      <c r="J17" s="93">
        <f>(扶贫项目资产明细表!K16)/10000</f>
        <v>1.4742870000000001</v>
      </c>
      <c r="K17" s="93">
        <f t="shared" ref="K17" si="4">L17</f>
        <v>1.4742870000000001</v>
      </c>
      <c r="L17" s="93">
        <f t="shared" ref="L17" si="5">J17</f>
        <v>1.4742870000000001</v>
      </c>
      <c r="M17" s="87"/>
      <c r="N17" s="87"/>
      <c r="O17" s="91">
        <v>1</v>
      </c>
      <c r="P17" s="92">
        <f>(扶贫项目资产明细表!K16)/10000</f>
        <v>1.4742870000000001</v>
      </c>
      <c r="Q17" s="96"/>
      <c r="R17" s="98"/>
      <c r="S17" s="87"/>
      <c r="T17" s="87"/>
      <c r="U17" s="91">
        <v>1</v>
      </c>
      <c r="V17" s="92">
        <f>(扶贫项目资产明细表!K16)/10000</f>
        <v>1.4742870000000001</v>
      </c>
      <c r="W17" s="87"/>
      <c r="X17" s="87"/>
      <c r="Y17" s="96"/>
      <c r="Z17" s="96"/>
      <c r="AA17" s="91">
        <v>1</v>
      </c>
      <c r="AB17" s="92">
        <f>(扶贫项目资产明细表!K16)/10000</f>
        <v>1.4742870000000001</v>
      </c>
      <c r="AC17" s="87"/>
      <c r="AD17" s="87"/>
      <c r="AE17" s="87"/>
      <c r="AF17" s="87"/>
      <c r="AG17" s="87"/>
      <c r="AH17" s="87"/>
      <c r="AI17" s="87"/>
    </row>
  </sheetData>
  <mergeCells count="27">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G7:G17"/>
    <mergeCell ref="H4:H6"/>
    <mergeCell ref="AI4:AI6"/>
    <mergeCell ref="I4:J5"/>
    <mergeCell ref="K4:L5"/>
  </mergeCells>
  <phoneticPr fontId="34" type="noConversion"/>
  <printOptions horizontalCentered="1"/>
  <pageMargins left="0.39370078740157499" right="0.39370078740157499" top="0.70866141732283505" bottom="0.62992125984252001" header="0.39370078740157499" footer="0.31496062992126"/>
  <pageSetup paperSize="9" scale="5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879</v>
      </c>
    </row>
    <row r="2" spans="1:7" ht="43.15" customHeight="1" x14ac:dyDescent="0.15">
      <c r="A2" s="389" t="s">
        <v>880</v>
      </c>
      <c r="B2" s="389"/>
      <c r="C2" s="389"/>
      <c r="D2" s="389"/>
      <c r="E2" s="389"/>
      <c r="F2" s="389"/>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448</v>
      </c>
      <c r="G4" s="52"/>
    </row>
    <row r="5" spans="1:7" s="45" customFormat="1" ht="15" customHeight="1" x14ac:dyDescent="0.15">
      <c r="A5" s="54" t="s">
        <v>449</v>
      </c>
      <c r="B5" s="55" t="s">
        <v>450</v>
      </c>
      <c r="C5" s="56">
        <v>45077</v>
      </c>
      <c r="D5" s="55" t="s">
        <v>452</v>
      </c>
      <c r="E5" s="55" t="s">
        <v>450</v>
      </c>
      <c r="F5" s="56">
        <v>45077</v>
      </c>
      <c r="G5" s="57"/>
    </row>
    <row r="6" spans="1:7" s="44" customFormat="1" ht="15" customHeight="1" x14ac:dyDescent="0.15">
      <c r="A6" s="58" t="s">
        <v>453</v>
      </c>
      <c r="B6" s="54" t="s">
        <v>454</v>
      </c>
      <c r="C6" s="59"/>
      <c r="D6" s="58" t="s">
        <v>455</v>
      </c>
      <c r="E6" s="60" t="s">
        <v>456</v>
      </c>
      <c r="F6" s="61"/>
      <c r="G6" s="52"/>
    </row>
    <row r="7" spans="1:7" s="44" customFormat="1" ht="15" customHeight="1" x14ac:dyDescent="0.15">
      <c r="A7" s="62" t="s">
        <v>457</v>
      </c>
      <c r="B7" s="63" t="s">
        <v>458</v>
      </c>
      <c r="C7" s="59">
        <f>'资产负债清查表（国有资产）'!C8</f>
        <v>1097545.03</v>
      </c>
      <c r="D7" s="62" t="s">
        <v>459</v>
      </c>
      <c r="E7" s="60" t="s">
        <v>460</v>
      </c>
      <c r="F7" s="61"/>
      <c r="G7" s="52"/>
    </row>
    <row r="8" spans="1:7" s="44" customFormat="1" ht="14.25" x14ac:dyDescent="0.15">
      <c r="A8" s="64" t="s">
        <v>461</v>
      </c>
      <c r="B8" s="54" t="s">
        <v>462</v>
      </c>
      <c r="C8" s="59"/>
      <c r="D8" s="64" t="s">
        <v>463</v>
      </c>
      <c r="E8" s="60" t="s">
        <v>464</v>
      </c>
      <c r="F8" s="61"/>
      <c r="G8" s="52"/>
    </row>
    <row r="9" spans="1:7" s="44" customFormat="1" ht="15" customHeight="1" x14ac:dyDescent="0.15">
      <c r="A9" s="64" t="s">
        <v>465</v>
      </c>
      <c r="B9" s="63" t="s">
        <v>466</v>
      </c>
      <c r="C9" s="59"/>
      <c r="D9" s="64" t="s">
        <v>467</v>
      </c>
      <c r="E9" s="60" t="s">
        <v>468</v>
      </c>
      <c r="F9" s="61"/>
      <c r="G9" s="52"/>
    </row>
    <row r="10" spans="1:7" s="44" customFormat="1" ht="15" customHeight="1" x14ac:dyDescent="0.15">
      <c r="A10" s="62" t="s">
        <v>469</v>
      </c>
      <c r="B10" s="54" t="s">
        <v>470</v>
      </c>
      <c r="C10" s="59"/>
      <c r="D10" s="62" t="s">
        <v>471</v>
      </c>
      <c r="E10" s="60" t="s">
        <v>472</v>
      </c>
      <c r="F10" s="61"/>
      <c r="G10" s="52"/>
    </row>
    <row r="11" spans="1:7" s="44" customFormat="1" ht="15" customHeight="1" x14ac:dyDescent="0.15">
      <c r="A11" s="65" t="s">
        <v>473</v>
      </c>
      <c r="B11" s="63" t="s">
        <v>474</v>
      </c>
      <c r="C11" s="66">
        <f>'资产负债清查表（国有资产）'!C12</f>
        <v>5081583</v>
      </c>
      <c r="D11" s="62" t="s">
        <v>475</v>
      </c>
      <c r="E11" s="60" t="s">
        <v>476</v>
      </c>
      <c r="F11" s="61">
        <f>'资产负债清查表（国有资产）'!G12</f>
        <v>8677771.4499999993</v>
      </c>
      <c r="G11" s="52"/>
    </row>
    <row r="12" spans="1:7" s="44" customFormat="1" ht="15" customHeight="1" x14ac:dyDescent="0.15">
      <c r="A12" s="67" t="s">
        <v>477</v>
      </c>
      <c r="B12" s="54" t="s">
        <v>478</v>
      </c>
      <c r="C12" s="59"/>
      <c r="D12" s="62" t="s">
        <v>479</v>
      </c>
      <c r="E12" s="60" t="s">
        <v>480</v>
      </c>
      <c r="F12" s="61"/>
      <c r="G12" s="52"/>
    </row>
    <row r="13" spans="1:7" s="44" customFormat="1" ht="15" customHeight="1" x14ac:dyDescent="0.15">
      <c r="A13" s="66" t="s">
        <v>481</v>
      </c>
      <c r="B13" s="63" t="s">
        <v>482</v>
      </c>
      <c r="C13" s="66">
        <f>C11-C12</f>
        <v>5081583</v>
      </c>
      <c r="D13" s="62" t="s">
        <v>483</v>
      </c>
      <c r="E13" s="60" t="s">
        <v>484</v>
      </c>
      <c r="F13" s="61">
        <f>'资产负债清查表（国有资产）'!G14</f>
        <v>238137.84</v>
      </c>
      <c r="G13" s="52"/>
    </row>
    <row r="14" spans="1:7" s="44" customFormat="1" ht="15" customHeight="1" x14ac:dyDescent="0.15">
      <c r="A14" s="62" t="s">
        <v>485</v>
      </c>
      <c r="B14" s="54" t="s">
        <v>486</v>
      </c>
      <c r="C14" s="59"/>
      <c r="D14" s="62" t="s">
        <v>487</v>
      </c>
      <c r="E14" s="60" t="s">
        <v>488</v>
      </c>
      <c r="F14" s="61"/>
      <c r="G14" s="52"/>
    </row>
    <row r="15" spans="1:7" s="44" customFormat="1" ht="15" customHeight="1" x14ac:dyDescent="0.15">
      <c r="A15" s="62" t="s">
        <v>489</v>
      </c>
      <c r="B15" s="63" t="s">
        <v>490</v>
      </c>
      <c r="C15" s="59"/>
      <c r="D15" s="62" t="s">
        <v>491</v>
      </c>
      <c r="E15" s="60" t="s">
        <v>492</v>
      </c>
      <c r="F15" s="61"/>
      <c r="G15" s="52"/>
    </row>
    <row r="16" spans="1:7" s="44" customFormat="1" ht="15" customHeight="1" x14ac:dyDescent="0.15">
      <c r="A16" s="62" t="s">
        <v>493</v>
      </c>
      <c r="B16" s="54" t="s">
        <v>494</v>
      </c>
      <c r="C16" s="59"/>
      <c r="D16" s="62" t="s">
        <v>495</v>
      </c>
      <c r="E16" s="60" t="s">
        <v>496</v>
      </c>
      <c r="F16" s="61"/>
      <c r="G16" s="52"/>
    </row>
    <row r="17" spans="1:7" s="44" customFormat="1" ht="15" customHeight="1" x14ac:dyDescent="0.15">
      <c r="A17" s="62" t="s">
        <v>497</v>
      </c>
      <c r="B17" s="63" t="s">
        <v>498</v>
      </c>
      <c r="C17" s="59">
        <f>'资产负债清查表（国有资产）'!C18</f>
        <v>3212.2</v>
      </c>
      <c r="D17" s="62" t="s">
        <v>499</v>
      </c>
      <c r="E17" s="60" t="s">
        <v>500</v>
      </c>
      <c r="F17" s="68">
        <f>'资产负债清查表（国有资产）'!G18</f>
        <v>137735.4</v>
      </c>
      <c r="G17" s="52"/>
    </row>
    <row r="18" spans="1:7" s="44" customFormat="1" ht="15" customHeight="1" x14ac:dyDescent="0.15">
      <c r="A18" s="66" t="s">
        <v>501</v>
      </c>
      <c r="B18" s="54" t="s">
        <v>502</v>
      </c>
      <c r="C18" s="59"/>
      <c r="D18" s="65" t="s">
        <v>503</v>
      </c>
      <c r="E18" s="60" t="s">
        <v>504</v>
      </c>
      <c r="F18" s="61"/>
      <c r="G18" s="52"/>
    </row>
    <row r="19" spans="1:7" s="44" customFormat="1" ht="15" customHeight="1" x14ac:dyDescent="0.15">
      <c r="A19" s="67" t="s">
        <v>505</v>
      </c>
      <c r="B19" s="63" t="s">
        <v>506</v>
      </c>
      <c r="C19" s="69">
        <f>C17-C18</f>
        <v>3212.2</v>
      </c>
      <c r="D19" s="70" t="s">
        <v>507</v>
      </c>
      <c r="E19" s="60" t="s">
        <v>508</v>
      </c>
      <c r="F19" s="61"/>
      <c r="G19" s="52"/>
    </row>
    <row r="20" spans="1:7" s="44" customFormat="1" ht="15" customHeight="1" x14ac:dyDescent="0.15">
      <c r="A20" s="62" t="s">
        <v>509</v>
      </c>
      <c r="B20" s="54" t="s">
        <v>510</v>
      </c>
      <c r="C20" s="59">
        <f>'资产负债清查表（国有资产）'!C21</f>
        <v>8257399.6799999997</v>
      </c>
      <c r="D20" s="62" t="s">
        <v>511</v>
      </c>
      <c r="E20" s="60" t="s">
        <v>512</v>
      </c>
      <c r="F20" s="61"/>
      <c r="G20" s="52"/>
    </row>
    <row r="21" spans="1:7" s="44" customFormat="1" ht="15" customHeight="1" x14ac:dyDescent="0.15">
      <c r="A21" s="62" t="s">
        <v>513</v>
      </c>
      <c r="B21" s="63" t="s">
        <v>514</v>
      </c>
      <c r="C21" s="59"/>
      <c r="D21" s="71" t="s">
        <v>515</v>
      </c>
      <c r="E21" s="60" t="s">
        <v>516</v>
      </c>
      <c r="F21" s="72">
        <f>ROUND(SUM(F7:F20),2)</f>
        <v>9053644.6899999995</v>
      </c>
      <c r="G21" s="52"/>
    </row>
    <row r="22" spans="1:7" s="44" customFormat="1" ht="15" customHeight="1" x14ac:dyDescent="0.15">
      <c r="A22" s="62" t="s">
        <v>517</v>
      </c>
      <c r="B22" s="54" t="s">
        <v>518</v>
      </c>
      <c r="C22" s="59"/>
      <c r="D22" s="62"/>
      <c r="E22" s="60" t="s">
        <v>519</v>
      </c>
      <c r="F22" s="61"/>
      <c r="G22" s="52"/>
    </row>
    <row r="23" spans="1:7" s="44" customFormat="1" ht="15" customHeight="1" x14ac:dyDescent="0.15">
      <c r="A23" s="62" t="s">
        <v>520</v>
      </c>
      <c r="B23" s="63" t="s">
        <v>521</v>
      </c>
      <c r="C23" s="59"/>
      <c r="D23" s="58" t="s">
        <v>522</v>
      </c>
      <c r="E23" s="60" t="s">
        <v>523</v>
      </c>
      <c r="F23" s="61"/>
      <c r="G23" s="52"/>
    </row>
    <row r="24" spans="1:7" s="44" customFormat="1" ht="15" customHeight="1" x14ac:dyDescent="0.15">
      <c r="A24" s="73" t="s">
        <v>524</v>
      </c>
      <c r="B24" s="54" t="s">
        <v>525</v>
      </c>
      <c r="C24" s="66">
        <f>ROUND(SUM(C7:C10)+SUM(C13:C16)+SUM(C19:C23),2)</f>
        <v>14439739.91</v>
      </c>
      <c r="D24" s="74" t="s">
        <v>526</v>
      </c>
      <c r="E24" s="60" t="s">
        <v>527</v>
      </c>
      <c r="F24" s="61"/>
      <c r="G24" s="52"/>
    </row>
    <row r="25" spans="1:7" s="44" customFormat="1" ht="15" customHeight="1" x14ac:dyDescent="0.15">
      <c r="A25" s="75"/>
      <c r="B25" s="63" t="s">
        <v>528</v>
      </c>
      <c r="C25" s="59"/>
      <c r="D25" s="62" t="s">
        <v>529</v>
      </c>
      <c r="E25" s="60" t="s">
        <v>530</v>
      </c>
      <c r="F25" s="61"/>
      <c r="G25" s="52"/>
    </row>
    <row r="26" spans="1:7" s="44" customFormat="1" ht="15" customHeight="1" x14ac:dyDescent="0.15">
      <c r="A26" s="58" t="s">
        <v>531</v>
      </c>
      <c r="B26" s="54" t="s">
        <v>532</v>
      </c>
      <c r="C26" s="59"/>
      <c r="D26" s="74" t="s">
        <v>533</v>
      </c>
      <c r="E26" s="60" t="s">
        <v>534</v>
      </c>
      <c r="F26" s="61"/>
      <c r="G26" s="52"/>
    </row>
    <row r="27" spans="1:7" s="44" customFormat="1" ht="15" customHeight="1" x14ac:dyDescent="0.15">
      <c r="A27" s="62" t="s">
        <v>535</v>
      </c>
      <c r="B27" s="63" t="s">
        <v>536</v>
      </c>
      <c r="C27" s="59"/>
      <c r="D27" s="62" t="s">
        <v>537</v>
      </c>
      <c r="E27" s="60" t="s">
        <v>538</v>
      </c>
      <c r="F27" s="61"/>
      <c r="G27" s="52"/>
    </row>
    <row r="28" spans="1:7" s="44" customFormat="1" ht="15" customHeight="1" x14ac:dyDescent="0.15">
      <c r="A28" s="74" t="s">
        <v>539</v>
      </c>
      <c r="B28" s="54" t="s">
        <v>540</v>
      </c>
      <c r="C28" s="59"/>
      <c r="D28" s="62" t="s">
        <v>541</v>
      </c>
      <c r="E28" s="60" t="s">
        <v>542</v>
      </c>
      <c r="F28" s="61"/>
      <c r="G28" s="52"/>
    </row>
    <row r="29" spans="1:7" s="44" customFormat="1" ht="15" customHeight="1" x14ac:dyDescent="0.15">
      <c r="A29" s="74" t="s">
        <v>543</v>
      </c>
      <c r="B29" s="63" t="s">
        <v>544</v>
      </c>
      <c r="C29" s="59"/>
      <c r="D29" s="62" t="s">
        <v>545</v>
      </c>
      <c r="E29" s="60" t="s">
        <v>546</v>
      </c>
      <c r="F29" s="61"/>
      <c r="G29" s="52"/>
    </row>
    <row r="30" spans="1:7" s="44" customFormat="1" ht="15" customHeight="1" x14ac:dyDescent="0.15">
      <c r="A30" s="65" t="s">
        <v>547</v>
      </c>
      <c r="B30" s="54" t="s">
        <v>548</v>
      </c>
      <c r="C30" s="59"/>
      <c r="D30" s="62" t="s">
        <v>549</v>
      </c>
      <c r="E30" s="60" t="s">
        <v>550</v>
      </c>
      <c r="F30" s="61">
        <f>'资产负债清查表（国有资产）'!G31</f>
        <v>5234846.05</v>
      </c>
      <c r="G30" s="52"/>
    </row>
    <row r="31" spans="1:7" s="44" customFormat="1" ht="15" customHeight="1" x14ac:dyDescent="0.15">
      <c r="A31" s="74" t="s">
        <v>551</v>
      </c>
      <c r="B31" s="63" t="s">
        <v>552</v>
      </c>
      <c r="C31" s="59"/>
      <c r="D31" s="62" t="s">
        <v>553</v>
      </c>
      <c r="E31" s="60" t="s">
        <v>554</v>
      </c>
      <c r="F31" s="61"/>
      <c r="G31" s="52"/>
    </row>
    <row r="32" spans="1:7" s="44" customFormat="1" ht="15" customHeight="1" x14ac:dyDescent="0.15">
      <c r="A32" s="62" t="s">
        <v>555</v>
      </c>
      <c r="B32" s="54" t="s">
        <v>556</v>
      </c>
      <c r="C32" s="59">
        <f>'资产负债清查表（国有资产）'!C33</f>
        <v>50904510.140000001</v>
      </c>
      <c r="D32" s="62" t="s">
        <v>557</v>
      </c>
      <c r="E32" s="60" t="s">
        <v>558</v>
      </c>
      <c r="F32" s="61"/>
      <c r="G32" s="52"/>
    </row>
    <row r="33" spans="1:7" s="44" customFormat="1" ht="15" customHeight="1" x14ac:dyDescent="0.15">
      <c r="A33" s="62" t="s">
        <v>559</v>
      </c>
      <c r="B33" s="63" t="s">
        <v>560</v>
      </c>
      <c r="C33" s="59">
        <f>'资产负债清查表（国有资产）'!C34</f>
        <v>3198285.52</v>
      </c>
      <c r="D33" s="76" t="s">
        <v>561</v>
      </c>
      <c r="E33" s="60" t="s">
        <v>562</v>
      </c>
      <c r="F33" s="72">
        <f>ROUND(SUM(F24:F32),2)</f>
        <v>5234846.05</v>
      </c>
      <c r="G33" s="52"/>
    </row>
    <row r="34" spans="1:7" s="44" customFormat="1" ht="15" customHeight="1" x14ac:dyDescent="0.15">
      <c r="A34" s="62" t="s">
        <v>563</v>
      </c>
      <c r="B34" s="54" t="s">
        <v>564</v>
      </c>
      <c r="C34" s="59">
        <f>'资产负债清查表（国有资产）'!C35</f>
        <v>47706224.619999997</v>
      </c>
      <c r="D34" s="71" t="s">
        <v>565</v>
      </c>
      <c r="E34" s="60" t="s">
        <v>566</v>
      </c>
      <c r="F34" s="72">
        <f>ROUND(F21+F33,2)</f>
        <v>14288490.74</v>
      </c>
      <c r="G34" s="52"/>
    </row>
    <row r="35" spans="1:7" s="44" customFormat="1" ht="15" customHeight="1" x14ac:dyDescent="0.15">
      <c r="A35" s="62" t="s">
        <v>567</v>
      </c>
      <c r="B35" s="63" t="s">
        <v>568</v>
      </c>
      <c r="C35" s="59"/>
      <c r="D35" s="77"/>
      <c r="E35" s="60" t="s">
        <v>569</v>
      </c>
      <c r="F35" s="61"/>
      <c r="G35" s="52"/>
    </row>
    <row r="36" spans="1:7" s="44" customFormat="1" ht="15" customHeight="1" x14ac:dyDescent="0.15">
      <c r="A36" s="62" t="s">
        <v>570</v>
      </c>
      <c r="B36" s="54" t="s">
        <v>571</v>
      </c>
      <c r="C36" s="59"/>
      <c r="D36" s="58" t="s">
        <v>572</v>
      </c>
      <c r="E36" s="60" t="s">
        <v>573</v>
      </c>
      <c r="F36" s="61"/>
      <c r="G36" s="52"/>
    </row>
    <row r="37" spans="1:7" s="44" customFormat="1" ht="15" customHeight="1" x14ac:dyDescent="0.15">
      <c r="A37" s="62" t="s">
        <v>574</v>
      </c>
      <c r="B37" s="63" t="s">
        <v>575</v>
      </c>
      <c r="C37" s="59"/>
      <c r="D37" s="65" t="s">
        <v>576</v>
      </c>
      <c r="E37" s="60" t="s">
        <v>577</v>
      </c>
      <c r="F37" s="61"/>
      <c r="G37" s="52"/>
    </row>
    <row r="38" spans="1:7" s="44" customFormat="1" ht="15" customHeight="1" x14ac:dyDescent="0.15">
      <c r="A38" s="74" t="s">
        <v>578</v>
      </c>
      <c r="B38" s="54" t="s">
        <v>579</v>
      </c>
      <c r="C38" s="59">
        <f>'资产负债清查表（国有资产）'!C39</f>
        <v>29120350.199999999</v>
      </c>
      <c r="D38" s="62" t="s">
        <v>580</v>
      </c>
      <c r="E38" s="60" t="s">
        <v>581</v>
      </c>
      <c r="F38" s="61">
        <f>'资产负债清查表（国有资产）'!G39</f>
        <v>74867606.510000005</v>
      </c>
      <c r="G38" s="78"/>
    </row>
    <row r="39" spans="1:7" s="44" customFormat="1" ht="15" customHeight="1" x14ac:dyDescent="0.15">
      <c r="A39" s="62" t="s">
        <v>582</v>
      </c>
      <c r="B39" s="63" t="s">
        <v>583</v>
      </c>
      <c r="C39" s="59"/>
      <c r="D39" s="62" t="s">
        <v>584</v>
      </c>
      <c r="E39" s="60" t="s">
        <v>585</v>
      </c>
      <c r="F39" s="61"/>
      <c r="G39" s="52"/>
    </row>
    <row r="40" spans="1:7" s="44" customFormat="1" ht="15" customHeight="1" x14ac:dyDescent="0.15">
      <c r="A40" s="62" t="s">
        <v>586</v>
      </c>
      <c r="B40" s="54" t="s">
        <v>587</v>
      </c>
      <c r="C40" s="59"/>
      <c r="D40" s="70" t="s">
        <v>588</v>
      </c>
      <c r="E40" s="60" t="s">
        <v>589</v>
      </c>
      <c r="F40" s="61"/>
      <c r="G40" s="52"/>
    </row>
    <row r="41" spans="1:7" s="44" customFormat="1" ht="15" customHeight="1" x14ac:dyDescent="0.15">
      <c r="A41" s="74" t="s">
        <v>590</v>
      </c>
      <c r="B41" s="63" t="s">
        <v>591</v>
      </c>
      <c r="C41" s="59"/>
      <c r="D41" s="62" t="s">
        <v>592</v>
      </c>
      <c r="E41" s="60" t="s">
        <v>593</v>
      </c>
      <c r="F41" s="61"/>
      <c r="G41" s="52"/>
    </row>
    <row r="42" spans="1:7" s="44" customFormat="1" ht="15" customHeight="1" x14ac:dyDescent="0.15">
      <c r="A42" s="74" t="s">
        <v>594</v>
      </c>
      <c r="B42" s="54" t="s">
        <v>595</v>
      </c>
      <c r="C42" s="59"/>
      <c r="D42" s="62" t="s">
        <v>596</v>
      </c>
      <c r="E42" s="60" t="s">
        <v>597</v>
      </c>
      <c r="F42" s="61">
        <f>'资产负债清查表（国有资产）'!G43</f>
        <v>636363.04</v>
      </c>
      <c r="G42" s="78"/>
    </row>
    <row r="43" spans="1:7" s="44" customFormat="1" ht="15" customHeight="1" x14ac:dyDescent="0.15">
      <c r="A43" s="62" t="s">
        <v>598</v>
      </c>
      <c r="B43" s="63" t="s">
        <v>599</v>
      </c>
      <c r="C43" s="59"/>
      <c r="D43" s="62" t="s">
        <v>600</v>
      </c>
      <c r="E43" s="60" t="s">
        <v>601</v>
      </c>
      <c r="F43" s="72"/>
      <c r="G43" s="52"/>
    </row>
    <row r="44" spans="1:7" s="44" customFormat="1" ht="15" customHeight="1" x14ac:dyDescent="0.15">
      <c r="A44" s="74" t="s">
        <v>602</v>
      </c>
      <c r="B44" s="54" t="s">
        <v>603</v>
      </c>
      <c r="C44" s="59"/>
      <c r="D44" s="62" t="s">
        <v>604</v>
      </c>
      <c r="E44" s="60" t="s">
        <v>605</v>
      </c>
      <c r="F44" s="79">
        <f>'资产负债清查表（国有资产）'!G45</f>
        <v>1841237.92</v>
      </c>
      <c r="G44" s="52"/>
    </row>
    <row r="45" spans="1:7" s="44" customFormat="1" ht="15" customHeight="1" x14ac:dyDescent="0.15">
      <c r="A45" s="62" t="s">
        <v>606</v>
      </c>
      <c r="B45" s="63" t="s">
        <v>607</v>
      </c>
      <c r="C45" s="59">
        <f>'资产负债清查表（国有资产）'!C46</f>
        <v>367383.48</v>
      </c>
      <c r="D45" s="71" t="s">
        <v>608</v>
      </c>
      <c r="E45" s="60" t="s">
        <v>609</v>
      </c>
      <c r="F45" s="72">
        <f>ROUND(F37+F38-F39+SUM(F40:F44),2)</f>
        <v>77345207.469999999</v>
      </c>
      <c r="G45" s="52"/>
    </row>
    <row r="46" spans="1:7" s="44" customFormat="1" ht="15" customHeight="1" x14ac:dyDescent="0.15">
      <c r="A46" s="73" t="s">
        <v>610</v>
      </c>
      <c r="B46" s="54" t="s">
        <v>611</v>
      </c>
      <c r="C46" s="69">
        <f>ROUND(SUM(C27:C31)+SUM(C34:C45),2)</f>
        <v>77193958.299999997</v>
      </c>
      <c r="D46" s="75"/>
      <c r="E46" s="60" t="s">
        <v>612</v>
      </c>
      <c r="F46" s="61"/>
      <c r="G46" s="52"/>
    </row>
    <row r="47" spans="1:7" s="44" customFormat="1" ht="15" customHeight="1" x14ac:dyDescent="0.15">
      <c r="A47" s="73" t="s">
        <v>613</v>
      </c>
      <c r="B47" s="63" t="s">
        <v>614</v>
      </c>
      <c r="C47" s="66">
        <f>ROUND(C46+C24,2)</f>
        <v>91633698.209999993</v>
      </c>
      <c r="D47" s="73" t="s">
        <v>615</v>
      </c>
      <c r="E47" s="60" t="s">
        <v>616</v>
      </c>
      <c r="F47" s="72">
        <f>ROUND(F34+F45,2)</f>
        <v>91633698.209999993</v>
      </c>
      <c r="G47" s="52"/>
    </row>
    <row r="48" spans="1:7" s="44" customFormat="1" ht="15" customHeight="1" x14ac:dyDescent="0.15">
      <c r="A48" s="80" t="s">
        <v>617</v>
      </c>
      <c r="B48" s="49"/>
      <c r="C48" s="80" t="s">
        <v>618</v>
      </c>
      <c r="D48" s="49"/>
      <c r="E48" s="80" t="s">
        <v>881</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34"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 footer="0.511811023622047"/>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882</v>
      </c>
    </row>
    <row r="2" spans="1:7" ht="23.25" customHeight="1" x14ac:dyDescent="0.15">
      <c r="A2" s="390" t="s">
        <v>883</v>
      </c>
      <c r="B2" s="390"/>
      <c r="C2" s="390"/>
      <c r="D2" s="390"/>
      <c r="E2" s="390"/>
      <c r="F2" s="9"/>
      <c r="G2" s="9"/>
    </row>
    <row r="3" spans="1:7" s="1" customFormat="1" ht="20.25" customHeight="1" x14ac:dyDescent="0.15">
      <c r="A3" s="10" t="str">
        <f>资产负债表!A3</f>
        <v>填报单位：林芝市巴宜区八一镇人民政府</v>
      </c>
      <c r="B3" s="11"/>
      <c r="C3" s="11"/>
      <c r="D3" s="11"/>
      <c r="E3" s="12"/>
      <c r="F3" s="13"/>
      <c r="G3" s="14" t="s">
        <v>884</v>
      </c>
    </row>
    <row r="4" spans="1:7" s="1" customFormat="1" ht="20.25" customHeight="1" x14ac:dyDescent="0.15">
      <c r="A4" s="10" t="str">
        <f>资产负债表!A4</f>
        <v>项目名称：百巴镇苹果种植项目</v>
      </c>
      <c r="B4" s="11"/>
      <c r="C4" s="11"/>
      <c r="D4" s="11"/>
      <c r="E4" s="12" t="s">
        <v>885</v>
      </c>
      <c r="F4" s="13"/>
      <c r="G4" s="14" t="s">
        <v>884</v>
      </c>
    </row>
    <row r="5" spans="1:7" s="2" customFormat="1" ht="18" customHeight="1" x14ac:dyDescent="0.15">
      <c r="A5" s="15" t="s">
        <v>886</v>
      </c>
      <c r="B5" s="16" t="s">
        <v>450</v>
      </c>
      <c r="C5" s="17" t="s">
        <v>887</v>
      </c>
      <c r="D5" s="18" t="s">
        <v>888</v>
      </c>
      <c r="E5" s="19" t="s">
        <v>889</v>
      </c>
      <c r="F5" s="20" t="str">
        <f>[3]X1年12月31日合并抵消分录!C2</f>
        <v>X1.12.31</v>
      </c>
      <c r="G5" s="21" t="str">
        <f>[3]X0年12月31日合并抵消分录!C2</f>
        <v>X0.12.31</v>
      </c>
    </row>
    <row r="6" spans="1:7" s="3" customFormat="1" ht="18" customHeight="1" x14ac:dyDescent="0.15">
      <c r="A6" s="22" t="s">
        <v>890</v>
      </c>
      <c r="B6" s="23">
        <v>1</v>
      </c>
      <c r="C6" s="24">
        <f>C7+C8</f>
        <v>0</v>
      </c>
      <c r="D6" s="24">
        <f>D7+D8</f>
        <v>4616824.9800000004</v>
      </c>
      <c r="E6" s="24">
        <f>E7+E8</f>
        <v>3531702.2</v>
      </c>
      <c r="F6" s="25"/>
      <c r="G6" s="26"/>
    </row>
    <row r="7" spans="1:7" s="3" customFormat="1" ht="18" customHeight="1" x14ac:dyDescent="0.15">
      <c r="A7" s="27" t="s">
        <v>891</v>
      </c>
      <c r="B7" s="23">
        <v>2</v>
      </c>
      <c r="C7" s="28"/>
      <c r="D7" s="29">
        <v>4616824.9800000004</v>
      </c>
      <c r="E7" s="30">
        <v>3324968.2</v>
      </c>
      <c r="F7" s="31">
        <v>0</v>
      </c>
      <c r="G7" s="32">
        <v>0</v>
      </c>
    </row>
    <row r="8" spans="1:7" s="3" customFormat="1" ht="18" customHeight="1" x14ac:dyDescent="0.15">
      <c r="A8" s="27" t="s">
        <v>892</v>
      </c>
      <c r="B8" s="23">
        <v>3</v>
      </c>
      <c r="C8" s="28"/>
      <c r="D8" s="29"/>
      <c r="E8" s="30">
        <v>206734</v>
      </c>
      <c r="F8" s="25">
        <f>[3]X1年12月31日合并工作底稿!E9</f>
        <v>0</v>
      </c>
      <c r="G8" s="33">
        <f>[3]X0年12月31日合并工作底稿!E9</f>
        <v>0</v>
      </c>
    </row>
    <row r="9" spans="1:7" s="3" customFormat="1" ht="18" customHeight="1" x14ac:dyDescent="0.15">
      <c r="A9" s="22" t="s">
        <v>893</v>
      </c>
      <c r="B9" s="23">
        <v>4</v>
      </c>
      <c r="C9" s="28">
        <f>SUM(C10:C15)</f>
        <v>89471.06</v>
      </c>
      <c r="D9" s="28">
        <f>SUM(D10:D15)</f>
        <v>4371469.16</v>
      </c>
      <c r="E9" s="28">
        <f>SUM(E10:E15)</f>
        <v>10987461.59</v>
      </c>
      <c r="F9" s="31">
        <v>0</v>
      </c>
      <c r="G9" s="32">
        <v>0</v>
      </c>
    </row>
    <row r="10" spans="1:7" s="3" customFormat="1" ht="18" customHeight="1" x14ac:dyDescent="0.15">
      <c r="A10" s="27" t="s">
        <v>894</v>
      </c>
      <c r="B10" s="23">
        <v>5</v>
      </c>
      <c r="C10" s="28"/>
      <c r="D10" s="29">
        <v>3332241.64</v>
      </c>
      <c r="E10" s="30">
        <v>10633100.9</v>
      </c>
      <c r="F10" s="31">
        <v>0</v>
      </c>
      <c r="G10" s="32">
        <v>0</v>
      </c>
    </row>
    <row r="11" spans="1:7" s="3" customFormat="1" ht="18" customHeight="1" x14ac:dyDescent="0.15">
      <c r="A11" s="27" t="s">
        <v>895</v>
      </c>
      <c r="B11" s="23">
        <v>6</v>
      </c>
      <c r="C11" s="28"/>
      <c r="D11" s="29"/>
      <c r="E11" s="30">
        <v>304.16000000000003</v>
      </c>
      <c r="F11" s="25">
        <f>[3]X1年12月31日合并工作底稿!E12</f>
        <v>0</v>
      </c>
      <c r="G11" s="33">
        <f>[3]X0年12月31日合并工作底稿!E12</f>
        <v>0</v>
      </c>
    </row>
    <row r="12" spans="1:7" s="3" customFormat="1" ht="18" customHeight="1" x14ac:dyDescent="0.15">
      <c r="A12" s="27" t="s">
        <v>896</v>
      </c>
      <c r="B12" s="23">
        <v>7</v>
      </c>
      <c r="C12" s="28"/>
      <c r="D12" s="29"/>
      <c r="E12" s="30"/>
      <c r="F12" s="25">
        <f>[3]X1年12月31日合并工作底稿!E16</f>
        <v>0</v>
      </c>
      <c r="G12" s="33">
        <f>[3]X0年12月31日合并工作底稿!E16</f>
        <v>0</v>
      </c>
    </row>
    <row r="13" spans="1:7" s="3" customFormat="1" ht="18" customHeight="1" x14ac:dyDescent="0.15">
      <c r="A13" s="27" t="s">
        <v>897</v>
      </c>
      <c r="B13" s="23">
        <v>8</v>
      </c>
      <c r="C13" s="28">
        <v>89420.64</v>
      </c>
      <c r="D13" s="29">
        <v>1055321.25</v>
      </c>
      <c r="E13" s="30">
        <v>354340.19</v>
      </c>
      <c r="F13" s="25"/>
      <c r="G13" s="33"/>
    </row>
    <row r="14" spans="1:7" s="3" customFormat="1" ht="18" customHeight="1" x14ac:dyDescent="0.15">
      <c r="A14" s="27" t="s">
        <v>898</v>
      </c>
      <c r="B14" s="23">
        <v>9</v>
      </c>
      <c r="C14" s="28"/>
      <c r="D14" s="29"/>
      <c r="E14" s="30"/>
      <c r="F14" s="25"/>
      <c r="G14" s="33"/>
    </row>
    <row r="15" spans="1:7" s="3" customFormat="1" ht="18" customHeight="1" x14ac:dyDescent="0.15">
      <c r="A15" s="27" t="s">
        <v>899</v>
      </c>
      <c r="B15" s="23">
        <v>10</v>
      </c>
      <c r="C15" s="28">
        <v>50.42</v>
      </c>
      <c r="D15" s="29">
        <v>-16093.73</v>
      </c>
      <c r="E15" s="30">
        <v>-283.66000000000003</v>
      </c>
      <c r="F15" s="25"/>
      <c r="G15" s="33"/>
    </row>
    <row r="16" spans="1:7" s="3" customFormat="1" ht="18" customHeight="1" x14ac:dyDescent="0.15">
      <c r="A16" s="27" t="s">
        <v>900</v>
      </c>
      <c r="B16" s="23">
        <v>11</v>
      </c>
      <c r="C16" s="28"/>
      <c r="D16" s="29"/>
      <c r="E16" s="30"/>
      <c r="F16" s="25">
        <f>[3]X1年12月31日合并工作底稿!E17</f>
        <v>0</v>
      </c>
      <c r="G16" s="33">
        <f>[3]X0年12月31日合并工作底稿!E17</f>
        <v>0</v>
      </c>
    </row>
    <row r="17" spans="1:7" s="3" customFormat="1" ht="18" customHeight="1" x14ac:dyDescent="0.15">
      <c r="A17" s="27" t="s">
        <v>901</v>
      </c>
      <c r="B17" s="23">
        <v>12</v>
      </c>
      <c r="C17" s="28"/>
      <c r="D17" s="29"/>
      <c r="E17" s="30"/>
      <c r="F17" s="25">
        <f>[3]X1年12月31日合并工作底稿!E22</f>
        <v>0</v>
      </c>
      <c r="G17" s="33">
        <f>[3]X0年12月31日合并工作底稿!E22</f>
        <v>0</v>
      </c>
    </row>
    <row r="18" spans="1:7" s="3" customFormat="1" ht="18" customHeight="1" x14ac:dyDescent="0.15">
      <c r="A18" s="27" t="s">
        <v>902</v>
      </c>
      <c r="B18" s="23">
        <v>13</v>
      </c>
      <c r="C18" s="28"/>
      <c r="D18" s="29">
        <v>4387562.8899999997</v>
      </c>
      <c r="E18" s="30"/>
      <c r="F18" s="25"/>
      <c r="G18" s="33"/>
    </row>
    <row r="19" spans="1:7" s="3" customFormat="1" ht="18" customHeight="1" x14ac:dyDescent="0.15">
      <c r="A19" s="27" t="s">
        <v>903</v>
      </c>
      <c r="B19" s="23">
        <v>14</v>
      </c>
      <c r="C19" s="28"/>
      <c r="D19" s="29"/>
      <c r="E19" s="30"/>
      <c r="F19" s="25">
        <f>[3]X1年12月31日合并工作底稿!E23</f>
        <v>0</v>
      </c>
      <c r="G19" s="33">
        <f>[3]X0年12月31日合并工作底稿!E23</f>
        <v>0</v>
      </c>
    </row>
    <row r="20" spans="1:7" s="3" customFormat="1" ht="18" customHeight="1" x14ac:dyDescent="0.15">
      <c r="A20" s="27" t="s">
        <v>904</v>
      </c>
      <c r="B20" s="23">
        <v>15</v>
      </c>
      <c r="C20" s="28"/>
      <c r="D20" s="29"/>
      <c r="E20" s="30"/>
      <c r="F20" s="25"/>
      <c r="G20" s="33"/>
    </row>
    <row r="21" spans="1:7" s="3" customFormat="1" ht="24" x14ac:dyDescent="0.15">
      <c r="A21" s="27" t="s">
        <v>905</v>
      </c>
      <c r="B21" s="23">
        <v>16</v>
      </c>
      <c r="C21" s="28"/>
      <c r="D21" s="29"/>
      <c r="E21" s="30"/>
      <c r="F21" s="25"/>
      <c r="G21" s="33"/>
    </row>
    <row r="22" spans="1:7" s="3" customFormat="1" ht="18" customHeight="1" x14ac:dyDescent="0.15">
      <c r="A22" s="27" t="s">
        <v>906</v>
      </c>
      <c r="B22" s="23">
        <v>17</v>
      </c>
      <c r="C22" s="28"/>
      <c r="D22" s="29"/>
      <c r="E22" s="30"/>
      <c r="F22" s="25"/>
      <c r="G22" s="33"/>
    </row>
    <row r="23" spans="1:7" s="3" customFormat="1" ht="18" customHeight="1" x14ac:dyDescent="0.15">
      <c r="A23" s="27" t="s">
        <v>907</v>
      </c>
      <c r="B23" s="23">
        <v>18</v>
      </c>
      <c r="C23" s="28"/>
      <c r="D23" s="29"/>
      <c r="E23" s="30"/>
      <c r="F23" s="25"/>
      <c r="G23" s="33"/>
    </row>
    <row r="24" spans="1:7" s="3" customFormat="1" ht="18" customHeight="1" x14ac:dyDescent="0.15">
      <c r="A24" s="27" t="s">
        <v>908</v>
      </c>
      <c r="B24" s="23">
        <v>19</v>
      </c>
      <c r="C24" s="28"/>
      <c r="D24" s="29"/>
      <c r="E24" s="30"/>
      <c r="F24" s="25"/>
      <c r="G24" s="33"/>
    </row>
    <row r="25" spans="1:7" s="3" customFormat="1" ht="18" customHeight="1" x14ac:dyDescent="0.15">
      <c r="A25" s="27" t="s">
        <v>909</v>
      </c>
      <c r="B25" s="23">
        <v>20</v>
      </c>
      <c r="C25" s="28"/>
      <c r="D25" s="29"/>
      <c r="E25" s="30"/>
      <c r="F25" s="25"/>
      <c r="G25" s="33"/>
    </row>
    <row r="26" spans="1:7" s="3" customFormat="1" ht="18" customHeight="1" x14ac:dyDescent="0.15">
      <c r="A26" s="27" t="s">
        <v>910</v>
      </c>
      <c r="B26" s="23">
        <v>21</v>
      </c>
      <c r="C26" s="28"/>
      <c r="D26" s="29">
        <v>1526988.7</v>
      </c>
      <c r="E26" s="30"/>
      <c r="F26" s="25"/>
      <c r="G26" s="33"/>
    </row>
    <row r="27" spans="1:7" s="3" customFormat="1" ht="18" customHeight="1" x14ac:dyDescent="0.15">
      <c r="A27" s="22" t="s">
        <v>911</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912</v>
      </c>
      <c r="B28" s="23">
        <v>23</v>
      </c>
      <c r="C28" s="28">
        <v>100</v>
      </c>
      <c r="D28" s="29">
        <v>203723</v>
      </c>
      <c r="E28" s="30">
        <v>1636157.1</v>
      </c>
      <c r="F28" s="25" t="e">
        <f>#REF!-#REF!</f>
        <v>#REF!</v>
      </c>
      <c r="G28" s="33" t="e">
        <f>#REF!-#REF!</f>
        <v>#REF!</v>
      </c>
    </row>
    <row r="29" spans="1:7" s="3" customFormat="1" ht="18" customHeight="1" x14ac:dyDescent="0.15">
      <c r="A29" s="27" t="s">
        <v>913</v>
      </c>
      <c r="B29" s="23">
        <v>24</v>
      </c>
      <c r="C29" s="28"/>
      <c r="D29" s="29"/>
      <c r="E29" s="30">
        <v>137217.71</v>
      </c>
      <c r="F29" s="25">
        <f>[3]X1年12月31日合并工作底稿!E33</f>
        <v>0</v>
      </c>
      <c r="G29" s="33">
        <f>[3]X0年12月31日合并工作底稿!E33</f>
        <v>0</v>
      </c>
    </row>
    <row r="30" spans="1:7" s="3" customFormat="1" ht="18" customHeight="1" x14ac:dyDescent="0.15">
      <c r="A30" s="22" t="s">
        <v>914</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915</v>
      </c>
      <c r="B31" s="23">
        <v>26</v>
      </c>
      <c r="C31" s="28"/>
      <c r="D31" s="29"/>
      <c r="E31" s="28"/>
      <c r="F31" s="25" t="e">
        <f>SUM(F28:F30)</f>
        <v>#REF!</v>
      </c>
      <c r="G31" s="33" t="e">
        <f>SUM(G28:G30)</f>
        <v>#REF!</v>
      </c>
    </row>
    <row r="32" spans="1:7" s="3" customFormat="1" ht="18" customHeight="1" x14ac:dyDescent="0.15">
      <c r="A32" s="22" t="s">
        <v>916</v>
      </c>
      <c r="B32" s="23">
        <v>27</v>
      </c>
      <c r="C32" s="34">
        <f>ROUND(C30-C31,2)</f>
        <v>-89371.06</v>
      </c>
      <c r="D32" s="34">
        <f>ROUND(D30-D31,2)</f>
        <v>6363630.4100000001</v>
      </c>
      <c r="E32" s="34">
        <f>ROUND(E30-E31,2)</f>
        <v>-5956820</v>
      </c>
      <c r="F32" s="25"/>
      <c r="G32" s="33"/>
    </row>
    <row r="33" spans="1:7" s="3" customFormat="1" ht="16.149999999999999" customHeight="1" x14ac:dyDescent="0.15">
      <c r="A33" s="27" t="s">
        <v>917</v>
      </c>
      <c r="B33" s="23">
        <v>28</v>
      </c>
      <c r="C33" s="28"/>
      <c r="D33" s="29"/>
      <c r="E33" s="30"/>
      <c r="F33" s="25"/>
      <c r="G33" s="33"/>
    </row>
    <row r="34" spans="1:7" s="3" customFormat="1" ht="16.149999999999999" customHeight="1" x14ac:dyDescent="0.15">
      <c r="A34" s="27" t="s">
        <v>918</v>
      </c>
      <c r="B34" s="23">
        <v>29</v>
      </c>
      <c r="C34" s="28"/>
      <c r="D34" s="29"/>
      <c r="E34" s="30"/>
      <c r="F34" s="25"/>
      <c r="G34" s="33"/>
    </row>
    <row r="35" spans="1:7" s="3" customFormat="1" ht="18" customHeight="1" x14ac:dyDescent="0.15">
      <c r="A35" s="22" t="s">
        <v>919</v>
      </c>
      <c r="B35" s="23">
        <v>30</v>
      </c>
      <c r="C35" s="34">
        <f>ROUND(C36+C41,2)</f>
        <v>0</v>
      </c>
      <c r="D35" s="35"/>
      <c r="E35" s="36">
        <f>ROUND(E36+E41,2)</f>
        <v>0</v>
      </c>
      <c r="F35" s="25"/>
      <c r="G35" s="33"/>
    </row>
    <row r="36" spans="1:7" s="3" customFormat="1" ht="15" customHeight="1" x14ac:dyDescent="0.15">
      <c r="A36" s="27" t="s">
        <v>920</v>
      </c>
      <c r="B36" s="23">
        <v>31</v>
      </c>
      <c r="C36" s="34">
        <f>ROUND(SUM(C37:C40),2)</f>
        <v>0</v>
      </c>
      <c r="D36" s="35"/>
      <c r="E36" s="36">
        <f>ROUND(SUM(E37:E40),2)</f>
        <v>0</v>
      </c>
      <c r="F36" s="25"/>
      <c r="G36" s="33"/>
    </row>
    <row r="37" spans="1:7" s="3" customFormat="1" ht="15" customHeight="1" x14ac:dyDescent="0.15">
      <c r="A37" s="27" t="s">
        <v>921</v>
      </c>
      <c r="B37" s="23">
        <v>32</v>
      </c>
      <c r="C37" s="34"/>
      <c r="D37" s="35"/>
      <c r="E37" s="36"/>
      <c r="F37" s="25"/>
      <c r="G37" s="33"/>
    </row>
    <row r="38" spans="1:7" s="3" customFormat="1" ht="15" customHeight="1" x14ac:dyDescent="0.15">
      <c r="A38" s="27" t="s">
        <v>922</v>
      </c>
      <c r="B38" s="23">
        <v>33</v>
      </c>
      <c r="C38" s="34"/>
      <c r="D38" s="35"/>
      <c r="E38" s="36"/>
      <c r="F38" s="25"/>
      <c r="G38" s="33"/>
    </row>
    <row r="39" spans="1:7" s="3" customFormat="1" ht="15" customHeight="1" x14ac:dyDescent="0.15">
      <c r="A39" s="27" t="s">
        <v>923</v>
      </c>
      <c r="B39" s="23">
        <v>34</v>
      </c>
      <c r="C39" s="34"/>
      <c r="D39" s="35"/>
      <c r="E39" s="36"/>
      <c r="F39" s="25"/>
      <c r="G39" s="33"/>
    </row>
    <row r="40" spans="1:7" s="3" customFormat="1" ht="15" customHeight="1" x14ac:dyDescent="0.15">
      <c r="A40" s="27" t="s">
        <v>924</v>
      </c>
      <c r="B40" s="23">
        <v>35</v>
      </c>
      <c r="C40" s="34"/>
      <c r="D40" s="35"/>
      <c r="E40" s="36"/>
      <c r="F40" s="25"/>
      <c r="G40" s="33"/>
    </row>
    <row r="41" spans="1:7" s="3" customFormat="1" ht="15" customHeight="1" x14ac:dyDescent="0.15">
      <c r="A41" s="27" t="s">
        <v>925</v>
      </c>
      <c r="B41" s="23">
        <v>36</v>
      </c>
      <c r="C41" s="34">
        <f>ROUND(SUM(C42:C47),2)</f>
        <v>0</v>
      </c>
      <c r="D41" s="35"/>
      <c r="E41" s="36">
        <f>ROUND(SUM(E42:E47),2)</f>
        <v>0</v>
      </c>
      <c r="F41" s="25"/>
      <c r="G41" s="33"/>
    </row>
    <row r="42" spans="1:7" s="3" customFormat="1" ht="15" customHeight="1" x14ac:dyDescent="0.15">
      <c r="A42" s="27" t="s">
        <v>926</v>
      </c>
      <c r="B42" s="23">
        <v>37</v>
      </c>
      <c r="C42" s="34"/>
      <c r="D42" s="35"/>
      <c r="E42" s="36"/>
      <c r="F42" s="25"/>
      <c r="G42" s="33"/>
    </row>
    <row r="43" spans="1:7" s="3" customFormat="1" ht="15" customHeight="1" x14ac:dyDescent="0.15">
      <c r="A43" s="27" t="s">
        <v>927</v>
      </c>
      <c r="B43" s="23">
        <v>38</v>
      </c>
      <c r="C43" s="34"/>
      <c r="D43" s="35"/>
      <c r="E43" s="36"/>
      <c r="F43" s="25"/>
      <c r="G43" s="33"/>
    </row>
    <row r="44" spans="1:7" s="3" customFormat="1" ht="15" customHeight="1" x14ac:dyDescent="0.15">
      <c r="A44" s="27" t="s">
        <v>928</v>
      </c>
      <c r="B44" s="23">
        <v>39</v>
      </c>
      <c r="C44" s="34"/>
      <c r="D44" s="35"/>
      <c r="E44" s="36"/>
      <c r="F44" s="25"/>
      <c r="G44" s="33"/>
    </row>
    <row r="45" spans="1:7" s="3" customFormat="1" ht="15" customHeight="1" x14ac:dyDescent="0.15">
      <c r="A45" s="27" t="s">
        <v>929</v>
      </c>
      <c r="B45" s="23">
        <v>40</v>
      </c>
      <c r="C45" s="34"/>
      <c r="D45" s="35"/>
      <c r="E45" s="36"/>
      <c r="F45" s="25"/>
      <c r="G45" s="33"/>
    </row>
    <row r="46" spans="1:7" s="3" customFormat="1" ht="15" customHeight="1" x14ac:dyDescent="0.15">
      <c r="A46" s="27" t="s">
        <v>930</v>
      </c>
      <c r="B46" s="23">
        <v>41</v>
      </c>
      <c r="C46" s="34"/>
      <c r="D46" s="35"/>
      <c r="E46" s="36"/>
      <c r="F46" s="25"/>
      <c r="G46" s="33"/>
    </row>
    <row r="47" spans="1:7" s="3" customFormat="1" ht="15" customHeight="1" x14ac:dyDescent="0.15">
      <c r="A47" s="27" t="s">
        <v>931</v>
      </c>
      <c r="B47" s="23">
        <v>42</v>
      </c>
      <c r="C47" s="34"/>
      <c r="D47" s="35"/>
      <c r="E47" s="36"/>
      <c r="F47" s="25"/>
      <c r="G47" s="33"/>
    </row>
    <row r="48" spans="1:7" s="3" customFormat="1" ht="18" customHeight="1" x14ac:dyDescent="0.15">
      <c r="A48" s="22" t="s">
        <v>932</v>
      </c>
      <c r="B48" s="23">
        <v>43</v>
      </c>
      <c r="C48" s="34">
        <f>ROUND(C35+C32,2)</f>
        <v>-89371.06</v>
      </c>
      <c r="D48" s="35"/>
      <c r="E48" s="36">
        <f>ROUND(E35+E32,2)</f>
        <v>-5956820</v>
      </c>
      <c r="F48" s="25"/>
      <c r="G48" s="33"/>
    </row>
    <row r="49" spans="1:7" s="3" customFormat="1" ht="18" customHeight="1" x14ac:dyDescent="0.15">
      <c r="A49" s="22" t="s">
        <v>933</v>
      </c>
      <c r="B49" s="23">
        <v>44</v>
      </c>
      <c r="C49" s="34"/>
      <c r="D49" s="35"/>
      <c r="E49" s="36"/>
      <c r="F49" s="37"/>
      <c r="G49" s="37"/>
    </row>
    <row r="50" spans="1:7" s="3" customFormat="1" ht="15" customHeight="1" x14ac:dyDescent="0.15">
      <c r="A50" s="27" t="s">
        <v>934</v>
      </c>
      <c r="B50" s="23">
        <v>45</v>
      </c>
      <c r="C50" s="34"/>
      <c r="D50" s="35"/>
      <c r="E50" s="36"/>
      <c r="F50" s="37"/>
      <c r="G50" s="37"/>
    </row>
    <row r="51" spans="1:7" s="3" customFormat="1" ht="15" customHeight="1" x14ac:dyDescent="0.15">
      <c r="A51" s="38" t="s">
        <v>935</v>
      </c>
      <c r="B51" s="23">
        <v>46</v>
      </c>
      <c r="C51" s="39"/>
      <c r="D51" s="40"/>
      <c r="E51" s="41"/>
      <c r="F51" s="37"/>
      <c r="G51" s="37"/>
    </row>
    <row r="52" spans="1:7" s="4" customFormat="1" ht="14.25" x14ac:dyDescent="0.15">
      <c r="A52" s="391"/>
      <c r="B52" s="391"/>
      <c r="C52" s="391"/>
      <c r="D52" s="391"/>
      <c r="E52" s="391"/>
    </row>
    <row r="53" spans="1:7" s="3" customFormat="1" ht="18.75" customHeight="1" x14ac:dyDescent="0.15">
      <c r="A53" s="391" t="s">
        <v>936</v>
      </c>
      <c r="B53" s="391"/>
      <c r="C53" s="391"/>
      <c r="D53" s="391"/>
      <c r="E53" s="391"/>
      <c r="F53" s="37"/>
      <c r="G53" s="37"/>
    </row>
    <row r="54" spans="1:7" ht="12" customHeight="1" x14ac:dyDescent="0.15">
      <c r="E54" s="42"/>
    </row>
    <row r="55" spans="1:7" ht="14.25" customHeight="1" x14ac:dyDescent="0.15">
      <c r="A55" s="6"/>
      <c r="E55" s="6"/>
      <c r="F55" s="6"/>
    </row>
    <row r="56" spans="1:7" ht="21" customHeight="1" x14ac:dyDescent="0.15">
      <c r="A56" s="392"/>
      <c r="B56" s="392"/>
      <c r="C56" s="392"/>
      <c r="D56" s="392"/>
      <c r="E56" s="392"/>
      <c r="F56" s="392"/>
      <c r="G56" s="392"/>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34" type="noConversion"/>
  <printOptions horizontalCentered="1"/>
  <pageMargins left="0.66929133858267698" right="0.31496062992126" top="0.43307086614173201" bottom="0.23622047244094499" header="0.196850393700787" footer="0.55118110236220497"/>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42" customWidth="1"/>
    <col min="2" max="2" width="14.25" style="142" customWidth="1"/>
    <col min="3" max="3" width="12.5" style="142" customWidth="1"/>
    <col min="4" max="4" width="20.25" style="142" customWidth="1"/>
    <col min="5" max="10" width="13" style="142" customWidth="1"/>
    <col min="11" max="16384" width="9" style="142"/>
  </cols>
  <sheetData>
    <row r="2" spans="1:11" ht="22.5" x14ac:dyDescent="0.15">
      <c r="A2" s="283" t="s">
        <v>83</v>
      </c>
      <c r="B2" s="283"/>
      <c r="C2" s="283"/>
      <c r="D2" s="283"/>
      <c r="E2" s="283"/>
      <c r="F2" s="283"/>
      <c r="G2" s="283"/>
      <c r="H2" s="283"/>
      <c r="I2" s="283"/>
      <c r="J2" s="283"/>
      <c r="K2" s="283"/>
    </row>
    <row r="3" spans="1:11" x14ac:dyDescent="0.15">
      <c r="A3" s="218"/>
      <c r="B3" s="218"/>
      <c r="C3" s="218"/>
      <c r="D3" s="218"/>
      <c r="E3" s="218"/>
      <c r="F3" s="218"/>
      <c r="G3" s="218"/>
      <c r="H3" s="218"/>
      <c r="I3" s="218"/>
      <c r="J3" s="218"/>
      <c r="K3" s="258" t="s">
        <v>84</v>
      </c>
    </row>
    <row r="4" spans="1:11" x14ac:dyDescent="0.15">
      <c r="A4" s="212" t="s">
        <v>72</v>
      </c>
      <c r="B4" s="218"/>
      <c r="C4" s="218"/>
      <c r="D4" s="218"/>
      <c r="E4" s="218"/>
      <c r="F4" s="218"/>
      <c r="G4" s="218"/>
      <c r="H4" s="218"/>
      <c r="I4" s="218"/>
      <c r="J4" s="218"/>
      <c r="K4" s="218"/>
    </row>
    <row r="5" spans="1:11" x14ac:dyDescent="0.15">
      <c r="A5" s="212" t="str">
        <f>货币资金!A5</f>
        <v>填报单位：林芝市巴宜区八一镇人民政府</v>
      </c>
      <c r="B5" s="218"/>
      <c r="C5" s="218"/>
      <c r="D5" s="218"/>
      <c r="E5" s="218"/>
      <c r="F5" s="218"/>
      <c r="G5" s="218"/>
      <c r="H5" s="218"/>
      <c r="I5" s="218"/>
      <c r="J5" s="218"/>
      <c r="K5" s="218"/>
    </row>
    <row r="6" spans="1:11" x14ac:dyDescent="0.15">
      <c r="A6" s="212" t="str">
        <f>货币资金!A6</f>
        <v>项目名称：百巴镇苹果种植项目</v>
      </c>
      <c r="B6" s="218"/>
      <c r="C6" s="218"/>
      <c r="D6" s="218"/>
      <c r="E6" s="218"/>
      <c r="F6" s="218"/>
      <c r="G6" s="218"/>
      <c r="H6" s="218"/>
      <c r="I6" s="218"/>
      <c r="J6" s="218"/>
      <c r="K6" s="258" t="s">
        <v>85</v>
      </c>
    </row>
    <row r="7" spans="1:11" x14ac:dyDescent="0.15">
      <c r="A7" s="294" t="s">
        <v>86</v>
      </c>
      <c r="B7" s="294" t="s">
        <v>87</v>
      </c>
      <c r="C7" s="294" t="s">
        <v>88</v>
      </c>
      <c r="D7" s="294" t="s">
        <v>89</v>
      </c>
      <c r="E7" s="294" t="s">
        <v>90</v>
      </c>
      <c r="F7" s="282"/>
      <c r="G7" s="282"/>
      <c r="H7" s="294" t="s">
        <v>91</v>
      </c>
      <c r="I7" s="282"/>
      <c r="J7" s="294" t="s">
        <v>92</v>
      </c>
      <c r="K7" s="294" t="s">
        <v>93</v>
      </c>
    </row>
    <row r="8" spans="1:11" x14ac:dyDescent="0.15">
      <c r="A8" s="282"/>
      <c r="B8" s="282"/>
      <c r="C8" s="282"/>
      <c r="D8" s="282"/>
      <c r="E8" s="294" t="s">
        <v>94</v>
      </c>
      <c r="F8" s="294" t="s">
        <v>95</v>
      </c>
      <c r="G8" s="282"/>
      <c r="H8" s="294" t="s">
        <v>76</v>
      </c>
      <c r="I8" s="294" t="s">
        <v>77</v>
      </c>
      <c r="J8" s="282"/>
      <c r="K8" s="282"/>
    </row>
    <row r="9" spans="1:11" x14ac:dyDescent="0.15">
      <c r="A9" s="282"/>
      <c r="B9" s="282"/>
      <c r="C9" s="282"/>
      <c r="D9" s="282"/>
      <c r="E9" s="282"/>
      <c r="F9" s="169" t="s">
        <v>96</v>
      </c>
      <c r="G9" s="169" t="s">
        <v>97</v>
      </c>
      <c r="H9" s="282"/>
      <c r="I9" s="282"/>
      <c r="J9" s="282"/>
      <c r="K9" s="282"/>
    </row>
    <row r="10" spans="1:11" x14ac:dyDescent="0.15">
      <c r="A10" s="219"/>
      <c r="B10" s="167" t="s">
        <v>98</v>
      </c>
      <c r="C10" s="167" t="s">
        <v>99</v>
      </c>
      <c r="D10" s="167" t="s">
        <v>100</v>
      </c>
      <c r="E10" s="167" t="s">
        <v>101</v>
      </c>
      <c r="F10" s="167" t="s">
        <v>102</v>
      </c>
      <c r="G10" s="167" t="s">
        <v>103</v>
      </c>
      <c r="H10" s="167" t="s">
        <v>104</v>
      </c>
      <c r="I10" s="167" t="s">
        <v>105</v>
      </c>
      <c r="J10" s="167" t="s">
        <v>106</v>
      </c>
      <c r="K10" s="167" t="s">
        <v>107</v>
      </c>
    </row>
    <row r="11" spans="1:11" x14ac:dyDescent="0.15">
      <c r="A11" s="219"/>
      <c r="B11" s="219"/>
      <c r="C11" s="260"/>
      <c r="D11" s="219"/>
      <c r="E11" s="223"/>
      <c r="F11" s="223"/>
      <c r="G11" s="223"/>
      <c r="H11" s="223"/>
      <c r="I11" s="223"/>
      <c r="J11" s="223"/>
      <c r="K11" s="219"/>
    </row>
    <row r="12" spans="1:11" x14ac:dyDescent="0.15">
      <c r="A12" s="219"/>
      <c r="B12" s="219"/>
      <c r="C12" s="260"/>
      <c r="D12" s="219"/>
      <c r="E12" s="223"/>
      <c r="F12" s="223"/>
      <c r="G12" s="223"/>
      <c r="H12" s="223"/>
      <c r="I12" s="223"/>
      <c r="J12" s="223"/>
      <c r="K12" s="219"/>
    </row>
    <row r="13" spans="1:11" x14ac:dyDescent="0.15">
      <c r="A13" s="219"/>
      <c r="B13" s="219"/>
      <c r="C13" s="260"/>
      <c r="D13" s="219"/>
      <c r="E13" s="223"/>
      <c r="F13" s="223"/>
      <c r="G13" s="223"/>
      <c r="H13" s="223"/>
      <c r="I13" s="223"/>
      <c r="J13" s="223"/>
      <c r="K13" s="219"/>
    </row>
    <row r="14" spans="1:11" x14ac:dyDescent="0.15">
      <c r="A14" s="219"/>
      <c r="B14" s="219"/>
      <c r="C14" s="260"/>
      <c r="D14" s="219"/>
      <c r="E14" s="223"/>
      <c r="F14" s="223"/>
      <c r="G14" s="223"/>
      <c r="H14" s="223"/>
      <c r="I14" s="223"/>
      <c r="J14" s="223"/>
      <c r="K14" s="219"/>
    </row>
    <row r="15" spans="1:11" x14ac:dyDescent="0.15">
      <c r="A15" s="219"/>
      <c r="B15" s="219"/>
      <c r="C15" s="260"/>
      <c r="D15" s="219"/>
      <c r="E15" s="223"/>
      <c r="F15" s="223"/>
      <c r="G15" s="223"/>
      <c r="H15" s="223"/>
      <c r="I15" s="223"/>
      <c r="J15" s="223"/>
      <c r="K15" s="219"/>
    </row>
    <row r="16" spans="1:11" x14ac:dyDescent="0.15">
      <c r="A16" s="219"/>
      <c r="B16" s="219"/>
      <c r="C16" s="260"/>
      <c r="D16" s="219"/>
      <c r="E16" s="223"/>
      <c r="F16" s="223"/>
      <c r="G16" s="223"/>
      <c r="H16" s="223"/>
      <c r="I16" s="223"/>
      <c r="J16" s="223"/>
      <c r="K16" s="219"/>
    </row>
    <row r="17" spans="1:11" x14ac:dyDescent="0.15">
      <c r="A17" s="219"/>
      <c r="B17" s="219"/>
      <c r="C17" s="260"/>
      <c r="D17" s="219"/>
      <c r="E17" s="223"/>
      <c r="F17" s="223"/>
      <c r="G17" s="223"/>
      <c r="H17" s="223"/>
      <c r="I17" s="223"/>
      <c r="J17" s="223"/>
      <c r="K17" s="219"/>
    </row>
    <row r="18" spans="1:11" x14ac:dyDescent="0.15">
      <c r="A18" s="219"/>
      <c r="B18" s="219"/>
      <c r="C18" s="260"/>
      <c r="D18" s="219"/>
      <c r="E18" s="223"/>
      <c r="F18" s="223"/>
      <c r="G18" s="223"/>
      <c r="H18" s="223"/>
      <c r="I18" s="223"/>
      <c r="J18" s="223"/>
      <c r="K18" s="219"/>
    </row>
    <row r="19" spans="1:11" x14ac:dyDescent="0.15">
      <c r="A19" s="219"/>
      <c r="B19" s="219"/>
      <c r="C19" s="260"/>
      <c r="D19" s="219"/>
      <c r="E19" s="223"/>
      <c r="F19" s="223"/>
      <c r="G19" s="223"/>
      <c r="H19" s="223"/>
      <c r="I19" s="223"/>
      <c r="J19" s="223"/>
      <c r="K19" s="219"/>
    </row>
    <row r="20" spans="1:11" x14ac:dyDescent="0.15">
      <c r="A20" s="219"/>
      <c r="B20" s="219"/>
      <c r="C20" s="260"/>
      <c r="D20" s="219"/>
      <c r="E20" s="223"/>
      <c r="F20" s="223"/>
      <c r="G20" s="223"/>
      <c r="H20" s="223"/>
      <c r="I20" s="223"/>
      <c r="J20" s="223"/>
      <c r="K20" s="219"/>
    </row>
    <row r="21" spans="1:11" x14ac:dyDescent="0.15">
      <c r="A21" s="219"/>
      <c r="B21" s="219"/>
      <c r="C21" s="260"/>
      <c r="D21" s="219"/>
      <c r="E21" s="223"/>
      <c r="F21" s="223"/>
      <c r="G21" s="223"/>
      <c r="H21" s="223"/>
      <c r="I21" s="223"/>
      <c r="J21" s="223"/>
      <c r="K21" s="219"/>
    </row>
    <row r="22" spans="1:11" x14ac:dyDescent="0.15">
      <c r="A22" s="219"/>
      <c r="B22" s="219"/>
      <c r="C22" s="260"/>
      <c r="D22" s="219"/>
      <c r="E22" s="223"/>
      <c r="F22" s="223"/>
      <c r="G22" s="223"/>
      <c r="H22" s="223"/>
      <c r="I22" s="223"/>
      <c r="J22" s="223"/>
      <c r="K22" s="219"/>
    </row>
    <row r="23" spans="1:11" x14ac:dyDescent="0.15">
      <c r="A23" s="219"/>
      <c r="B23" s="219"/>
      <c r="C23" s="260"/>
      <c r="D23" s="219"/>
      <c r="E23" s="223"/>
      <c r="F23" s="223"/>
      <c r="G23" s="223"/>
      <c r="H23" s="223"/>
      <c r="I23" s="223"/>
      <c r="J23" s="223"/>
      <c r="K23" s="219"/>
    </row>
    <row r="24" spans="1:11" x14ac:dyDescent="0.15">
      <c r="A24" s="219"/>
      <c r="B24" s="219"/>
      <c r="C24" s="260"/>
      <c r="D24" s="219"/>
      <c r="E24" s="223"/>
      <c r="F24" s="223"/>
      <c r="G24" s="223"/>
      <c r="H24" s="223"/>
      <c r="I24" s="223"/>
      <c r="J24" s="223"/>
      <c r="K24" s="219"/>
    </row>
    <row r="25" spans="1:11" x14ac:dyDescent="0.15">
      <c r="A25" s="219"/>
      <c r="B25" s="219"/>
      <c r="C25" s="260"/>
      <c r="D25" s="219"/>
      <c r="E25" s="223"/>
      <c r="F25" s="223"/>
      <c r="G25" s="223"/>
      <c r="H25" s="223"/>
      <c r="I25" s="223"/>
      <c r="J25" s="223"/>
      <c r="K25" s="219"/>
    </row>
    <row r="26" spans="1:11" x14ac:dyDescent="0.15">
      <c r="A26" s="219"/>
      <c r="B26" s="219"/>
      <c r="C26" s="260"/>
      <c r="D26" s="219"/>
      <c r="E26" s="223"/>
      <c r="F26" s="223"/>
      <c r="G26" s="223"/>
      <c r="H26" s="223"/>
      <c r="I26" s="223"/>
      <c r="J26" s="223"/>
      <c r="K26" s="219"/>
    </row>
    <row r="27" spans="1:11" x14ac:dyDescent="0.15">
      <c r="A27" s="295" t="s">
        <v>108</v>
      </c>
      <c r="B27" s="296"/>
      <c r="C27" s="260"/>
      <c r="D27" s="219"/>
      <c r="E27" s="223"/>
      <c r="F27" s="223"/>
      <c r="G27" s="223"/>
      <c r="H27" s="223"/>
      <c r="I27" s="223"/>
      <c r="J27" s="223"/>
      <c r="K27" s="219"/>
    </row>
    <row r="28" spans="1:11" ht="64.900000000000006" customHeight="1" x14ac:dyDescent="0.15">
      <c r="A28" s="292" t="s">
        <v>109</v>
      </c>
      <c r="B28" s="293"/>
      <c r="C28" s="293"/>
      <c r="D28" s="293"/>
      <c r="E28" s="293"/>
      <c r="F28" s="293"/>
      <c r="G28" s="293"/>
      <c r="H28" s="291" t="s">
        <v>110</v>
      </c>
      <c r="I28" s="291"/>
      <c r="J28" s="291"/>
      <c r="K28" s="291"/>
    </row>
    <row r="29" spans="1:11" x14ac:dyDescent="0.15">
      <c r="A29" s="293" t="s">
        <v>111</v>
      </c>
      <c r="B29" s="293"/>
      <c r="C29" s="293"/>
      <c r="D29" s="293"/>
      <c r="E29" s="293"/>
      <c r="F29" s="293"/>
      <c r="G29" s="293"/>
      <c r="H29" s="291"/>
      <c r="I29" s="291"/>
      <c r="J29" s="291"/>
      <c r="K29" s="291"/>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34"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42" customWidth="1"/>
    <col min="2" max="2" width="31.625" style="142" customWidth="1"/>
    <col min="3" max="3" width="11.75" style="142" customWidth="1"/>
    <col min="4" max="4" width="13.75" style="142" customWidth="1"/>
    <col min="5" max="5" width="10.875" style="142" customWidth="1"/>
    <col min="6" max="9" width="12.875" style="142" customWidth="1"/>
    <col min="10" max="10" width="21.875" style="142" customWidth="1"/>
    <col min="11" max="16384" width="9" style="142"/>
  </cols>
  <sheetData>
    <row r="1" spans="1:11" x14ac:dyDescent="0.15">
      <c r="K1" s="243" t="s">
        <v>112</v>
      </c>
    </row>
    <row r="2" spans="1:11" ht="22.5" x14ac:dyDescent="0.15">
      <c r="A2" s="298" t="s">
        <v>7</v>
      </c>
      <c r="B2" s="283"/>
      <c r="C2" s="283"/>
      <c r="D2" s="283"/>
      <c r="E2" s="283"/>
      <c r="F2" s="283"/>
      <c r="G2" s="283"/>
      <c r="H2" s="283"/>
      <c r="I2" s="283"/>
      <c r="J2" s="283"/>
    </row>
    <row r="3" spans="1:11" x14ac:dyDescent="0.15">
      <c r="A3" s="218"/>
      <c r="B3" s="218"/>
      <c r="C3" s="218"/>
      <c r="D3" s="218"/>
      <c r="E3" s="218"/>
      <c r="F3" s="218"/>
      <c r="G3" s="218"/>
      <c r="H3" s="218"/>
      <c r="I3" s="218"/>
      <c r="J3" s="258" t="s">
        <v>113</v>
      </c>
    </row>
    <row r="4" spans="1:11" x14ac:dyDescent="0.15">
      <c r="A4" s="212" t="s">
        <v>72</v>
      </c>
      <c r="B4" s="218"/>
      <c r="C4" s="218"/>
      <c r="D4" s="218"/>
      <c r="E4" s="218"/>
      <c r="F4" s="218"/>
      <c r="G4" s="218"/>
      <c r="H4" s="218"/>
      <c r="I4" s="218"/>
      <c r="J4" s="218"/>
    </row>
    <row r="5" spans="1:11" x14ac:dyDescent="0.15">
      <c r="A5" s="212" t="str">
        <f>货币资金!A5</f>
        <v>填报单位：林芝市巴宜区八一镇人民政府</v>
      </c>
      <c r="B5" s="218"/>
      <c r="C5" s="218"/>
      <c r="D5" s="218"/>
      <c r="E5" s="218"/>
      <c r="F5" s="218"/>
      <c r="G5" s="218"/>
      <c r="H5" s="218"/>
      <c r="I5" s="218"/>
      <c r="J5" s="218"/>
    </row>
    <row r="6" spans="1:11" x14ac:dyDescent="0.15">
      <c r="A6" s="212" t="str">
        <f>货币资金!A6</f>
        <v>项目名称：百巴镇苹果种植项目</v>
      </c>
      <c r="B6" s="218"/>
      <c r="C6" s="218"/>
      <c r="D6" s="218"/>
      <c r="E6" s="218"/>
      <c r="F6" s="218"/>
      <c r="G6" s="218"/>
      <c r="H6" s="218"/>
      <c r="I6" s="218"/>
      <c r="J6" s="258" t="s">
        <v>85</v>
      </c>
    </row>
    <row r="7" spans="1:11" x14ac:dyDescent="0.15">
      <c r="A7" s="282" t="s">
        <v>58</v>
      </c>
      <c r="B7" s="282" t="s">
        <v>114</v>
      </c>
      <c r="C7" s="282" t="s">
        <v>115</v>
      </c>
      <c r="D7" s="282" t="s">
        <v>116</v>
      </c>
      <c r="E7" s="282" t="s">
        <v>117</v>
      </c>
      <c r="F7" s="282" t="s">
        <v>61</v>
      </c>
      <c r="G7" s="282" t="s">
        <v>62</v>
      </c>
      <c r="H7" s="282"/>
      <c r="I7" s="282" t="s">
        <v>63</v>
      </c>
      <c r="J7" s="282" t="s">
        <v>64</v>
      </c>
    </row>
    <row r="8" spans="1:11" x14ac:dyDescent="0.15">
      <c r="A8" s="282"/>
      <c r="B8" s="282"/>
      <c r="C8" s="282"/>
      <c r="D8" s="282"/>
      <c r="E8" s="282"/>
      <c r="F8" s="282"/>
      <c r="G8" s="167" t="s">
        <v>76</v>
      </c>
      <c r="H8" s="167" t="s">
        <v>77</v>
      </c>
      <c r="I8" s="282"/>
      <c r="J8" s="282"/>
    </row>
    <row r="9" spans="1:11" x14ac:dyDescent="0.15">
      <c r="A9" s="220"/>
      <c r="B9" s="251" t="s">
        <v>98</v>
      </c>
      <c r="C9" s="251" t="s">
        <v>99</v>
      </c>
      <c r="D9" s="251" t="s">
        <v>100</v>
      </c>
      <c r="E9" s="251" t="s">
        <v>101</v>
      </c>
      <c r="F9" s="251" t="s">
        <v>102</v>
      </c>
      <c r="G9" s="251" t="s">
        <v>103</v>
      </c>
      <c r="H9" s="251" t="s">
        <v>104</v>
      </c>
      <c r="I9" s="251" t="s">
        <v>105</v>
      </c>
      <c r="J9" s="251" t="s">
        <v>106</v>
      </c>
    </row>
    <row r="10" spans="1:11" x14ac:dyDescent="0.15">
      <c r="A10" s="252">
        <v>1</v>
      </c>
      <c r="B10" s="222" t="s">
        <v>118</v>
      </c>
      <c r="C10" s="222" t="s">
        <v>119</v>
      </c>
      <c r="D10" s="253"/>
      <c r="E10" s="222" t="s">
        <v>120</v>
      </c>
      <c r="F10" s="221">
        <v>3617939</v>
      </c>
      <c r="G10" s="221"/>
      <c r="H10" s="221"/>
      <c r="I10" s="221">
        <f>F10+G10-H10</f>
        <v>3617939</v>
      </c>
      <c r="J10" s="222" t="s">
        <v>121</v>
      </c>
    </row>
    <row r="11" spans="1:11" x14ac:dyDescent="0.15">
      <c r="A11" s="252">
        <v>2</v>
      </c>
      <c r="B11" s="266" t="s">
        <v>122</v>
      </c>
      <c r="C11" s="222" t="s">
        <v>119</v>
      </c>
      <c r="D11" s="253"/>
      <c r="E11" s="222" t="s">
        <v>120</v>
      </c>
      <c r="F11" s="221">
        <v>990000</v>
      </c>
      <c r="G11" s="221"/>
      <c r="H11" s="221"/>
      <c r="I11" s="221">
        <f t="shared" ref="I11:I16" si="0">F11+G11-H11</f>
        <v>990000</v>
      </c>
      <c r="J11" s="222" t="s">
        <v>121</v>
      </c>
    </row>
    <row r="12" spans="1:11" ht="54" x14ac:dyDescent="0.15">
      <c r="A12" s="252">
        <v>3</v>
      </c>
      <c r="B12" s="222" t="s">
        <v>123</v>
      </c>
      <c r="C12" s="222" t="s">
        <v>119</v>
      </c>
      <c r="D12" s="253"/>
      <c r="E12" s="222" t="s">
        <v>120</v>
      </c>
      <c r="F12" s="221">
        <v>314880</v>
      </c>
      <c r="G12" s="221">
        <v>59724.800000000003</v>
      </c>
      <c r="H12" s="221"/>
      <c r="I12" s="221">
        <f t="shared" si="0"/>
        <v>374604.79999999999</v>
      </c>
      <c r="J12" s="259" t="s">
        <v>124</v>
      </c>
    </row>
    <row r="13" spans="1:11" x14ac:dyDescent="0.15">
      <c r="A13" s="252">
        <v>4</v>
      </c>
      <c r="B13" s="267" t="s">
        <v>125</v>
      </c>
      <c r="C13" s="222" t="s">
        <v>119</v>
      </c>
      <c r="D13" s="253"/>
      <c r="E13" s="222" t="s">
        <v>120</v>
      </c>
      <c r="F13" s="221">
        <v>91744</v>
      </c>
      <c r="G13" s="221"/>
      <c r="H13" s="221"/>
      <c r="I13" s="221">
        <f t="shared" si="0"/>
        <v>91744</v>
      </c>
      <c r="J13" s="222"/>
    </row>
    <row r="14" spans="1:11" ht="27" x14ac:dyDescent="0.15">
      <c r="A14" s="252">
        <v>5</v>
      </c>
      <c r="B14" s="267" t="s">
        <v>126</v>
      </c>
      <c r="C14" s="222" t="s">
        <v>119</v>
      </c>
      <c r="D14" s="253"/>
      <c r="E14" s="222" t="s">
        <v>120</v>
      </c>
      <c r="F14" s="221">
        <v>65400</v>
      </c>
      <c r="G14" s="221"/>
      <c r="H14" s="221"/>
      <c r="I14" s="221">
        <f t="shared" si="0"/>
        <v>65400</v>
      </c>
      <c r="J14" s="259" t="s">
        <v>127</v>
      </c>
    </row>
    <row r="15" spans="1:11" x14ac:dyDescent="0.15">
      <c r="A15" s="252">
        <v>6</v>
      </c>
      <c r="B15" s="222" t="s">
        <v>128</v>
      </c>
      <c r="C15" s="222" t="s">
        <v>119</v>
      </c>
      <c r="D15" s="253"/>
      <c r="E15" s="222" t="s">
        <v>120</v>
      </c>
      <c r="F15" s="221">
        <v>1440</v>
      </c>
      <c r="G15" s="221"/>
      <c r="H15" s="221"/>
      <c r="I15" s="221">
        <f t="shared" si="0"/>
        <v>1440</v>
      </c>
      <c r="J15" s="222" t="s">
        <v>121</v>
      </c>
    </row>
    <row r="16" spans="1:11" x14ac:dyDescent="0.15">
      <c r="A16" s="252">
        <v>7</v>
      </c>
      <c r="B16" s="267" t="s">
        <v>129</v>
      </c>
      <c r="C16" s="222" t="s">
        <v>119</v>
      </c>
      <c r="D16" s="253"/>
      <c r="E16" s="222" t="s">
        <v>120</v>
      </c>
      <c r="F16" s="221">
        <v>180</v>
      </c>
      <c r="G16" s="221"/>
      <c r="H16" s="221"/>
      <c r="I16" s="221">
        <f t="shared" si="0"/>
        <v>180</v>
      </c>
      <c r="J16" s="222"/>
    </row>
    <row r="17" spans="1:10" x14ac:dyDescent="0.15">
      <c r="A17" s="299" t="s">
        <v>130</v>
      </c>
      <c r="B17" s="300"/>
      <c r="C17" s="254"/>
      <c r="D17" s="255"/>
      <c r="E17" s="256"/>
      <c r="F17" s="257">
        <f>SUM(F10:F16)</f>
        <v>5081583</v>
      </c>
      <c r="G17" s="257"/>
      <c r="H17" s="257"/>
      <c r="I17" s="257">
        <f>SUM(I10:I16)</f>
        <v>5141307.8</v>
      </c>
      <c r="J17" s="256"/>
    </row>
    <row r="18" spans="1:10" x14ac:dyDescent="0.15">
      <c r="A18" s="252">
        <v>8</v>
      </c>
      <c r="B18" s="267" t="s">
        <v>131</v>
      </c>
      <c r="C18" s="222" t="s">
        <v>132</v>
      </c>
      <c r="D18" s="253"/>
      <c r="E18" s="222" t="s">
        <v>120</v>
      </c>
      <c r="F18" s="221">
        <v>-10036.799999999999</v>
      </c>
      <c r="G18" s="221"/>
      <c r="H18" s="221"/>
      <c r="I18" s="221">
        <f>F18+G18-H18</f>
        <v>-10036.799999999999</v>
      </c>
      <c r="J18" s="222" t="s">
        <v>133</v>
      </c>
    </row>
    <row r="19" spans="1:10" x14ac:dyDescent="0.15">
      <c r="A19" s="252">
        <v>9</v>
      </c>
      <c r="B19" s="267" t="s">
        <v>134</v>
      </c>
      <c r="C19" s="222" t="s">
        <v>132</v>
      </c>
      <c r="D19" s="253"/>
      <c r="E19" s="222" t="s">
        <v>120</v>
      </c>
      <c r="F19" s="221">
        <v>6237</v>
      </c>
      <c r="G19" s="221"/>
      <c r="H19" s="221"/>
      <c r="I19" s="221">
        <f>F19+G19-H19</f>
        <v>6237</v>
      </c>
      <c r="J19" s="222" t="s">
        <v>133</v>
      </c>
    </row>
    <row r="20" spans="1:10" x14ac:dyDescent="0.15">
      <c r="A20" s="252">
        <v>10</v>
      </c>
      <c r="B20" s="267" t="s">
        <v>135</v>
      </c>
      <c r="C20" s="222" t="s">
        <v>132</v>
      </c>
      <c r="D20" s="253"/>
      <c r="E20" s="222" t="s">
        <v>120</v>
      </c>
      <c r="F20" s="221">
        <v>6600</v>
      </c>
      <c r="G20" s="221"/>
      <c r="H20" s="221"/>
      <c r="I20" s="221">
        <f>F20+G20-H20</f>
        <v>6600</v>
      </c>
      <c r="J20" s="222" t="s">
        <v>133</v>
      </c>
    </row>
    <row r="21" spans="1:10" x14ac:dyDescent="0.15">
      <c r="A21" s="252">
        <v>11</v>
      </c>
      <c r="B21" s="267" t="s">
        <v>136</v>
      </c>
      <c r="C21" s="222" t="s">
        <v>132</v>
      </c>
      <c r="D21" s="253"/>
      <c r="E21" s="222" t="s">
        <v>120</v>
      </c>
      <c r="F21" s="221">
        <v>282</v>
      </c>
      <c r="G21" s="221"/>
      <c r="H21" s="221"/>
      <c r="I21" s="221">
        <f>F21+G21-H21</f>
        <v>282</v>
      </c>
      <c r="J21" s="222" t="s">
        <v>133</v>
      </c>
    </row>
    <row r="22" spans="1:10" x14ac:dyDescent="0.15">
      <c r="A22" s="252">
        <v>12</v>
      </c>
      <c r="B22" s="267" t="s">
        <v>137</v>
      </c>
      <c r="C22" s="222" t="s">
        <v>132</v>
      </c>
      <c r="D22" s="253"/>
      <c r="E22" s="222" t="s">
        <v>120</v>
      </c>
      <c r="F22" s="221">
        <v>130</v>
      </c>
      <c r="G22" s="221"/>
      <c r="H22" s="221"/>
      <c r="I22" s="221">
        <f>F22+G22-H22</f>
        <v>130</v>
      </c>
      <c r="J22" s="222" t="s">
        <v>133</v>
      </c>
    </row>
    <row r="23" spans="1:10" x14ac:dyDescent="0.15">
      <c r="A23" s="299" t="s">
        <v>138</v>
      </c>
      <c r="B23" s="300"/>
      <c r="C23" s="256"/>
      <c r="D23" s="255"/>
      <c r="E23" s="256"/>
      <c r="F23" s="257">
        <f>SUM(F18:F22)</f>
        <v>3212.2000000000007</v>
      </c>
      <c r="G23" s="257"/>
      <c r="H23" s="257"/>
      <c r="I23" s="257">
        <f>SUM(I18:I22)</f>
        <v>3212.2000000000007</v>
      </c>
      <c r="J23" s="256"/>
    </row>
    <row r="24" spans="1:10" x14ac:dyDescent="0.15">
      <c r="A24" s="220"/>
      <c r="B24" s="220"/>
      <c r="C24" s="220"/>
      <c r="D24" s="253"/>
      <c r="E24" s="220"/>
      <c r="F24" s="221"/>
      <c r="G24" s="221"/>
      <c r="H24" s="221"/>
      <c r="I24" s="221"/>
      <c r="J24" s="220"/>
    </row>
    <row r="25" spans="1:10" x14ac:dyDescent="0.15">
      <c r="A25" s="220"/>
      <c r="B25" s="220"/>
      <c r="C25" s="220"/>
      <c r="D25" s="253"/>
      <c r="E25" s="220"/>
      <c r="F25" s="221"/>
      <c r="G25" s="221"/>
      <c r="H25" s="221"/>
      <c r="I25" s="221"/>
      <c r="J25" s="220"/>
    </row>
    <row r="26" spans="1:10" x14ac:dyDescent="0.15">
      <c r="A26" s="301" t="s">
        <v>108</v>
      </c>
      <c r="B26" s="302"/>
      <c r="C26" s="220"/>
      <c r="D26" s="253"/>
      <c r="E26" s="220"/>
      <c r="F26" s="221">
        <f>F17+F23</f>
        <v>5084795.2</v>
      </c>
      <c r="G26" s="221"/>
      <c r="H26" s="221"/>
      <c r="I26" s="221">
        <f>I17+I23</f>
        <v>5144520</v>
      </c>
      <c r="J26" s="220"/>
    </row>
    <row r="27" spans="1:10" ht="69" customHeight="1" x14ac:dyDescent="0.15">
      <c r="A27" s="292" t="s">
        <v>139</v>
      </c>
      <c r="B27" s="293"/>
      <c r="C27" s="293"/>
      <c r="D27" s="293"/>
      <c r="E27" s="293"/>
      <c r="F27" s="293"/>
      <c r="G27" s="293"/>
      <c r="H27" s="297" t="s">
        <v>140</v>
      </c>
      <c r="I27" s="291"/>
      <c r="J27" s="291"/>
    </row>
    <row r="28" spans="1:10" x14ac:dyDescent="0.15">
      <c r="A28" s="292" t="s">
        <v>141</v>
      </c>
      <c r="B28" s="293"/>
      <c r="C28" s="293"/>
      <c r="D28" s="293"/>
      <c r="E28" s="293"/>
      <c r="F28" s="293"/>
      <c r="G28" s="293"/>
      <c r="H28" s="291"/>
      <c r="I28" s="291"/>
      <c r="J28" s="291"/>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34"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42" customWidth="1"/>
    <col min="2" max="2" width="9" style="142"/>
    <col min="3" max="3" width="9.625" style="142" customWidth="1"/>
    <col min="4" max="4" width="14" style="142" customWidth="1"/>
    <col min="5" max="5" width="4.5" style="142" customWidth="1"/>
    <col min="6" max="6" width="18.5" style="142" customWidth="1"/>
    <col min="7" max="7" width="9" style="142"/>
    <col min="8" max="15" width="11" style="142" customWidth="1"/>
    <col min="16" max="16" width="6.75" style="142" customWidth="1"/>
    <col min="17" max="16384" width="9" style="142"/>
  </cols>
  <sheetData>
    <row r="2" spans="1:16" ht="22.5" x14ac:dyDescent="0.15">
      <c r="A2" s="298" t="s">
        <v>9</v>
      </c>
      <c r="B2" s="298"/>
      <c r="C2" s="298"/>
      <c r="D2" s="298"/>
      <c r="E2" s="298"/>
      <c r="F2" s="298"/>
      <c r="G2" s="298"/>
      <c r="H2" s="298"/>
      <c r="I2" s="298"/>
      <c r="J2" s="298"/>
      <c r="K2" s="298"/>
      <c r="L2" s="298"/>
      <c r="M2" s="298"/>
      <c r="N2" s="298"/>
      <c r="O2" s="298"/>
      <c r="P2" s="298"/>
    </row>
    <row r="3" spans="1:16" x14ac:dyDescent="0.15">
      <c r="A3" s="85"/>
      <c r="B3" s="85"/>
      <c r="C3" s="85"/>
      <c r="D3" s="85"/>
      <c r="E3" s="85"/>
      <c r="F3" s="85"/>
      <c r="G3" s="85"/>
      <c r="H3" s="85"/>
      <c r="I3" s="85"/>
      <c r="J3" s="85"/>
      <c r="K3" s="85"/>
      <c r="L3" s="85"/>
      <c r="M3" s="85"/>
      <c r="N3" s="85"/>
      <c r="O3" s="85"/>
      <c r="P3" s="226" t="s">
        <v>142</v>
      </c>
    </row>
    <row r="4" spans="1:16" x14ac:dyDescent="0.15">
      <c r="A4" s="245" t="s">
        <v>143</v>
      </c>
      <c r="B4" s="85"/>
      <c r="C4" s="85"/>
      <c r="D4" s="85"/>
      <c r="E4" s="85"/>
      <c r="F4" s="85"/>
      <c r="G4" s="85"/>
      <c r="H4" s="85"/>
      <c r="I4" s="85"/>
      <c r="J4" s="85"/>
      <c r="K4" s="85"/>
      <c r="L4" s="85"/>
      <c r="M4" s="85"/>
      <c r="N4" s="85"/>
      <c r="O4" s="85"/>
      <c r="P4" s="85"/>
    </row>
    <row r="5" spans="1:16" x14ac:dyDescent="0.15">
      <c r="A5" s="245" t="str">
        <f>货币资金!A5</f>
        <v>填报单位：林芝市巴宜区八一镇人民政府</v>
      </c>
      <c r="B5" s="85"/>
      <c r="C5" s="85"/>
      <c r="D5" s="85"/>
      <c r="E5" s="85"/>
      <c r="F5" s="85"/>
      <c r="G5" s="85"/>
      <c r="H5" s="85"/>
      <c r="I5" s="85"/>
      <c r="J5" s="85"/>
      <c r="K5" s="85"/>
      <c r="L5" s="85"/>
      <c r="M5" s="85"/>
      <c r="N5" s="85"/>
      <c r="O5" s="85"/>
      <c r="P5" s="85"/>
    </row>
    <row r="6" spans="1:16" x14ac:dyDescent="0.15">
      <c r="A6" s="245" t="str">
        <f>货币资金!A6</f>
        <v>项目名称：百巴镇苹果种植项目</v>
      </c>
      <c r="B6" s="85"/>
      <c r="C6" s="85"/>
      <c r="D6" s="85"/>
      <c r="E6" s="85"/>
      <c r="F6" s="85"/>
      <c r="G6" s="85"/>
      <c r="H6" s="85"/>
      <c r="I6" s="85"/>
      <c r="J6" s="85"/>
      <c r="K6" s="85"/>
      <c r="L6" s="85"/>
      <c r="M6" s="85"/>
      <c r="N6" s="85"/>
      <c r="O6" s="85"/>
      <c r="P6" s="226" t="s">
        <v>85</v>
      </c>
    </row>
    <row r="7" spans="1:16" x14ac:dyDescent="0.15">
      <c r="A7" s="307" t="s">
        <v>86</v>
      </c>
      <c r="B7" s="307" t="s">
        <v>144</v>
      </c>
      <c r="C7" s="307" t="s">
        <v>145</v>
      </c>
      <c r="D7" s="307" t="s">
        <v>146</v>
      </c>
      <c r="E7" s="309" t="s">
        <v>147</v>
      </c>
      <c r="F7" s="307" t="s">
        <v>148</v>
      </c>
      <c r="G7" s="307" t="s">
        <v>149</v>
      </c>
      <c r="H7" s="307" t="s">
        <v>90</v>
      </c>
      <c r="I7" s="308"/>
      <c r="J7" s="307" t="s">
        <v>91</v>
      </c>
      <c r="K7" s="308"/>
      <c r="L7" s="308"/>
      <c r="M7" s="308"/>
      <c r="N7" s="307" t="s">
        <v>92</v>
      </c>
      <c r="O7" s="308"/>
      <c r="P7" s="307" t="s">
        <v>93</v>
      </c>
    </row>
    <row r="8" spans="1:16" x14ac:dyDescent="0.15">
      <c r="A8" s="308"/>
      <c r="B8" s="308"/>
      <c r="C8" s="308"/>
      <c r="D8" s="308"/>
      <c r="E8" s="310"/>
      <c r="F8" s="308"/>
      <c r="G8" s="308"/>
      <c r="H8" s="308"/>
      <c r="I8" s="308"/>
      <c r="J8" s="307" t="s">
        <v>150</v>
      </c>
      <c r="K8" s="308"/>
      <c r="L8" s="307" t="s">
        <v>151</v>
      </c>
      <c r="M8" s="308"/>
      <c r="N8" s="308"/>
      <c r="O8" s="308"/>
      <c r="P8" s="308"/>
    </row>
    <row r="9" spans="1:16" x14ac:dyDescent="0.15">
      <c r="A9" s="308"/>
      <c r="B9" s="308"/>
      <c r="C9" s="308"/>
      <c r="D9" s="308"/>
      <c r="E9" s="310"/>
      <c r="F9" s="308"/>
      <c r="G9" s="308"/>
      <c r="H9" s="89" t="s">
        <v>152</v>
      </c>
      <c r="I9" s="89" t="s">
        <v>153</v>
      </c>
      <c r="J9" s="89" t="s">
        <v>152</v>
      </c>
      <c r="K9" s="89" t="s">
        <v>153</v>
      </c>
      <c r="L9" s="89" t="s">
        <v>152</v>
      </c>
      <c r="M9" s="89" t="s">
        <v>153</v>
      </c>
      <c r="N9" s="89" t="s">
        <v>152</v>
      </c>
      <c r="O9" s="89" t="s">
        <v>153</v>
      </c>
      <c r="P9" s="308"/>
    </row>
    <row r="10" spans="1:16" x14ac:dyDescent="0.15">
      <c r="A10" s="228"/>
      <c r="B10" s="230" t="s">
        <v>154</v>
      </c>
      <c r="C10" s="230" t="s">
        <v>155</v>
      </c>
      <c r="D10" s="230" t="s">
        <v>156</v>
      </c>
      <c r="E10" s="230" t="s">
        <v>157</v>
      </c>
      <c r="F10" s="230" t="s">
        <v>158</v>
      </c>
      <c r="G10" s="230" t="s">
        <v>159</v>
      </c>
      <c r="H10" s="230" t="s">
        <v>160</v>
      </c>
      <c r="I10" s="230" t="s">
        <v>161</v>
      </c>
      <c r="J10" s="230" t="s">
        <v>162</v>
      </c>
      <c r="K10" s="230" t="s">
        <v>163</v>
      </c>
      <c r="L10" s="249" t="s">
        <v>164</v>
      </c>
      <c r="M10" s="249" t="s">
        <v>165</v>
      </c>
      <c r="N10" s="249" t="s">
        <v>166</v>
      </c>
      <c r="O10" s="249" t="s">
        <v>167</v>
      </c>
      <c r="P10" s="246" t="s">
        <v>168</v>
      </c>
    </row>
    <row r="11" spans="1:16" x14ac:dyDescent="0.15">
      <c r="A11" s="228">
        <v>1</v>
      </c>
      <c r="B11" s="235" t="s">
        <v>169</v>
      </c>
      <c r="C11" s="235" t="s">
        <v>170</v>
      </c>
      <c r="D11" s="232"/>
      <c r="E11" s="228" t="s">
        <v>171</v>
      </c>
      <c r="F11" s="235" t="s">
        <v>172</v>
      </c>
      <c r="G11" s="230" t="s">
        <v>131</v>
      </c>
      <c r="H11" s="247">
        <f>I11/1.8</f>
        <v>3175.5555555555557</v>
      </c>
      <c r="I11" s="233">
        <v>5716</v>
      </c>
      <c r="J11" s="250"/>
      <c r="K11" s="233"/>
      <c r="L11" s="250"/>
      <c r="M11" s="233"/>
      <c r="N11" s="247">
        <f>H11+J11-L11</f>
        <v>3175.5555555555557</v>
      </c>
      <c r="O11" s="233">
        <f>I11+K11-M11</f>
        <v>5716</v>
      </c>
      <c r="P11" s="87"/>
    </row>
    <row r="12" spans="1:16" x14ac:dyDescent="0.15">
      <c r="A12" s="228">
        <v>2</v>
      </c>
      <c r="B12" s="235" t="s">
        <v>169</v>
      </c>
      <c r="C12" s="235" t="s">
        <v>173</v>
      </c>
      <c r="D12" s="232"/>
      <c r="E12" s="228" t="s">
        <v>171</v>
      </c>
      <c r="F12" s="235" t="s">
        <v>172</v>
      </c>
      <c r="G12" s="230" t="s">
        <v>131</v>
      </c>
      <c r="H12" s="247">
        <f>I12/3.35</f>
        <v>644.77611940298505</v>
      </c>
      <c r="I12" s="233">
        <v>2160</v>
      </c>
      <c r="J12" s="250"/>
      <c r="K12" s="233"/>
      <c r="L12" s="250"/>
      <c r="M12" s="233"/>
      <c r="N12" s="247">
        <f t="shared" ref="N12:N31" si="0">H12+J12-L12</f>
        <v>644.77611940298505</v>
      </c>
      <c r="O12" s="233">
        <f t="shared" ref="O12:O31" si="1">I12+K12-M12</f>
        <v>2160</v>
      </c>
      <c r="P12" s="87"/>
    </row>
    <row r="13" spans="1:16" x14ac:dyDescent="0.15">
      <c r="A13" s="228">
        <v>3</v>
      </c>
      <c r="B13" s="235" t="s">
        <v>169</v>
      </c>
      <c r="C13" s="235" t="s">
        <v>174</v>
      </c>
      <c r="D13" s="232" t="s">
        <v>175</v>
      </c>
      <c r="E13" s="230" t="s">
        <v>176</v>
      </c>
      <c r="F13" s="235" t="s">
        <v>172</v>
      </c>
      <c r="G13" s="230" t="s">
        <v>131</v>
      </c>
      <c r="H13" s="228">
        <v>1</v>
      </c>
      <c r="I13" s="233">
        <v>26000</v>
      </c>
      <c r="J13" s="250"/>
      <c r="K13" s="233"/>
      <c r="L13" s="250"/>
      <c r="M13" s="233"/>
      <c r="N13" s="247">
        <f t="shared" si="0"/>
        <v>1</v>
      </c>
      <c r="O13" s="233">
        <f t="shared" si="1"/>
        <v>26000</v>
      </c>
      <c r="P13" s="87"/>
    </row>
    <row r="14" spans="1:16" x14ac:dyDescent="0.15">
      <c r="A14" s="228">
        <v>4</v>
      </c>
      <c r="B14" s="235" t="s">
        <v>177</v>
      </c>
      <c r="C14" s="235" t="s">
        <v>178</v>
      </c>
      <c r="D14" s="232"/>
      <c r="E14" s="230" t="s">
        <v>179</v>
      </c>
      <c r="F14" s="235" t="s">
        <v>172</v>
      </c>
      <c r="G14" s="230" t="s">
        <v>131</v>
      </c>
      <c r="H14" s="228"/>
      <c r="I14" s="233">
        <v>154</v>
      </c>
      <c r="J14" s="250"/>
      <c r="K14" s="233"/>
      <c r="L14" s="250"/>
      <c r="M14" s="233"/>
      <c r="N14" s="247">
        <f t="shared" si="0"/>
        <v>0</v>
      </c>
      <c r="O14" s="233">
        <f t="shared" si="1"/>
        <v>154</v>
      </c>
      <c r="P14" s="87"/>
    </row>
    <row r="15" spans="1:16" x14ac:dyDescent="0.15">
      <c r="A15" s="228">
        <v>5</v>
      </c>
      <c r="B15" s="235" t="s">
        <v>177</v>
      </c>
      <c r="C15" s="235" t="s">
        <v>170</v>
      </c>
      <c r="D15" s="232"/>
      <c r="E15" s="228" t="s">
        <v>171</v>
      </c>
      <c r="F15" s="235" t="s">
        <v>172</v>
      </c>
      <c r="G15" s="230" t="s">
        <v>131</v>
      </c>
      <c r="H15" s="247">
        <f>I15/1.8</f>
        <v>2052</v>
      </c>
      <c r="I15" s="233">
        <v>3693.6</v>
      </c>
      <c r="J15" s="250"/>
      <c r="K15" s="233"/>
      <c r="L15" s="250"/>
      <c r="M15" s="233"/>
      <c r="N15" s="247">
        <f t="shared" si="0"/>
        <v>2052</v>
      </c>
      <c r="O15" s="233">
        <f t="shared" si="1"/>
        <v>3693.6</v>
      </c>
      <c r="P15" s="87"/>
    </row>
    <row r="16" spans="1:16" x14ac:dyDescent="0.15">
      <c r="A16" s="228">
        <v>6</v>
      </c>
      <c r="B16" s="235" t="s">
        <v>177</v>
      </c>
      <c r="C16" s="235" t="s">
        <v>180</v>
      </c>
      <c r="D16" s="232"/>
      <c r="E16" s="228" t="s">
        <v>171</v>
      </c>
      <c r="F16" s="235" t="s">
        <v>172</v>
      </c>
      <c r="G16" s="230" t="s">
        <v>131</v>
      </c>
      <c r="H16" s="247">
        <f>I16/0.9</f>
        <v>34.222222222222221</v>
      </c>
      <c r="I16" s="233">
        <v>30.8</v>
      </c>
      <c r="J16" s="250"/>
      <c r="K16" s="233"/>
      <c r="L16" s="250"/>
      <c r="M16" s="233"/>
      <c r="N16" s="247">
        <f t="shared" si="0"/>
        <v>34.222222222222221</v>
      </c>
      <c r="O16" s="233">
        <f t="shared" si="1"/>
        <v>30.8</v>
      </c>
      <c r="P16" s="87"/>
    </row>
    <row r="17" spans="1:16" x14ac:dyDescent="0.15">
      <c r="A17" s="228">
        <v>7</v>
      </c>
      <c r="B17" s="235" t="s">
        <v>177</v>
      </c>
      <c r="C17" s="235" t="s">
        <v>181</v>
      </c>
      <c r="D17" s="232"/>
      <c r="E17" s="228" t="s">
        <v>171</v>
      </c>
      <c r="F17" s="235" t="s">
        <v>172</v>
      </c>
      <c r="G17" s="230" t="s">
        <v>131</v>
      </c>
      <c r="H17" s="247">
        <f>I17/2.4</f>
        <v>180</v>
      </c>
      <c r="I17" s="233">
        <v>432</v>
      </c>
      <c r="J17" s="250"/>
      <c r="K17" s="233"/>
      <c r="L17" s="250"/>
      <c r="M17" s="233"/>
      <c r="N17" s="247">
        <f t="shared" si="0"/>
        <v>180</v>
      </c>
      <c r="O17" s="233">
        <f t="shared" si="1"/>
        <v>432</v>
      </c>
      <c r="P17" s="87"/>
    </row>
    <row r="18" spans="1:16" x14ac:dyDescent="0.15">
      <c r="A18" s="228">
        <v>8</v>
      </c>
      <c r="B18" s="235" t="s">
        <v>177</v>
      </c>
      <c r="C18" s="235" t="s">
        <v>182</v>
      </c>
      <c r="D18" s="232"/>
      <c r="E18" s="228" t="s">
        <v>171</v>
      </c>
      <c r="F18" s="235" t="s">
        <v>172</v>
      </c>
      <c r="G18" s="230" t="s">
        <v>131</v>
      </c>
      <c r="H18" s="247">
        <f>I18/3.77</f>
        <v>45377.450928381957</v>
      </c>
      <c r="I18" s="233">
        <v>171072.99</v>
      </c>
      <c r="J18" s="250"/>
      <c r="K18" s="233"/>
      <c r="L18" s="250"/>
      <c r="M18" s="233"/>
      <c r="N18" s="247">
        <f t="shared" si="0"/>
        <v>45377.450928381957</v>
      </c>
      <c r="O18" s="233">
        <f t="shared" si="1"/>
        <v>171072.99</v>
      </c>
      <c r="P18" s="87"/>
    </row>
    <row r="19" spans="1:16" x14ac:dyDescent="0.15">
      <c r="A19" s="228">
        <v>9</v>
      </c>
      <c r="B19" s="235" t="s">
        <v>177</v>
      </c>
      <c r="C19" s="235" t="s">
        <v>173</v>
      </c>
      <c r="D19" s="232"/>
      <c r="E19" s="228" t="s">
        <v>171</v>
      </c>
      <c r="F19" s="235" t="s">
        <v>172</v>
      </c>
      <c r="G19" s="230" t="s">
        <v>131</v>
      </c>
      <c r="H19" s="247">
        <f>I19/3.35</f>
        <v>10671.149253731342</v>
      </c>
      <c r="I19" s="233">
        <v>35748.35</v>
      </c>
      <c r="J19" s="250"/>
      <c r="K19" s="233"/>
      <c r="L19" s="250"/>
      <c r="M19" s="233"/>
      <c r="N19" s="247">
        <f t="shared" si="0"/>
        <v>10671.149253731342</v>
      </c>
      <c r="O19" s="233">
        <f t="shared" si="1"/>
        <v>35748.35</v>
      </c>
      <c r="P19" s="87"/>
    </row>
    <row r="20" spans="1:16" x14ac:dyDescent="0.15">
      <c r="A20" s="228">
        <v>10</v>
      </c>
      <c r="B20" s="235" t="s">
        <v>177</v>
      </c>
      <c r="C20" s="235" t="s">
        <v>183</v>
      </c>
      <c r="D20" s="232"/>
      <c r="E20" s="230" t="s">
        <v>184</v>
      </c>
      <c r="F20" s="235" t="s">
        <v>172</v>
      </c>
      <c r="G20" s="230" t="s">
        <v>131</v>
      </c>
      <c r="H20" s="247"/>
      <c r="I20" s="233">
        <v>198180</v>
      </c>
      <c r="J20" s="250"/>
      <c r="K20" s="233"/>
      <c r="L20" s="250"/>
      <c r="M20" s="233"/>
      <c r="N20" s="247">
        <f t="shared" si="0"/>
        <v>0</v>
      </c>
      <c r="O20" s="233">
        <f t="shared" si="1"/>
        <v>198180</v>
      </c>
      <c r="P20" s="87"/>
    </row>
    <row r="21" spans="1:16" x14ac:dyDescent="0.15">
      <c r="A21" s="228">
        <v>11</v>
      </c>
      <c r="B21" s="235" t="s">
        <v>177</v>
      </c>
      <c r="C21" s="235" t="s">
        <v>185</v>
      </c>
      <c r="D21" s="232"/>
      <c r="E21" s="230" t="s">
        <v>186</v>
      </c>
      <c r="F21" s="235" t="s">
        <v>172</v>
      </c>
      <c r="G21" s="230" t="s">
        <v>131</v>
      </c>
      <c r="H21" s="248">
        <v>1</v>
      </c>
      <c r="I21" s="233">
        <v>55613.7</v>
      </c>
      <c r="J21" s="250"/>
      <c r="K21" s="233"/>
      <c r="L21" s="250"/>
      <c r="M21" s="233"/>
      <c r="N21" s="247">
        <f t="shared" si="0"/>
        <v>1</v>
      </c>
      <c r="O21" s="233">
        <f t="shared" si="1"/>
        <v>55613.7</v>
      </c>
      <c r="P21" s="87"/>
    </row>
    <row r="22" spans="1:16" x14ac:dyDescent="0.15">
      <c r="A22" s="228">
        <v>12</v>
      </c>
      <c r="B22" s="235" t="s">
        <v>177</v>
      </c>
      <c r="C22" s="235" t="s">
        <v>187</v>
      </c>
      <c r="D22" s="232"/>
      <c r="E22" s="230" t="s">
        <v>186</v>
      </c>
      <c r="F22" s="235" t="s">
        <v>172</v>
      </c>
      <c r="G22" s="230" t="s">
        <v>131</v>
      </c>
      <c r="H22" s="248">
        <v>1</v>
      </c>
      <c r="I22" s="233">
        <v>2285.7199999999998</v>
      </c>
      <c r="J22" s="250"/>
      <c r="K22" s="233"/>
      <c r="L22" s="250"/>
      <c r="M22" s="233"/>
      <c r="N22" s="247">
        <f t="shared" si="0"/>
        <v>1</v>
      </c>
      <c r="O22" s="233">
        <f t="shared" si="1"/>
        <v>2285.7199999999998</v>
      </c>
      <c r="P22" s="87"/>
    </row>
    <row r="23" spans="1:16" ht="24.75" x14ac:dyDescent="0.15">
      <c r="A23" s="228">
        <v>13</v>
      </c>
      <c r="B23" s="235" t="s">
        <v>177</v>
      </c>
      <c r="C23" s="229" t="s">
        <v>188</v>
      </c>
      <c r="D23" s="232"/>
      <c r="E23" s="230" t="s">
        <v>179</v>
      </c>
      <c r="F23" s="235" t="s">
        <v>172</v>
      </c>
      <c r="G23" s="230" t="s">
        <v>131</v>
      </c>
      <c r="H23" s="247">
        <f>I23/201.39</f>
        <v>142.12721584984359</v>
      </c>
      <c r="I23" s="233">
        <v>28623</v>
      </c>
      <c r="J23" s="250"/>
      <c r="K23" s="233"/>
      <c r="L23" s="250"/>
      <c r="M23" s="233"/>
      <c r="N23" s="247">
        <f t="shared" si="0"/>
        <v>142.12721584984359</v>
      </c>
      <c r="O23" s="233">
        <f t="shared" si="1"/>
        <v>28623</v>
      </c>
      <c r="P23" s="87"/>
    </row>
    <row r="24" spans="1:16" x14ac:dyDescent="0.15">
      <c r="A24" s="228">
        <v>14</v>
      </c>
      <c r="B24" s="235" t="s">
        <v>177</v>
      </c>
      <c r="C24" s="235" t="s">
        <v>189</v>
      </c>
      <c r="D24" s="232"/>
      <c r="E24" s="230" t="s">
        <v>179</v>
      </c>
      <c r="F24" s="235" t="s">
        <v>172</v>
      </c>
      <c r="G24" s="230" t="s">
        <v>131</v>
      </c>
      <c r="H24" s="247">
        <f>I24/198.11676</f>
        <v>161.30876559862983</v>
      </c>
      <c r="I24" s="233">
        <v>31957.97</v>
      </c>
      <c r="J24" s="250"/>
      <c r="K24" s="233"/>
      <c r="L24" s="250"/>
      <c r="M24" s="233"/>
      <c r="N24" s="247">
        <f t="shared" si="0"/>
        <v>161.30876559862983</v>
      </c>
      <c r="O24" s="233">
        <f t="shared" si="1"/>
        <v>31957.97</v>
      </c>
      <c r="P24" s="87"/>
    </row>
    <row r="25" spans="1:16" x14ac:dyDescent="0.15">
      <c r="A25" s="228">
        <v>15</v>
      </c>
      <c r="B25" s="235" t="s">
        <v>177</v>
      </c>
      <c r="C25" s="235" t="s">
        <v>190</v>
      </c>
      <c r="D25" s="232"/>
      <c r="E25" s="230" t="s">
        <v>179</v>
      </c>
      <c r="F25" s="235" t="s">
        <v>172</v>
      </c>
      <c r="G25" s="230" t="s">
        <v>131</v>
      </c>
      <c r="H25" s="247">
        <f>I25/172</f>
        <v>196</v>
      </c>
      <c r="I25" s="233">
        <v>33712</v>
      </c>
      <c r="J25" s="250"/>
      <c r="K25" s="233"/>
      <c r="L25" s="250"/>
      <c r="M25" s="233"/>
      <c r="N25" s="247">
        <f t="shared" si="0"/>
        <v>196</v>
      </c>
      <c r="O25" s="233">
        <f t="shared" si="1"/>
        <v>33712</v>
      </c>
      <c r="P25" s="87"/>
    </row>
    <row r="26" spans="1:16" x14ac:dyDescent="0.15">
      <c r="A26" s="228">
        <v>16</v>
      </c>
      <c r="B26" s="235" t="s">
        <v>177</v>
      </c>
      <c r="C26" s="235" t="s">
        <v>191</v>
      </c>
      <c r="D26" s="232"/>
      <c r="E26" s="230" t="s">
        <v>179</v>
      </c>
      <c r="F26" s="235" t="s">
        <v>172</v>
      </c>
      <c r="G26" s="230" t="s">
        <v>131</v>
      </c>
      <c r="H26" s="247">
        <f>I26/184</f>
        <v>1006</v>
      </c>
      <c r="I26" s="233">
        <v>185104</v>
      </c>
      <c r="J26" s="250"/>
      <c r="K26" s="233"/>
      <c r="L26" s="250"/>
      <c r="M26" s="233"/>
      <c r="N26" s="247">
        <f t="shared" si="0"/>
        <v>1006</v>
      </c>
      <c r="O26" s="233">
        <f t="shared" si="1"/>
        <v>185104</v>
      </c>
      <c r="P26" s="87"/>
    </row>
    <row r="27" spans="1:16" x14ac:dyDescent="0.15">
      <c r="A27" s="228">
        <v>17</v>
      </c>
      <c r="B27" s="235" t="s">
        <v>177</v>
      </c>
      <c r="C27" s="235" t="s">
        <v>192</v>
      </c>
      <c r="D27" s="232"/>
      <c r="E27" s="230" t="s">
        <v>193</v>
      </c>
      <c r="F27" s="235" t="s">
        <v>172</v>
      </c>
      <c r="G27" s="230" t="s">
        <v>131</v>
      </c>
      <c r="H27" s="247">
        <f>I27/7.68</f>
        <v>1187.6875</v>
      </c>
      <c r="I27" s="233">
        <v>9121.44</v>
      </c>
      <c r="J27" s="250"/>
      <c r="K27" s="233"/>
      <c r="L27" s="250"/>
      <c r="M27" s="233"/>
      <c r="N27" s="247">
        <f t="shared" si="0"/>
        <v>1187.6875</v>
      </c>
      <c r="O27" s="233">
        <f t="shared" si="1"/>
        <v>9121.44</v>
      </c>
      <c r="P27" s="87"/>
    </row>
    <row r="28" spans="1:16" x14ac:dyDescent="0.15">
      <c r="A28" s="228">
        <v>18</v>
      </c>
      <c r="B28" s="235" t="s">
        <v>194</v>
      </c>
      <c r="C28" s="235" t="s">
        <v>195</v>
      </c>
      <c r="D28" s="232"/>
      <c r="E28" s="228" t="s">
        <v>171</v>
      </c>
      <c r="F28" s="235" t="s">
        <v>172</v>
      </c>
      <c r="G28" s="230" t="s">
        <v>131</v>
      </c>
      <c r="H28" s="247"/>
      <c r="I28" s="233">
        <v>361407.54</v>
      </c>
      <c r="J28" s="250"/>
      <c r="K28" s="233"/>
      <c r="L28" s="250"/>
      <c r="M28" s="233"/>
      <c r="N28" s="247">
        <f t="shared" si="0"/>
        <v>0</v>
      </c>
      <c r="O28" s="233">
        <f t="shared" si="1"/>
        <v>361407.54</v>
      </c>
      <c r="P28" s="87"/>
    </row>
    <row r="29" spans="1:16" x14ac:dyDescent="0.15">
      <c r="A29" s="228">
        <v>19</v>
      </c>
      <c r="B29" s="235" t="s">
        <v>194</v>
      </c>
      <c r="C29" s="235" t="s">
        <v>196</v>
      </c>
      <c r="D29" s="232"/>
      <c r="E29" s="230" t="s">
        <v>197</v>
      </c>
      <c r="F29" s="235" t="s">
        <v>172</v>
      </c>
      <c r="G29" s="230" t="s">
        <v>131</v>
      </c>
      <c r="H29" s="247">
        <v>436</v>
      </c>
      <c r="I29" s="233">
        <v>7104134.71</v>
      </c>
      <c r="J29" s="250"/>
      <c r="K29" s="233"/>
      <c r="L29" s="250"/>
      <c r="M29" s="233"/>
      <c r="N29" s="247">
        <f t="shared" si="0"/>
        <v>436</v>
      </c>
      <c r="O29" s="233">
        <f t="shared" si="1"/>
        <v>7104134.71</v>
      </c>
      <c r="P29" s="87"/>
    </row>
    <row r="30" spans="1:16" x14ac:dyDescent="0.15">
      <c r="A30" s="228">
        <v>20</v>
      </c>
      <c r="B30" s="235" t="s">
        <v>194</v>
      </c>
      <c r="C30" s="235" t="s">
        <v>198</v>
      </c>
      <c r="D30" s="232"/>
      <c r="E30" s="228" t="s">
        <v>171</v>
      </c>
      <c r="F30" s="235" t="s">
        <v>172</v>
      </c>
      <c r="G30" s="230" t="s">
        <v>131</v>
      </c>
      <c r="H30" s="247"/>
      <c r="I30" s="233">
        <v>2251.86</v>
      </c>
      <c r="J30" s="250"/>
      <c r="K30" s="233"/>
      <c r="L30" s="250"/>
      <c r="M30" s="233"/>
      <c r="N30" s="247">
        <f t="shared" si="0"/>
        <v>0</v>
      </c>
      <c r="O30" s="233">
        <f t="shared" si="1"/>
        <v>2251.86</v>
      </c>
      <c r="P30" s="87"/>
    </row>
    <row r="31" spans="1:16" x14ac:dyDescent="0.15">
      <c r="A31" s="228"/>
      <c r="B31" s="232"/>
      <c r="C31" s="232"/>
      <c r="D31" s="232"/>
      <c r="E31" s="228"/>
      <c r="F31" s="232"/>
      <c r="G31" s="228"/>
      <c r="H31" s="228"/>
      <c r="I31" s="233"/>
      <c r="J31" s="250"/>
      <c r="K31" s="233"/>
      <c r="L31" s="250"/>
      <c r="M31" s="233"/>
      <c r="N31" s="247">
        <f t="shared" si="0"/>
        <v>0</v>
      </c>
      <c r="O31" s="233">
        <f t="shared" si="1"/>
        <v>0</v>
      </c>
      <c r="P31" s="87"/>
    </row>
    <row r="32" spans="1:16" x14ac:dyDescent="0.15">
      <c r="A32" s="301" t="s">
        <v>108</v>
      </c>
      <c r="B32" s="302"/>
      <c r="C32" s="232"/>
      <c r="D32" s="232"/>
      <c r="E32" s="228"/>
      <c r="F32" s="232"/>
      <c r="G32" s="228"/>
      <c r="H32" s="247">
        <f t="shared" ref="H32:O32" si="2">SUM(H11:H31)</f>
        <v>65267.277560742543</v>
      </c>
      <c r="I32" s="233">
        <f t="shared" si="2"/>
        <v>8257399.6800000006</v>
      </c>
      <c r="J32" s="250">
        <f t="shared" si="2"/>
        <v>0</v>
      </c>
      <c r="K32" s="233">
        <f t="shared" si="2"/>
        <v>0</v>
      </c>
      <c r="L32" s="250">
        <f t="shared" si="2"/>
        <v>0</v>
      </c>
      <c r="M32" s="233">
        <f t="shared" si="2"/>
        <v>0</v>
      </c>
      <c r="N32" s="247">
        <f t="shared" si="2"/>
        <v>65267.277560742543</v>
      </c>
      <c r="O32" s="233">
        <f t="shared" si="2"/>
        <v>8257399.6800000006</v>
      </c>
      <c r="P32" s="87"/>
    </row>
    <row r="33" spans="1:16" ht="84" customHeight="1" x14ac:dyDescent="0.15">
      <c r="A33" s="305" t="s">
        <v>199</v>
      </c>
      <c r="B33" s="306"/>
      <c r="C33" s="306"/>
      <c r="D33" s="306"/>
      <c r="E33" s="306"/>
      <c r="F33" s="306"/>
      <c r="G33" s="306"/>
      <c r="H33" s="306"/>
      <c r="I33" s="306"/>
      <c r="J33" s="306"/>
      <c r="K33" s="306"/>
      <c r="L33" s="306"/>
      <c r="M33" s="303" t="s">
        <v>140</v>
      </c>
      <c r="N33" s="304"/>
      <c r="O33" s="304"/>
      <c r="P33" s="304"/>
    </row>
    <row r="34" spans="1:16" x14ac:dyDescent="0.15">
      <c r="A34" s="306" t="s">
        <v>82</v>
      </c>
      <c r="B34" s="306"/>
      <c r="C34" s="306"/>
      <c r="D34" s="306"/>
      <c r="E34" s="306"/>
      <c r="F34" s="306"/>
      <c r="G34" s="306"/>
      <c r="H34" s="306"/>
      <c r="I34" s="306"/>
      <c r="J34" s="306"/>
      <c r="K34" s="306"/>
      <c r="L34" s="306"/>
      <c r="M34" s="304"/>
      <c r="N34" s="304"/>
      <c r="O34" s="304"/>
      <c r="P34" s="304"/>
    </row>
  </sheetData>
  <mergeCells count="18">
    <mergeCell ref="A2:P2"/>
    <mergeCell ref="J7:M7"/>
    <mergeCell ref="J8:K8"/>
    <mergeCell ref="L8:M8"/>
    <mergeCell ref="A32:B32"/>
    <mergeCell ref="P7:P9"/>
    <mergeCell ref="N7:O8"/>
    <mergeCell ref="M33:P34"/>
    <mergeCell ref="A33:L33"/>
    <mergeCell ref="A34:L34"/>
    <mergeCell ref="A7:A9"/>
    <mergeCell ref="B7:B9"/>
    <mergeCell ref="C7:C9"/>
    <mergeCell ref="D7:D9"/>
    <mergeCell ref="E7:E9"/>
    <mergeCell ref="F7:F9"/>
    <mergeCell ref="G7:G9"/>
    <mergeCell ref="H7:I8"/>
  </mergeCells>
  <phoneticPr fontId="34"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42" customWidth="1"/>
    <col min="2" max="2" width="10.125" style="142" customWidth="1"/>
    <col min="3" max="3" width="4.125" style="142" customWidth="1"/>
    <col min="4" max="4" width="13.25" style="142" customWidth="1"/>
    <col min="5" max="5" width="6.75" style="142" customWidth="1"/>
    <col min="6" max="6" width="13.875" style="142" customWidth="1"/>
    <col min="7" max="7" width="9" style="142"/>
    <col min="8" max="8" width="9.375" style="142" customWidth="1"/>
    <col min="9" max="9" width="9" style="142"/>
    <col min="10" max="10" width="9.5" style="142" customWidth="1"/>
    <col min="11" max="11" width="9" style="142"/>
    <col min="12" max="12" width="9.375" style="142" customWidth="1"/>
    <col min="13" max="13" width="9" style="142"/>
    <col min="14" max="14" width="9.375" style="142" customWidth="1"/>
    <col min="15" max="15" width="9" style="142"/>
    <col min="16" max="16" width="9.375" style="142" customWidth="1"/>
    <col min="17" max="17" width="9" style="142"/>
    <col min="18" max="18" width="9.375" style="142" customWidth="1"/>
    <col min="19" max="19" width="13.875" style="142" customWidth="1"/>
    <col min="20" max="20" width="16.375" style="142" customWidth="1"/>
    <col min="21" max="16384" width="9" style="142"/>
  </cols>
  <sheetData>
    <row r="2" spans="1:20" ht="22.9" customHeight="1" x14ac:dyDescent="0.15">
      <c r="A2" s="283" t="s">
        <v>200</v>
      </c>
      <c r="B2" s="283"/>
      <c r="C2" s="283"/>
      <c r="D2" s="283"/>
      <c r="E2" s="283"/>
      <c r="F2" s="283"/>
      <c r="G2" s="283"/>
      <c r="H2" s="283"/>
      <c r="I2" s="283"/>
      <c r="J2" s="283"/>
      <c r="K2" s="283"/>
      <c r="L2" s="283"/>
      <c r="M2" s="283"/>
      <c r="N2" s="283"/>
      <c r="O2" s="283"/>
      <c r="P2" s="283"/>
      <c r="Q2" s="283"/>
      <c r="R2" s="283"/>
      <c r="S2" s="283"/>
      <c r="T2" s="283"/>
    </row>
    <row r="3" spans="1:20" x14ac:dyDescent="0.15">
      <c r="T3" s="113" t="s">
        <v>201</v>
      </c>
    </row>
    <row r="4" spans="1:20" x14ac:dyDescent="0.15">
      <c r="A4" s="225"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225"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225" t="str">
        <f>货币资金!A6</f>
        <v>项目名称：百巴镇苹果种植项目</v>
      </c>
      <c r="B6" s="85"/>
      <c r="C6" s="85"/>
      <c r="D6" s="85"/>
      <c r="E6" s="85"/>
      <c r="F6" s="85"/>
      <c r="G6" s="85"/>
      <c r="H6" s="85"/>
      <c r="I6" s="85"/>
      <c r="J6" s="85"/>
      <c r="K6" s="85"/>
      <c r="L6" s="85"/>
      <c r="M6" s="85"/>
      <c r="N6" s="85"/>
      <c r="O6" s="85"/>
      <c r="P6" s="85"/>
      <c r="Q6" s="85"/>
      <c r="R6" s="85"/>
      <c r="S6" s="85"/>
      <c r="T6" s="113" t="s">
        <v>202</v>
      </c>
    </row>
    <row r="7" spans="1:20" x14ac:dyDescent="0.15">
      <c r="A7" s="308" t="s">
        <v>203</v>
      </c>
      <c r="B7" s="308" t="s">
        <v>204</v>
      </c>
      <c r="C7" s="310" t="s">
        <v>205</v>
      </c>
      <c r="D7" s="308" t="s">
        <v>206</v>
      </c>
      <c r="E7" s="310" t="s">
        <v>207</v>
      </c>
      <c r="F7" s="308" t="s">
        <v>208</v>
      </c>
      <c r="G7" s="308"/>
      <c r="H7" s="308"/>
      <c r="I7" s="308"/>
      <c r="J7" s="308"/>
      <c r="K7" s="308" t="s">
        <v>209</v>
      </c>
      <c r="L7" s="308"/>
      <c r="M7" s="308"/>
      <c r="N7" s="308"/>
      <c r="O7" s="308"/>
      <c r="P7" s="308"/>
      <c r="Q7" s="308"/>
      <c r="R7" s="308"/>
      <c r="S7" s="95" t="s">
        <v>210</v>
      </c>
      <c r="T7" s="308" t="s">
        <v>211</v>
      </c>
    </row>
    <row r="8" spans="1:20" x14ac:dyDescent="0.15">
      <c r="A8" s="308"/>
      <c r="B8" s="308"/>
      <c r="C8" s="310"/>
      <c r="D8" s="308"/>
      <c r="E8" s="310"/>
      <c r="F8" s="308" t="s">
        <v>212</v>
      </c>
      <c r="G8" s="307" t="s">
        <v>213</v>
      </c>
      <c r="H8" s="308"/>
      <c r="I8" s="307" t="s">
        <v>214</v>
      </c>
      <c r="J8" s="308"/>
      <c r="K8" s="312" t="s">
        <v>215</v>
      </c>
      <c r="L8" s="313"/>
      <c r="M8" s="313"/>
      <c r="N8" s="296"/>
      <c r="O8" s="312" t="s">
        <v>216</v>
      </c>
      <c r="P8" s="313"/>
      <c r="Q8" s="313"/>
      <c r="R8" s="296"/>
      <c r="S8" s="308" t="s">
        <v>217</v>
      </c>
      <c r="T8" s="308"/>
    </row>
    <row r="9" spans="1:20" x14ac:dyDescent="0.15">
      <c r="A9" s="308"/>
      <c r="B9" s="308"/>
      <c r="C9" s="310"/>
      <c r="D9" s="308"/>
      <c r="E9" s="310"/>
      <c r="F9" s="308"/>
      <c r="G9" s="308"/>
      <c r="H9" s="308"/>
      <c r="I9" s="308"/>
      <c r="J9" s="308"/>
      <c r="K9" s="308" t="s">
        <v>150</v>
      </c>
      <c r="L9" s="308"/>
      <c r="M9" s="308" t="s">
        <v>151</v>
      </c>
      <c r="N9" s="308"/>
      <c r="O9" s="308" t="s">
        <v>150</v>
      </c>
      <c r="P9" s="308"/>
      <c r="Q9" s="308" t="s">
        <v>151</v>
      </c>
      <c r="R9" s="308"/>
      <c r="S9" s="308"/>
      <c r="T9" s="308"/>
    </row>
    <row r="10" spans="1:20" x14ac:dyDescent="0.15">
      <c r="A10" s="308"/>
      <c r="B10" s="308"/>
      <c r="C10" s="310"/>
      <c r="D10" s="308"/>
      <c r="E10" s="310"/>
      <c r="F10" s="95" t="s">
        <v>217</v>
      </c>
      <c r="G10" s="95" t="s">
        <v>218</v>
      </c>
      <c r="H10" s="95" t="s">
        <v>217</v>
      </c>
      <c r="I10" s="95" t="s">
        <v>218</v>
      </c>
      <c r="J10" s="95" t="s">
        <v>217</v>
      </c>
      <c r="K10" s="95" t="s">
        <v>218</v>
      </c>
      <c r="L10" s="95" t="s">
        <v>217</v>
      </c>
      <c r="M10" s="95" t="s">
        <v>218</v>
      </c>
      <c r="N10" s="95" t="s">
        <v>217</v>
      </c>
      <c r="O10" s="95" t="s">
        <v>218</v>
      </c>
      <c r="P10" s="95" t="s">
        <v>217</v>
      </c>
      <c r="Q10" s="95" t="s">
        <v>218</v>
      </c>
      <c r="R10" s="95" t="s">
        <v>217</v>
      </c>
      <c r="S10" s="308"/>
      <c r="T10" s="308"/>
    </row>
    <row r="11" spans="1:20" x14ac:dyDescent="0.15">
      <c r="A11" s="87"/>
      <c r="B11" s="95" t="s">
        <v>154</v>
      </c>
      <c r="C11" s="95" t="s">
        <v>155</v>
      </c>
      <c r="D11" s="95" t="s">
        <v>156</v>
      </c>
      <c r="E11" s="95" t="s">
        <v>157</v>
      </c>
      <c r="F11" s="95" t="s">
        <v>158</v>
      </c>
      <c r="G11" s="95" t="s">
        <v>159</v>
      </c>
      <c r="H11" s="95" t="s">
        <v>160</v>
      </c>
      <c r="I11" s="95" t="s">
        <v>161</v>
      </c>
      <c r="J11" s="95" t="s">
        <v>162</v>
      </c>
      <c r="K11" s="95" t="s">
        <v>163</v>
      </c>
      <c r="L11" s="216" t="s">
        <v>164</v>
      </c>
      <c r="M11" s="216" t="s">
        <v>165</v>
      </c>
      <c r="N11" s="216" t="s">
        <v>166</v>
      </c>
      <c r="O11" s="216" t="s">
        <v>167</v>
      </c>
      <c r="P11" s="216" t="s">
        <v>168</v>
      </c>
      <c r="Q11" s="216" t="s">
        <v>219</v>
      </c>
      <c r="R11" s="216" t="s">
        <v>220</v>
      </c>
      <c r="S11" s="216" t="s">
        <v>221</v>
      </c>
      <c r="T11" s="216" t="s">
        <v>222</v>
      </c>
    </row>
    <row r="12" spans="1:20" ht="24" x14ac:dyDescent="0.15">
      <c r="A12" s="95">
        <v>1</v>
      </c>
      <c r="B12" s="88" t="s">
        <v>223</v>
      </c>
      <c r="C12" s="88" t="s">
        <v>197</v>
      </c>
      <c r="D12" s="111" t="s">
        <v>172</v>
      </c>
      <c r="E12" s="89" t="s">
        <v>224</v>
      </c>
      <c r="F12" s="146">
        <f>H12+J12</f>
        <v>152100</v>
      </c>
      <c r="G12" s="95"/>
      <c r="H12" s="146"/>
      <c r="I12" s="95">
        <v>26</v>
      </c>
      <c r="J12" s="146">
        <v>152100</v>
      </c>
      <c r="K12" s="95"/>
      <c r="L12" s="146"/>
      <c r="M12" s="95"/>
      <c r="N12" s="146"/>
      <c r="O12" s="95"/>
      <c r="P12" s="146"/>
      <c r="Q12" s="95"/>
      <c r="R12" s="146"/>
      <c r="S12" s="146">
        <f>F12+L12-N12+P12-R12</f>
        <v>152100</v>
      </c>
      <c r="T12" s="88" t="s">
        <v>225</v>
      </c>
    </row>
    <row r="13" spans="1:20" ht="24" x14ac:dyDescent="0.15">
      <c r="A13" s="95">
        <v>2</v>
      </c>
      <c r="B13" s="88" t="s">
        <v>226</v>
      </c>
      <c r="C13" s="88" t="s">
        <v>197</v>
      </c>
      <c r="D13" s="111" t="s">
        <v>172</v>
      </c>
      <c r="E13" s="89" t="s">
        <v>224</v>
      </c>
      <c r="F13" s="146">
        <f>H13+J13</f>
        <v>39950</v>
      </c>
      <c r="G13" s="95"/>
      <c r="H13" s="146"/>
      <c r="I13" s="95">
        <v>7</v>
      </c>
      <c r="J13" s="146">
        <v>39950</v>
      </c>
      <c r="K13" s="95"/>
      <c r="L13" s="146"/>
      <c r="M13" s="95"/>
      <c r="N13" s="146"/>
      <c r="O13" s="95"/>
      <c r="P13" s="146"/>
      <c r="Q13" s="95"/>
      <c r="R13" s="146"/>
      <c r="S13" s="146">
        <f>F13+L13-N13+P13-R13</f>
        <v>39950</v>
      </c>
      <c r="T13" s="88" t="s">
        <v>225</v>
      </c>
    </row>
    <row r="14" spans="1:20" ht="24" x14ac:dyDescent="0.15">
      <c r="A14" s="95">
        <v>3</v>
      </c>
      <c r="B14" s="88" t="s">
        <v>227</v>
      </c>
      <c r="C14" s="88" t="s">
        <v>197</v>
      </c>
      <c r="D14" s="111" t="s">
        <v>172</v>
      </c>
      <c r="E14" s="89" t="s">
        <v>224</v>
      </c>
      <c r="F14" s="146">
        <f>H14+J14</f>
        <v>24900</v>
      </c>
      <c r="G14" s="95"/>
      <c r="H14" s="146"/>
      <c r="I14" s="95">
        <v>4</v>
      </c>
      <c r="J14" s="146">
        <v>24900</v>
      </c>
      <c r="K14" s="95"/>
      <c r="L14" s="146"/>
      <c r="M14" s="95"/>
      <c r="N14" s="146"/>
      <c r="O14" s="95"/>
      <c r="P14" s="146"/>
      <c r="Q14" s="95"/>
      <c r="R14" s="146"/>
      <c r="S14" s="146">
        <f>F14+L14-N14+P14-R14</f>
        <v>24900</v>
      </c>
      <c r="T14" s="88" t="s">
        <v>225</v>
      </c>
    </row>
    <row r="15" spans="1:20" ht="24" x14ac:dyDescent="0.15">
      <c r="A15" s="95">
        <v>4</v>
      </c>
      <c r="B15" s="88" t="s">
        <v>223</v>
      </c>
      <c r="C15" s="88" t="s">
        <v>197</v>
      </c>
      <c r="D15" s="111" t="s">
        <v>172</v>
      </c>
      <c r="E15" s="95"/>
      <c r="F15" s="146">
        <v>17360000</v>
      </c>
      <c r="G15" s="95"/>
      <c r="H15" s="146"/>
      <c r="I15" s="95">
        <v>868</v>
      </c>
      <c r="J15" s="146">
        <v>17360000</v>
      </c>
      <c r="K15" s="95"/>
      <c r="L15" s="146"/>
      <c r="M15" s="95"/>
      <c r="N15" s="146"/>
      <c r="O15" s="95"/>
      <c r="P15" s="146"/>
      <c r="Q15" s="95"/>
      <c r="R15" s="146"/>
      <c r="S15" s="146">
        <f>F15+L15-N15+P15-R15</f>
        <v>17360000</v>
      </c>
      <c r="T15" s="87" t="s">
        <v>228</v>
      </c>
    </row>
    <row r="16" spans="1:20" x14ac:dyDescent="0.15">
      <c r="A16" s="95"/>
      <c r="B16" s="87"/>
      <c r="C16" s="87"/>
      <c r="D16" s="87"/>
      <c r="E16" s="95"/>
      <c r="F16" s="146"/>
      <c r="G16" s="95"/>
      <c r="H16" s="146"/>
      <c r="I16" s="95"/>
      <c r="J16" s="146"/>
      <c r="K16" s="95"/>
      <c r="L16" s="146"/>
      <c r="M16" s="95"/>
      <c r="N16" s="146"/>
      <c r="O16" s="95"/>
      <c r="P16" s="146"/>
      <c r="Q16" s="95"/>
      <c r="R16" s="146"/>
      <c r="S16" s="146"/>
      <c r="T16" s="87"/>
    </row>
    <row r="17" spans="1:20" x14ac:dyDescent="0.15">
      <c r="A17" s="95"/>
      <c r="B17" s="87"/>
      <c r="C17" s="87"/>
      <c r="D17" s="87"/>
      <c r="E17" s="95"/>
      <c r="F17" s="146"/>
      <c r="G17" s="95"/>
      <c r="H17" s="146"/>
      <c r="I17" s="95"/>
      <c r="J17" s="146"/>
      <c r="K17" s="95"/>
      <c r="L17" s="146"/>
      <c r="M17" s="95"/>
      <c r="N17" s="146"/>
      <c r="O17" s="95"/>
      <c r="P17" s="146"/>
      <c r="Q17" s="95"/>
      <c r="R17" s="146"/>
      <c r="S17" s="146"/>
      <c r="T17" s="87"/>
    </row>
    <row r="18" spans="1:20" x14ac:dyDescent="0.15">
      <c r="A18" s="95"/>
      <c r="B18" s="87"/>
      <c r="C18" s="87"/>
      <c r="D18" s="87"/>
      <c r="E18" s="95"/>
      <c r="F18" s="146"/>
      <c r="G18" s="95"/>
      <c r="H18" s="146"/>
      <c r="I18" s="95"/>
      <c r="J18" s="146"/>
      <c r="K18" s="95"/>
      <c r="L18" s="146"/>
      <c r="M18" s="95"/>
      <c r="N18" s="146"/>
      <c r="O18" s="95"/>
      <c r="P18" s="146"/>
      <c r="Q18" s="95"/>
      <c r="R18" s="146"/>
      <c r="S18" s="146"/>
      <c r="T18" s="87"/>
    </row>
    <row r="19" spans="1:20" x14ac:dyDescent="0.15">
      <c r="A19" s="95"/>
      <c r="B19" s="87"/>
      <c r="C19" s="87"/>
      <c r="D19" s="87"/>
      <c r="E19" s="95"/>
      <c r="F19" s="146"/>
      <c r="G19" s="95"/>
      <c r="H19" s="146"/>
      <c r="I19" s="95"/>
      <c r="J19" s="146"/>
      <c r="K19" s="95"/>
      <c r="L19" s="146"/>
      <c r="M19" s="95"/>
      <c r="N19" s="146"/>
      <c r="O19" s="95"/>
      <c r="P19" s="146"/>
      <c r="Q19" s="95"/>
      <c r="R19" s="146"/>
      <c r="S19" s="146"/>
      <c r="T19" s="87"/>
    </row>
    <row r="20" spans="1:20" x14ac:dyDescent="0.15">
      <c r="A20" s="95"/>
      <c r="B20" s="87"/>
      <c r="C20" s="87"/>
      <c r="D20" s="87"/>
      <c r="E20" s="95"/>
      <c r="F20" s="146"/>
      <c r="G20" s="95"/>
      <c r="H20" s="146"/>
      <c r="I20" s="95"/>
      <c r="J20" s="146"/>
      <c r="K20" s="95"/>
      <c r="L20" s="146"/>
      <c r="M20" s="95"/>
      <c r="N20" s="146"/>
      <c r="O20" s="95"/>
      <c r="P20" s="146"/>
      <c r="Q20" s="95"/>
      <c r="R20" s="146"/>
      <c r="S20" s="146"/>
      <c r="T20" s="87"/>
    </row>
    <row r="21" spans="1:20" x14ac:dyDescent="0.15">
      <c r="A21" s="95"/>
      <c r="B21" s="87"/>
      <c r="C21" s="87"/>
      <c r="D21" s="87"/>
      <c r="E21" s="95"/>
      <c r="F21" s="146"/>
      <c r="G21" s="95"/>
      <c r="H21" s="146"/>
      <c r="I21" s="95"/>
      <c r="J21" s="146"/>
      <c r="K21" s="95"/>
      <c r="L21" s="146"/>
      <c r="M21" s="95"/>
      <c r="N21" s="146"/>
      <c r="O21" s="95"/>
      <c r="P21" s="146"/>
      <c r="Q21" s="95"/>
      <c r="R21" s="146"/>
      <c r="S21" s="146"/>
      <c r="T21" s="87"/>
    </row>
    <row r="22" spans="1:20" x14ac:dyDescent="0.15">
      <c r="A22" s="95"/>
      <c r="B22" s="87"/>
      <c r="C22" s="87"/>
      <c r="D22" s="87"/>
      <c r="E22" s="95"/>
      <c r="F22" s="146"/>
      <c r="G22" s="95"/>
      <c r="H22" s="146"/>
      <c r="I22" s="95"/>
      <c r="J22" s="146"/>
      <c r="K22" s="95"/>
      <c r="L22" s="146"/>
      <c r="M22" s="95"/>
      <c r="N22" s="146"/>
      <c r="O22" s="95"/>
      <c r="P22" s="146"/>
      <c r="Q22" s="95"/>
      <c r="R22" s="146"/>
      <c r="S22" s="146"/>
      <c r="T22" s="87"/>
    </row>
    <row r="23" spans="1:20" x14ac:dyDescent="0.15">
      <c r="A23" s="95"/>
      <c r="B23" s="87"/>
      <c r="C23" s="87"/>
      <c r="D23" s="87"/>
      <c r="E23" s="95"/>
      <c r="F23" s="146"/>
      <c r="G23" s="95"/>
      <c r="H23" s="146"/>
      <c r="I23" s="95"/>
      <c r="J23" s="146"/>
      <c r="K23" s="95"/>
      <c r="L23" s="146"/>
      <c r="M23" s="95"/>
      <c r="N23" s="146"/>
      <c r="O23" s="95"/>
      <c r="P23" s="146"/>
      <c r="Q23" s="95"/>
      <c r="R23" s="146"/>
      <c r="S23" s="146"/>
      <c r="T23" s="87"/>
    </row>
    <row r="24" spans="1:20" ht="31.9" customHeight="1" x14ac:dyDescent="0.15">
      <c r="A24" s="95"/>
      <c r="B24" s="87"/>
      <c r="C24" s="87"/>
      <c r="D24" s="87"/>
      <c r="E24" s="95"/>
      <c r="F24" s="146"/>
      <c r="G24" s="95"/>
      <c r="H24" s="146"/>
      <c r="I24" s="95"/>
      <c r="J24" s="146"/>
      <c r="K24" s="95"/>
      <c r="L24" s="146"/>
      <c r="M24" s="95"/>
      <c r="N24" s="146"/>
      <c r="O24" s="95"/>
      <c r="P24" s="146"/>
      <c r="Q24" s="95"/>
      <c r="R24" s="146"/>
      <c r="S24" s="146"/>
      <c r="T24" s="87"/>
    </row>
    <row r="25" spans="1:20" x14ac:dyDescent="0.15">
      <c r="A25" s="95"/>
      <c r="B25" s="87"/>
      <c r="C25" s="87"/>
      <c r="D25" s="87"/>
      <c r="E25" s="95"/>
      <c r="F25" s="146"/>
      <c r="G25" s="95"/>
      <c r="H25" s="146"/>
      <c r="I25" s="95"/>
      <c r="J25" s="146"/>
      <c r="K25" s="95"/>
      <c r="L25" s="146"/>
      <c r="M25" s="95"/>
      <c r="N25" s="146"/>
      <c r="O25" s="95"/>
      <c r="P25" s="146"/>
      <c r="Q25" s="95"/>
      <c r="R25" s="146"/>
      <c r="S25" s="146"/>
      <c r="T25" s="87"/>
    </row>
    <row r="26" spans="1:20" x14ac:dyDescent="0.15">
      <c r="A26" s="295" t="s">
        <v>108</v>
      </c>
      <c r="B26" s="296"/>
      <c r="C26" s="87"/>
      <c r="D26" s="87"/>
      <c r="E26" s="95"/>
      <c r="F26" s="146">
        <f>SUM(F12:F25)</f>
        <v>17576950</v>
      </c>
      <c r="G26" s="95"/>
      <c r="H26" s="146"/>
      <c r="I26" s="95">
        <f>SUM(I12:I25)</f>
        <v>905</v>
      </c>
      <c r="J26" s="146">
        <f>SUM(J12:J25)</f>
        <v>17576950</v>
      </c>
      <c r="K26" s="95"/>
      <c r="L26" s="146"/>
      <c r="M26" s="95"/>
      <c r="N26" s="146"/>
      <c r="O26" s="95"/>
      <c r="P26" s="146"/>
      <c r="Q26" s="95"/>
      <c r="R26" s="146"/>
      <c r="S26" s="146">
        <f>SUM(S12:S25)</f>
        <v>17576950</v>
      </c>
      <c r="T26" s="87"/>
    </row>
    <row r="27" spans="1:20" ht="68.45" customHeight="1" x14ac:dyDescent="0.15">
      <c r="A27" s="305" t="s">
        <v>229</v>
      </c>
      <c r="B27" s="311"/>
      <c r="C27" s="311"/>
      <c r="D27" s="311"/>
      <c r="E27" s="311"/>
      <c r="F27" s="311"/>
      <c r="G27" s="311"/>
      <c r="H27" s="311"/>
      <c r="I27" s="311"/>
      <c r="J27" s="311"/>
      <c r="K27" s="311"/>
      <c r="L27" s="311"/>
      <c r="M27" s="311"/>
      <c r="N27" s="311"/>
      <c r="O27" s="311"/>
      <c r="P27" s="311"/>
      <c r="Q27" s="303" t="s">
        <v>140</v>
      </c>
      <c r="R27" s="304"/>
      <c r="S27" s="304"/>
      <c r="T27" s="304"/>
    </row>
    <row r="28" spans="1:20" x14ac:dyDescent="0.15">
      <c r="A28" s="306" t="s">
        <v>82</v>
      </c>
      <c r="B28" s="311"/>
      <c r="C28" s="311"/>
      <c r="D28" s="311"/>
      <c r="E28" s="311"/>
      <c r="F28" s="311"/>
      <c r="G28" s="311"/>
      <c r="H28" s="311"/>
      <c r="I28" s="311"/>
      <c r="J28" s="311"/>
      <c r="K28" s="311"/>
      <c r="L28" s="311"/>
      <c r="M28" s="311"/>
      <c r="N28" s="311"/>
      <c r="O28" s="311"/>
      <c r="P28" s="311"/>
      <c r="Q28" s="304"/>
      <c r="R28" s="304"/>
      <c r="S28" s="304"/>
      <c r="T28" s="304"/>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T2"/>
    <mergeCell ref="F7:J7"/>
    <mergeCell ref="K7:R7"/>
    <mergeCell ref="K8:N8"/>
    <mergeCell ref="O8:R8"/>
    <mergeCell ref="S8:S10"/>
    <mergeCell ref="T7:T10"/>
    <mergeCell ref="Q27:T28"/>
    <mergeCell ref="G8:H9"/>
    <mergeCell ref="I8:J9"/>
    <mergeCell ref="A27:P27"/>
    <mergeCell ref="A28:P28"/>
    <mergeCell ref="A7:A10"/>
    <mergeCell ref="B7:B10"/>
    <mergeCell ref="C7:C10"/>
    <mergeCell ref="D7:D10"/>
    <mergeCell ref="E7:E10"/>
    <mergeCell ref="F8:F9"/>
    <mergeCell ref="K9:L9"/>
    <mergeCell ref="M9:N9"/>
    <mergeCell ref="O9:P9"/>
    <mergeCell ref="Q9:R9"/>
    <mergeCell ref="A26:B26"/>
  </mergeCells>
  <phoneticPr fontId="34"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42" customWidth="1"/>
    <col min="2" max="2" width="9" style="142"/>
    <col min="3" max="3" width="13.75" style="142" customWidth="1"/>
    <col min="4" max="4" width="6.125" style="142" customWidth="1"/>
    <col min="5" max="5" width="11.625" style="142" customWidth="1"/>
    <col min="6" max="6" width="7" style="142" customWidth="1"/>
    <col min="7" max="7" width="6.75" style="142" customWidth="1"/>
    <col min="8" max="8" width="7" style="142" customWidth="1"/>
    <col min="9" max="9" width="11.125" style="142" customWidth="1"/>
    <col min="10" max="10" width="7" style="142" customWidth="1"/>
    <col min="11" max="11" width="7.125" style="142" customWidth="1"/>
    <col min="12" max="12" width="6" style="142" customWidth="1"/>
    <col min="13" max="13" width="6.75" style="142" customWidth="1"/>
    <col min="14" max="14" width="7" style="142" customWidth="1"/>
    <col min="15" max="15" width="6.75" style="142" customWidth="1"/>
    <col min="16" max="16" width="7" style="142" customWidth="1"/>
    <col min="17" max="17" width="9.5" style="142" customWidth="1"/>
    <col min="18" max="18" width="7" style="142" customWidth="1"/>
    <col min="19" max="19" width="8" style="142" customWidth="1"/>
    <col min="20" max="20" width="7" style="142" customWidth="1"/>
    <col min="21" max="21" width="8.125" style="142" customWidth="1"/>
    <col min="22" max="22" width="11.125" style="142" customWidth="1"/>
    <col min="23" max="23" width="8.375" style="142" customWidth="1"/>
    <col min="24" max="16384" width="9" style="142"/>
  </cols>
  <sheetData>
    <row r="2" spans="1:23" ht="22.5" x14ac:dyDescent="0.15">
      <c r="A2" s="283" t="s">
        <v>230</v>
      </c>
      <c r="B2" s="283"/>
      <c r="C2" s="283"/>
      <c r="D2" s="283"/>
      <c r="E2" s="283"/>
      <c r="F2" s="283"/>
      <c r="G2" s="283"/>
      <c r="H2" s="283"/>
      <c r="I2" s="283"/>
      <c r="J2" s="283"/>
      <c r="K2" s="283"/>
      <c r="L2" s="283"/>
      <c r="M2" s="283"/>
      <c r="N2" s="283"/>
      <c r="O2" s="283"/>
      <c r="P2" s="283"/>
      <c r="Q2" s="283"/>
      <c r="R2" s="283"/>
      <c r="S2" s="283"/>
      <c r="T2" s="283"/>
      <c r="U2" s="283"/>
      <c r="V2" s="283"/>
      <c r="W2" s="283"/>
    </row>
    <row r="3" spans="1:23" x14ac:dyDescent="0.15">
      <c r="W3" s="113" t="s">
        <v>231</v>
      </c>
    </row>
    <row r="4" spans="1:23" x14ac:dyDescent="0.15">
      <c r="A4" s="225" t="str">
        <f>货币资金!A4</f>
        <v>清查基准日：2023年8月31日</v>
      </c>
    </row>
    <row r="5" spans="1:23" x14ac:dyDescent="0.15">
      <c r="A5" s="225" t="str">
        <f>货币资金!A5</f>
        <v>填报单位：林芝市巴宜区八一镇人民政府</v>
      </c>
    </row>
    <row r="6" spans="1:23" x14ac:dyDescent="0.15">
      <c r="A6" s="225" t="str">
        <f>货币资金!A6</f>
        <v>项目名称：百巴镇苹果种植项目</v>
      </c>
      <c r="W6" s="227" t="s">
        <v>85</v>
      </c>
    </row>
    <row r="7" spans="1:23" x14ac:dyDescent="0.15">
      <c r="A7" s="308" t="s">
        <v>203</v>
      </c>
      <c r="B7" s="308" t="s">
        <v>204</v>
      </c>
      <c r="C7" s="308" t="s">
        <v>232</v>
      </c>
      <c r="D7" s="310" t="s">
        <v>233</v>
      </c>
      <c r="E7" s="308" t="s">
        <v>208</v>
      </c>
      <c r="F7" s="308"/>
      <c r="G7" s="308"/>
      <c r="H7" s="308"/>
      <c r="I7" s="308"/>
      <c r="J7" s="308"/>
      <c r="K7" s="308"/>
      <c r="L7" s="308"/>
      <c r="M7" s="308"/>
      <c r="N7" s="308" t="s">
        <v>209</v>
      </c>
      <c r="O7" s="308"/>
      <c r="P7" s="308"/>
      <c r="Q7" s="308"/>
      <c r="R7" s="308"/>
      <c r="S7" s="308"/>
      <c r="T7" s="308"/>
      <c r="U7" s="308"/>
      <c r="V7" s="95" t="s">
        <v>210</v>
      </c>
      <c r="W7" s="308" t="s">
        <v>211</v>
      </c>
    </row>
    <row r="8" spans="1:23" x14ac:dyDescent="0.15">
      <c r="A8" s="308"/>
      <c r="B8" s="308"/>
      <c r="C8" s="308"/>
      <c r="D8" s="310"/>
      <c r="E8" s="308" t="s">
        <v>212</v>
      </c>
      <c r="F8" s="308" t="s">
        <v>234</v>
      </c>
      <c r="G8" s="308"/>
      <c r="H8" s="308"/>
      <c r="I8" s="308"/>
      <c r="J8" s="308" t="s">
        <v>235</v>
      </c>
      <c r="K8" s="308"/>
      <c r="L8" s="308"/>
      <c r="M8" s="308"/>
      <c r="N8" s="308" t="s">
        <v>234</v>
      </c>
      <c r="O8" s="308"/>
      <c r="P8" s="308"/>
      <c r="Q8" s="308"/>
      <c r="R8" s="308" t="s">
        <v>235</v>
      </c>
      <c r="S8" s="308"/>
      <c r="T8" s="308"/>
      <c r="U8" s="308"/>
      <c r="V8" s="308" t="s">
        <v>217</v>
      </c>
      <c r="W8" s="308"/>
    </row>
    <row r="9" spans="1:23" x14ac:dyDescent="0.15">
      <c r="A9" s="308"/>
      <c r="B9" s="308"/>
      <c r="C9" s="308"/>
      <c r="D9" s="310"/>
      <c r="E9" s="308"/>
      <c r="F9" s="308" t="s">
        <v>236</v>
      </c>
      <c r="G9" s="308"/>
      <c r="H9" s="308" t="s">
        <v>237</v>
      </c>
      <c r="I9" s="308"/>
      <c r="J9" s="308" t="s">
        <v>238</v>
      </c>
      <c r="K9" s="308"/>
      <c r="L9" s="308" t="s">
        <v>239</v>
      </c>
      <c r="M9" s="308"/>
      <c r="N9" s="308" t="s">
        <v>236</v>
      </c>
      <c r="O9" s="308"/>
      <c r="P9" s="308" t="s">
        <v>237</v>
      </c>
      <c r="Q9" s="308"/>
      <c r="R9" s="308" t="s">
        <v>238</v>
      </c>
      <c r="S9" s="308"/>
      <c r="T9" s="308" t="s">
        <v>239</v>
      </c>
      <c r="U9" s="308"/>
      <c r="V9" s="308"/>
      <c r="W9" s="308"/>
    </row>
    <row r="10" spans="1:23" x14ac:dyDescent="0.15">
      <c r="A10" s="308"/>
      <c r="B10" s="308"/>
      <c r="C10" s="308"/>
      <c r="D10" s="310"/>
      <c r="E10" s="95" t="s">
        <v>217</v>
      </c>
      <c r="F10" s="95" t="s">
        <v>218</v>
      </c>
      <c r="G10" s="95" t="s">
        <v>217</v>
      </c>
      <c r="H10" s="95" t="s">
        <v>218</v>
      </c>
      <c r="I10" s="95" t="s">
        <v>217</v>
      </c>
      <c r="J10" s="95" t="s">
        <v>218</v>
      </c>
      <c r="K10" s="95" t="s">
        <v>217</v>
      </c>
      <c r="L10" s="95" t="s">
        <v>218</v>
      </c>
      <c r="M10" s="95" t="s">
        <v>217</v>
      </c>
      <c r="N10" s="95" t="s">
        <v>218</v>
      </c>
      <c r="O10" s="95" t="s">
        <v>217</v>
      </c>
      <c r="P10" s="95" t="s">
        <v>218</v>
      </c>
      <c r="Q10" s="95" t="s">
        <v>217</v>
      </c>
      <c r="R10" s="95" t="s">
        <v>218</v>
      </c>
      <c r="S10" s="95" t="s">
        <v>217</v>
      </c>
      <c r="T10" s="95" t="s">
        <v>218</v>
      </c>
      <c r="U10" s="95" t="s">
        <v>217</v>
      </c>
      <c r="V10" s="308"/>
      <c r="W10" s="308"/>
    </row>
    <row r="11" spans="1:23" x14ac:dyDescent="0.15">
      <c r="A11" s="87"/>
      <c r="B11" s="95" t="s">
        <v>154</v>
      </c>
      <c r="C11" s="95" t="s">
        <v>155</v>
      </c>
      <c r="D11" s="95" t="s">
        <v>156</v>
      </c>
      <c r="E11" s="95" t="s">
        <v>157</v>
      </c>
      <c r="F11" s="95" t="s">
        <v>158</v>
      </c>
      <c r="G11" s="95" t="s">
        <v>159</v>
      </c>
      <c r="H11" s="95" t="s">
        <v>160</v>
      </c>
      <c r="I11" s="95" t="s">
        <v>161</v>
      </c>
      <c r="J11" s="95" t="s">
        <v>162</v>
      </c>
      <c r="K11" s="95" t="s">
        <v>163</v>
      </c>
      <c r="L11" s="216" t="s">
        <v>164</v>
      </c>
      <c r="M11" s="216" t="s">
        <v>165</v>
      </c>
      <c r="N11" s="216" t="s">
        <v>166</v>
      </c>
      <c r="O11" s="216" t="s">
        <v>167</v>
      </c>
      <c r="P11" s="216" t="s">
        <v>168</v>
      </c>
      <c r="Q11" s="216" t="s">
        <v>219</v>
      </c>
      <c r="R11" s="216" t="s">
        <v>220</v>
      </c>
      <c r="S11" s="216" t="s">
        <v>221</v>
      </c>
      <c r="T11" s="216" t="s">
        <v>222</v>
      </c>
      <c r="U11" s="246" t="s">
        <v>240</v>
      </c>
      <c r="V11" s="246" t="s">
        <v>241</v>
      </c>
      <c r="W11" s="246" t="s">
        <v>242</v>
      </c>
    </row>
    <row r="12" spans="1:23" ht="24" x14ac:dyDescent="0.15">
      <c r="A12" s="95">
        <v>1</v>
      </c>
      <c r="B12" s="129" t="s">
        <v>243</v>
      </c>
      <c r="C12" s="111" t="s">
        <v>244</v>
      </c>
      <c r="D12" s="88" t="s">
        <v>245</v>
      </c>
      <c r="E12" s="138">
        <v>29000</v>
      </c>
      <c r="F12" s="118"/>
      <c r="G12" s="138"/>
      <c r="H12" s="118">
        <v>500</v>
      </c>
      <c r="I12" s="138">
        <v>29000</v>
      </c>
      <c r="J12" s="118"/>
      <c r="K12" s="138"/>
      <c r="L12" s="118"/>
      <c r="M12" s="138"/>
      <c r="N12" s="118"/>
      <c r="O12" s="138"/>
      <c r="P12" s="96">
        <v>100</v>
      </c>
      <c r="Q12" s="93">
        <v>2000</v>
      </c>
      <c r="R12" s="118"/>
      <c r="S12" s="138"/>
      <c r="T12" s="118"/>
      <c r="U12" s="138"/>
      <c r="V12" s="314">
        <f>SUM(Q12:Q14)</f>
        <v>39080</v>
      </c>
      <c r="W12" s="135"/>
    </row>
    <row r="13" spans="1:23" ht="24.75" x14ac:dyDescent="0.15">
      <c r="A13" s="95">
        <v>2</v>
      </c>
      <c r="B13" s="114" t="s">
        <v>246</v>
      </c>
      <c r="C13" s="111" t="s">
        <v>244</v>
      </c>
      <c r="D13" s="88" t="s">
        <v>245</v>
      </c>
      <c r="E13" s="138"/>
      <c r="F13" s="118"/>
      <c r="G13" s="138"/>
      <c r="H13" s="118"/>
      <c r="I13" s="138"/>
      <c r="J13" s="118"/>
      <c r="K13" s="138"/>
      <c r="L13" s="118"/>
      <c r="M13" s="138"/>
      <c r="N13" s="118"/>
      <c r="O13" s="138"/>
      <c r="P13" s="96">
        <v>278</v>
      </c>
      <c r="Q13" s="93">
        <v>16680</v>
      </c>
      <c r="R13" s="118"/>
      <c r="S13" s="138"/>
      <c r="T13" s="118"/>
      <c r="U13" s="138"/>
      <c r="V13" s="315"/>
      <c r="W13" s="135"/>
    </row>
    <row r="14" spans="1:23" ht="24.75" x14ac:dyDescent="0.15">
      <c r="A14" s="95">
        <v>3</v>
      </c>
      <c r="B14" s="114" t="s">
        <v>247</v>
      </c>
      <c r="C14" s="111" t="s">
        <v>244</v>
      </c>
      <c r="D14" s="88" t="s">
        <v>245</v>
      </c>
      <c r="E14" s="138"/>
      <c r="F14" s="118"/>
      <c r="G14" s="138"/>
      <c r="H14" s="118"/>
      <c r="I14" s="138"/>
      <c r="J14" s="118"/>
      <c r="K14" s="138"/>
      <c r="L14" s="118"/>
      <c r="M14" s="138"/>
      <c r="N14" s="118"/>
      <c r="O14" s="138"/>
      <c r="P14" s="96">
        <v>102</v>
      </c>
      <c r="Q14" s="93">
        <v>20400</v>
      </c>
      <c r="R14" s="118"/>
      <c r="S14" s="138"/>
      <c r="T14" s="118"/>
      <c r="U14" s="138"/>
      <c r="V14" s="316"/>
      <c r="W14" s="135"/>
    </row>
    <row r="15" spans="1:23" x14ac:dyDescent="0.15">
      <c r="A15" s="87"/>
      <c r="B15" s="87"/>
      <c r="C15" s="87"/>
      <c r="D15" s="87"/>
      <c r="E15" s="146"/>
      <c r="F15" s="95"/>
      <c r="G15" s="146"/>
      <c r="H15" s="95"/>
      <c r="I15" s="146"/>
      <c r="J15" s="95"/>
      <c r="K15" s="146"/>
      <c r="L15" s="95"/>
      <c r="M15" s="146"/>
      <c r="N15" s="95"/>
      <c r="O15" s="146"/>
      <c r="P15" s="95"/>
      <c r="Q15" s="146"/>
      <c r="R15" s="95"/>
      <c r="S15" s="146"/>
      <c r="T15" s="95"/>
      <c r="U15" s="146"/>
      <c r="V15" s="146"/>
      <c r="W15" s="87"/>
    </row>
    <row r="16" spans="1:23" x14ac:dyDescent="0.15">
      <c r="A16" s="87"/>
      <c r="B16" s="87"/>
      <c r="C16" s="87"/>
      <c r="D16" s="87"/>
      <c r="E16" s="146"/>
      <c r="F16" s="95"/>
      <c r="G16" s="146"/>
      <c r="H16" s="95"/>
      <c r="I16" s="146"/>
      <c r="J16" s="95"/>
      <c r="K16" s="146"/>
      <c r="L16" s="95"/>
      <c r="M16" s="146"/>
      <c r="N16" s="95"/>
      <c r="O16" s="146"/>
      <c r="P16" s="95"/>
      <c r="Q16" s="146"/>
      <c r="R16" s="95"/>
      <c r="S16" s="146"/>
      <c r="T16" s="95"/>
      <c r="U16" s="146"/>
      <c r="V16" s="146"/>
      <c r="W16" s="87"/>
    </row>
    <row r="17" spans="1:23" x14ac:dyDescent="0.15">
      <c r="A17" s="87"/>
      <c r="B17" s="87"/>
      <c r="C17" s="87"/>
      <c r="D17" s="87"/>
      <c r="E17" s="146"/>
      <c r="F17" s="95"/>
      <c r="G17" s="146"/>
      <c r="H17" s="95"/>
      <c r="I17" s="146"/>
      <c r="J17" s="95"/>
      <c r="K17" s="146"/>
      <c r="L17" s="95"/>
      <c r="M17" s="146"/>
      <c r="N17" s="95"/>
      <c r="O17" s="146"/>
      <c r="P17" s="95"/>
      <c r="Q17" s="146"/>
      <c r="R17" s="95"/>
      <c r="S17" s="146"/>
      <c r="T17" s="95"/>
      <c r="U17" s="146"/>
      <c r="V17" s="146"/>
      <c r="W17" s="87"/>
    </row>
    <row r="18" spans="1:23" x14ac:dyDescent="0.15">
      <c r="A18" s="87"/>
      <c r="B18" s="87"/>
      <c r="C18" s="87"/>
      <c r="D18" s="87"/>
      <c r="E18" s="146"/>
      <c r="F18" s="95"/>
      <c r="G18" s="146"/>
      <c r="H18" s="95"/>
      <c r="I18" s="146"/>
      <c r="J18" s="95"/>
      <c r="K18" s="146"/>
      <c r="L18" s="95"/>
      <c r="M18" s="146"/>
      <c r="N18" s="95"/>
      <c r="O18" s="146"/>
      <c r="P18" s="95"/>
      <c r="Q18" s="146"/>
      <c r="R18" s="95"/>
      <c r="S18" s="146"/>
      <c r="T18" s="95"/>
      <c r="U18" s="146"/>
      <c r="V18" s="146"/>
      <c r="W18" s="87"/>
    </row>
    <row r="19" spans="1:23" x14ac:dyDescent="0.15">
      <c r="A19" s="87"/>
      <c r="B19" s="87"/>
      <c r="C19" s="87"/>
      <c r="D19" s="87"/>
      <c r="E19" s="146"/>
      <c r="F19" s="95"/>
      <c r="G19" s="146"/>
      <c r="H19" s="95"/>
      <c r="I19" s="146"/>
      <c r="J19" s="95"/>
      <c r="K19" s="146"/>
      <c r="L19" s="95"/>
      <c r="M19" s="146"/>
      <c r="N19" s="95"/>
      <c r="O19" s="146"/>
      <c r="P19" s="95"/>
      <c r="Q19" s="146"/>
      <c r="R19" s="95"/>
      <c r="S19" s="146"/>
      <c r="T19" s="95"/>
      <c r="U19" s="146"/>
      <c r="V19" s="146"/>
      <c r="W19" s="87"/>
    </row>
    <row r="20" spans="1:23" x14ac:dyDescent="0.15">
      <c r="A20" s="87"/>
      <c r="B20" s="87"/>
      <c r="C20" s="87"/>
      <c r="D20" s="87"/>
      <c r="E20" s="146"/>
      <c r="F20" s="95"/>
      <c r="G20" s="146"/>
      <c r="H20" s="95"/>
      <c r="I20" s="146"/>
      <c r="J20" s="95"/>
      <c r="K20" s="146"/>
      <c r="L20" s="95"/>
      <c r="M20" s="146"/>
      <c r="N20" s="95"/>
      <c r="O20" s="146"/>
      <c r="P20" s="95"/>
      <c r="Q20" s="146"/>
      <c r="R20" s="95"/>
      <c r="S20" s="146"/>
      <c r="T20" s="95"/>
      <c r="U20" s="146"/>
      <c r="V20" s="146"/>
      <c r="W20" s="87"/>
    </row>
    <row r="21" spans="1:23" x14ac:dyDescent="0.15">
      <c r="A21" s="87"/>
      <c r="B21" s="87"/>
      <c r="C21" s="87"/>
      <c r="D21" s="87"/>
      <c r="E21" s="146"/>
      <c r="F21" s="95"/>
      <c r="G21" s="146"/>
      <c r="H21" s="95"/>
      <c r="I21" s="146"/>
      <c r="J21" s="95"/>
      <c r="K21" s="146"/>
      <c r="L21" s="95"/>
      <c r="M21" s="146"/>
      <c r="N21" s="95"/>
      <c r="O21" s="146"/>
      <c r="P21" s="95"/>
      <c r="Q21" s="146"/>
      <c r="R21" s="95"/>
      <c r="S21" s="146"/>
      <c r="T21" s="95"/>
      <c r="U21" s="146"/>
      <c r="V21" s="146"/>
      <c r="W21" s="87"/>
    </row>
    <row r="22" spans="1:23" x14ac:dyDescent="0.15">
      <c r="A22" s="87"/>
      <c r="B22" s="87"/>
      <c r="C22" s="87"/>
      <c r="D22" s="87"/>
      <c r="E22" s="146"/>
      <c r="F22" s="95"/>
      <c r="G22" s="146"/>
      <c r="H22" s="95"/>
      <c r="I22" s="146"/>
      <c r="J22" s="95"/>
      <c r="K22" s="146"/>
      <c r="L22" s="95"/>
      <c r="M22" s="146"/>
      <c r="N22" s="95"/>
      <c r="O22" s="146"/>
      <c r="P22" s="95"/>
      <c r="Q22" s="146"/>
      <c r="R22" s="95"/>
      <c r="S22" s="146"/>
      <c r="T22" s="95"/>
      <c r="U22" s="146"/>
      <c r="V22" s="146"/>
      <c r="W22" s="87"/>
    </row>
    <row r="23" spans="1:23" x14ac:dyDescent="0.15">
      <c r="A23" s="87"/>
      <c r="B23" s="87"/>
      <c r="C23" s="87"/>
      <c r="D23" s="87"/>
      <c r="E23" s="146"/>
      <c r="F23" s="95"/>
      <c r="G23" s="146"/>
      <c r="H23" s="95"/>
      <c r="I23" s="146"/>
      <c r="J23" s="95"/>
      <c r="K23" s="146"/>
      <c r="L23" s="95"/>
      <c r="M23" s="146"/>
      <c r="N23" s="95"/>
      <c r="O23" s="146"/>
      <c r="P23" s="95"/>
      <c r="Q23" s="146"/>
      <c r="R23" s="95"/>
      <c r="S23" s="146"/>
      <c r="T23" s="95"/>
      <c r="U23" s="146"/>
      <c r="V23" s="146"/>
      <c r="W23" s="87"/>
    </row>
    <row r="24" spans="1:23" x14ac:dyDescent="0.15">
      <c r="A24" s="87"/>
      <c r="B24" s="87"/>
      <c r="C24" s="87"/>
      <c r="D24" s="87"/>
      <c r="E24" s="146"/>
      <c r="F24" s="95"/>
      <c r="G24" s="146"/>
      <c r="H24" s="95"/>
      <c r="I24" s="146"/>
      <c r="J24" s="95"/>
      <c r="K24" s="146"/>
      <c r="L24" s="95"/>
      <c r="M24" s="146"/>
      <c r="N24" s="95"/>
      <c r="O24" s="146"/>
      <c r="P24" s="95"/>
      <c r="Q24" s="146"/>
      <c r="R24" s="95"/>
      <c r="S24" s="146"/>
      <c r="T24" s="95"/>
      <c r="U24" s="146"/>
      <c r="V24" s="146"/>
      <c r="W24" s="87"/>
    </row>
    <row r="25" spans="1:23" x14ac:dyDescent="0.15">
      <c r="A25" s="295" t="s">
        <v>108</v>
      </c>
      <c r="B25" s="296"/>
      <c r="C25" s="87"/>
      <c r="D25" s="87"/>
      <c r="E25" s="146"/>
      <c r="F25" s="95"/>
      <c r="G25" s="146"/>
      <c r="H25" s="95"/>
      <c r="I25" s="146"/>
      <c r="J25" s="95"/>
      <c r="K25" s="146"/>
      <c r="L25" s="95"/>
      <c r="M25" s="146"/>
      <c r="N25" s="95"/>
      <c r="O25" s="146"/>
      <c r="P25" s="95"/>
      <c r="Q25" s="146"/>
      <c r="R25" s="95"/>
      <c r="S25" s="146"/>
      <c r="T25" s="95"/>
      <c r="U25" s="146"/>
      <c r="V25" s="146"/>
      <c r="W25" s="87"/>
    </row>
    <row r="26" spans="1:23" ht="69" customHeight="1" x14ac:dyDescent="0.15">
      <c r="A26" s="306" t="s">
        <v>109</v>
      </c>
      <c r="B26" s="311"/>
      <c r="C26" s="311"/>
      <c r="D26" s="311"/>
      <c r="E26" s="311"/>
      <c r="F26" s="311"/>
      <c r="G26" s="311"/>
      <c r="H26" s="311"/>
      <c r="I26" s="311"/>
      <c r="J26" s="311"/>
      <c r="K26" s="311"/>
      <c r="L26" s="311"/>
      <c r="M26" s="311"/>
      <c r="N26" s="311"/>
      <c r="O26" s="311"/>
      <c r="P26" s="311"/>
      <c r="Q26" s="311"/>
      <c r="R26" s="311"/>
      <c r="S26" s="311"/>
      <c r="T26" s="303" t="s">
        <v>248</v>
      </c>
      <c r="U26" s="304"/>
      <c r="V26" s="304"/>
      <c r="W26" s="304"/>
    </row>
    <row r="27" spans="1:23" x14ac:dyDescent="0.15">
      <c r="A27" s="311" t="s">
        <v>249</v>
      </c>
      <c r="B27" s="311"/>
      <c r="C27" s="311"/>
      <c r="D27" s="311"/>
      <c r="E27" s="311"/>
      <c r="F27" s="311"/>
      <c r="G27" s="311"/>
      <c r="H27" s="311"/>
      <c r="I27" s="311"/>
      <c r="J27" s="311"/>
      <c r="K27" s="311"/>
      <c r="L27" s="311"/>
      <c r="M27" s="311"/>
      <c r="N27" s="311"/>
      <c r="O27" s="311"/>
      <c r="P27" s="311"/>
      <c r="Q27" s="311"/>
      <c r="R27" s="311"/>
      <c r="S27" s="311"/>
      <c r="T27" s="304"/>
      <c r="U27" s="304"/>
      <c r="V27" s="304"/>
      <c r="W27" s="304"/>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J9:K9"/>
    <mergeCell ref="L9:M9"/>
    <mergeCell ref="N9:O9"/>
    <mergeCell ref="A2:W2"/>
    <mergeCell ref="E7:M7"/>
    <mergeCell ref="N7:U7"/>
    <mergeCell ref="F8:I8"/>
    <mergeCell ref="J8:M8"/>
    <mergeCell ref="N8:Q8"/>
    <mergeCell ref="R8:U8"/>
    <mergeCell ref="V8:V10"/>
    <mergeCell ref="V12:V14"/>
    <mergeCell ref="W7:W10"/>
    <mergeCell ref="T26:W27"/>
    <mergeCell ref="A27:S27"/>
    <mergeCell ref="A7:A10"/>
    <mergeCell ref="B7:B10"/>
    <mergeCell ref="C7:C10"/>
    <mergeCell ref="D7:D10"/>
    <mergeCell ref="E8:E9"/>
    <mergeCell ref="P9:Q9"/>
    <mergeCell ref="R9:S9"/>
    <mergeCell ref="T9:U9"/>
    <mergeCell ref="A25:B25"/>
    <mergeCell ref="A26:S26"/>
    <mergeCell ref="F9:G9"/>
    <mergeCell ref="H9:I9"/>
  </mergeCells>
  <phoneticPr fontId="34"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A18:L18"/>
    </sheetView>
  </sheetViews>
  <sheetFormatPr defaultColWidth="9" defaultRowHeight="15" x14ac:dyDescent="0.15"/>
  <cols>
    <col min="1" max="1" width="4.75" style="142" customWidth="1"/>
    <col min="2" max="2" width="11.875" style="142" customWidth="1"/>
    <col min="3" max="3" width="9.625" style="142" customWidth="1"/>
    <col min="4" max="4" width="10.25" style="142" customWidth="1"/>
    <col min="5" max="9" width="10.75" style="142" customWidth="1"/>
    <col min="10" max="10" width="9" style="142"/>
    <col min="11" max="15" width="10.75" style="142" customWidth="1"/>
    <col min="16" max="16" width="14" style="142" customWidth="1"/>
    <col min="17" max="16384" width="9" style="142"/>
  </cols>
  <sheetData>
    <row r="2" spans="1:16" ht="22.5" x14ac:dyDescent="0.15">
      <c r="A2" s="298" t="s">
        <v>15</v>
      </c>
      <c r="B2" s="283"/>
      <c r="C2" s="283"/>
      <c r="D2" s="283"/>
      <c r="E2" s="283"/>
      <c r="F2" s="283"/>
      <c r="G2" s="283"/>
      <c r="H2" s="283"/>
      <c r="I2" s="283"/>
      <c r="J2" s="283"/>
      <c r="K2" s="283"/>
      <c r="L2" s="283"/>
      <c r="M2" s="283"/>
      <c r="N2" s="283"/>
      <c r="O2" s="283"/>
      <c r="P2" s="283"/>
    </row>
    <row r="3" spans="1:16" x14ac:dyDescent="0.15">
      <c r="A3" s="85"/>
      <c r="B3" s="85"/>
      <c r="C3" s="85"/>
      <c r="D3" s="85"/>
      <c r="E3" s="85"/>
      <c r="F3" s="85"/>
      <c r="G3" s="85"/>
      <c r="H3" s="85"/>
      <c r="I3" s="85"/>
      <c r="J3" s="85"/>
      <c r="K3" s="85"/>
      <c r="L3" s="85"/>
      <c r="M3" s="85"/>
      <c r="N3" s="85"/>
      <c r="O3" s="85"/>
      <c r="P3" s="226" t="s">
        <v>250</v>
      </c>
    </row>
    <row r="4" spans="1:16" x14ac:dyDescent="0.15">
      <c r="A4" s="245" t="s">
        <v>143</v>
      </c>
      <c r="B4" s="85"/>
      <c r="C4" s="85"/>
      <c r="D4" s="85"/>
      <c r="E4" s="85"/>
      <c r="F4" s="85"/>
      <c r="G4" s="85"/>
      <c r="H4" s="85"/>
      <c r="I4" s="85"/>
      <c r="J4" s="85"/>
      <c r="K4" s="85"/>
      <c r="L4" s="85"/>
      <c r="M4" s="85"/>
      <c r="N4" s="85"/>
      <c r="O4" s="85"/>
      <c r="P4" s="85"/>
    </row>
    <row r="5" spans="1:16" x14ac:dyDescent="0.15">
      <c r="A5" s="245" t="s">
        <v>251</v>
      </c>
      <c r="B5" s="85"/>
      <c r="C5" s="85"/>
      <c r="D5" s="85"/>
      <c r="E5" s="85"/>
      <c r="F5" s="85"/>
      <c r="G5" s="85"/>
      <c r="H5" s="85"/>
      <c r="I5" s="85"/>
      <c r="J5" s="85"/>
      <c r="K5" s="85"/>
      <c r="L5" s="85"/>
      <c r="M5" s="85"/>
      <c r="N5" s="85"/>
      <c r="O5" s="85"/>
      <c r="P5" s="85"/>
    </row>
    <row r="6" spans="1:16" x14ac:dyDescent="0.15">
      <c r="A6" s="245" t="s">
        <v>252</v>
      </c>
      <c r="B6" s="85"/>
      <c r="C6" s="85"/>
      <c r="D6" s="85"/>
      <c r="E6" s="85"/>
      <c r="F6" s="85"/>
      <c r="G6" s="85"/>
      <c r="H6" s="85"/>
      <c r="I6" s="85"/>
      <c r="J6" s="85"/>
      <c r="K6" s="85"/>
      <c r="L6" s="85"/>
      <c r="M6" s="85"/>
      <c r="N6" s="85"/>
      <c r="O6" s="85"/>
      <c r="P6" s="226" t="s">
        <v>85</v>
      </c>
    </row>
    <row r="7" spans="1:16" x14ac:dyDescent="0.15">
      <c r="A7" s="309" t="s">
        <v>86</v>
      </c>
      <c r="B7" s="309" t="s">
        <v>87</v>
      </c>
      <c r="C7" s="309" t="s">
        <v>88</v>
      </c>
      <c r="D7" s="309" t="s">
        <v>89</v>
      </c>
      <c r="E7" s="309" t="s">
        <v>253</v>
      </c>
      <c r="F7" s="310"/>
      <c r="G7" s="309" t="s">
        <v>90</v>
      </c>
      <c r="H7" s="310"/>
      <c r="I7" s="310"/>
      <c r="J7" s="309" t="s">
        <v>254</v>
      </c>
      <c r="K7" s="309" t="s">
        <v>255</v>
      </c>
      <c r="L7" s="309" t="s">
        <v>256</v>
      </c>
      <c r="M7" s="309" t="s">
        <v>91</v>
      </c>
      <c r="N7" s="310"/>
      <c r="O7" s="309" t="s">
        <v>92</v>
      </c>
      <c r="P7" s="309" t="s">
        <v>93</v>
      </c>
    </row>
    <row r="8" spans="1:16" x14ac:dyDescent="0.15">
      <c r="A8" s="310"/>
      <c r="B8" s="310"/>
      <c r="C8" s="310"/>
      <c r="D8" s="310"/>
      <c r="E8" s="310"/>
      <c r="F8" s="310"/>
      <c r="G8" s="309" t="s">
        <v>94</v>
      </c>
      <c r="H8" s="309" t="s">
        <v>95</v>
      </c>
      <c r="I8" s="310"/>
      <c r="J8" s="310"/>
      <c r="K8" s="310"/>
      <c r="L8" s="310"/>
      <c r="M8" s="309" t="s">
        <v>257</v>
      </c>
      <c r="N8" s="309" t="s">
        <v>258</v>
      </c>
      <c r="O8" s="310"/>
      <c r="P8" s="310"/>
    </row>
    <row r="9" spans="1:16" x14ac:dyDescent="0.15">
      <c r="A9" s="310"/>
      <c r="B9" s="310"/>
      <c r="C9" s="310"/>
      <c r="D9" s="310"/>
      <c r="E9" s="239" t="s">
        <v>259</v>
      </c>
      <c r="F9" s="239" t="s">
        <v>260</v>
      </c>
      <c r="G9" s="310"/>
      <c r="H9" s="239" t="s">
        <v>96</v>
      </c>
      <c r="I9" s="239" t="s">
        <v>97</v>
      </c>
      <c r="J9" s="310"/>
      <c r="K9" s="310"/>
      <c r="L9" s="310"/>
      <c r="M9" s="310"/>
      <c r="N9" s="310"/>
      <c r="O9" s="310"/>
      <c r="P9" s="310"/>
    </row>
    <row r="10" spans="1:16" x14ac:dyDescent="0.15">
      <c r="A10" s="87"/>
      <c r="B10" s="89" t="s">
        <v>154</v>
      </c>
      <c r="C10" s="89" t="s">
        <v>155</v>
      </c>
      <c r="D10" s="89" t="s">
        <v>156</v>
      </c>
      <c r="E10" s="89" t="s">
        <v>157</v>
      </c>
      <c r="F10" s="89" t="s">
        <v>158</v>
      </c>
      <c r="G10" s="89" t="s">
        <v>159</v>
      </c>
      <c r="H10" s="89" t="s">
        <v>160</v>
      </c>
      <c r="I10" s="89" t="s">
        <v>161</v>
      </c>
      <c r="J10" s="89" t="s">
        <v>162</v>
      </c>
      <c r="K10" s="89" t="s">
        <v>163</v>
      </c>
      <c r="L10" s="246" t="s">
        <v>164</v>
      </c>
      <c r="M10" s="246" t="s">
        <v>165</v>
      </c>
      <c r="N10" s="246" t="s">
        <v>166</v>
      </c>
      <c r="O10" s="246" t="s">
        <v>167</v>
      </c>
      <c r="P10" s="246" t="s">
        <v>168</v>
      </c>
    </row>
    <row r="11" spans="1:16" x14ac:dyDescent="0.15">
      <c r="A11" s="87"/>
      <c r="B11" s="87"/>
      <c r="C11" s="238"/>
      <c r="D11" s="87"/>
      <c r="E11" s="146"/>
      <c r="F11" s="146"/>
      <c r="G11" s="146"/>
      <c r="H11" s="146"/>
      <c r="I11" s="146"/>
      <c r="J11" s="87"/>
      <c r="K11" s="146"/>
      <c r="L11" s="146"/>
      <c r="M11" s="146"/>
      <c r="N11" s="146"/>
      <c r="O11" s="146"/>
      <c r="P11" s="87"/>
    </row>
    <row r="12" spans="1:16" x14ac:dyDescent="0.15">
      <c r="A12" s="87"/>
      <c r="B12" s="87"/>
      <c r="C12" s="238"/>
      <c r="D12" s="87"/>
      <c r="E12" s="146"/>
      <c r="F12" s="146"/>
      <c r="G12" s="146"/>
      <c r="H12" s="146"/>
      <c r="I12" s="146"/>
      <c r="J12" s="87"/>
      <c r="K12" s="146"/>
      <c r="L12" s="146"/>
      <c r="M12" s="146"/>
      <c r="N12" s="146"/>
      <c r="O12" s="146"/>
      <c r="P12" s="87"/>
    </row>
    <row r="13" spans="1:16" x14ac:dyDescent="0.15">
      <c r="A13" s="87"/>
      <c r="B13" s="87"/>
      <c r="C13" s="238"/>
      <c r="D13" s="87"/>
      <c r="E13" s="146"/>
      <c r="F13" s="146"/>
      <c r="G13" s="146"/>
      <c r="H13" s="146"/>
      <c r="I13" s="146"/>
      <c r="J13" s="87"/>
      <c r="K13" s="146"/>
      <c r="L13" s="146"/>
      <c r="M13" s="146"/>
      <c r="N13" s="146"/>
      <c r="O13" s="146"/>
      <c r="P13" s="87"/>
    </row>
    <row r="14" spans="1:16" x14ac:dyDescent="0.15">
      <c r="A14" s="87"/>
      <c r="B14" s="87"/>
      <c r="C14" s="238"/>
      <c r="D14" s="87"/>
      <c r="E14" s="146"/>
      <c r="F14" s="146"/>
      <c r="G14" s="146"/>
      <c r="H14" s="146"/>
      <c r="I14" s="146"/>
      <c r="J14" s="87"/>
      <c r="K14" s="146"/>
      <c r="L14" s="146"/>
      <c r="M14" s="146"/>
      <c r="N14" s="146"/>
      <c r="O14" s="146"/>
      <c r="P14" s="87"/>
    </row>
    <row r="15" spans="1:16" x14ac:dyDescent="0.15">
      <c r="A15" s="87"/>
      <c r="B15" s="87"/>
      <c r="C15" s="238"/>
      <c r="D15" s="87"/>
      <c r="E15" s="146"/>
      <c r="F15" s="146"/>
      <c r="G15" s="146"/>
      <c r="H15" s="146"/>
      <c r="I15" s="146"/>
      <c r="J15" s="87"/>
      <c r="K15" s="146"/>
      <c r="L15" s="146"/>
      <c r="M15" s="146"/>
      <c r="N15" s="146"/>
      <c r="O15" s="146"/>
      <c r="P15" s="87"/>
    </row>
    <row r="16" spans="1:16" x14ac:dyDescent="0.15">
      <c r="A16" s="87"/>
      <c r="B16" s="87"/>
      <c r="C16" s="238"/>
      <c r="D16" s="87"/>
      <c r="E16" s="146"/>
      <c r="F16" s="146"/>
      <c r="G16" s="146"/>
      <c r="H16" s="146"/>
      <c r="I16" s="146"/>
      <c r="J16" s="87"/>
      <c r="K16" s="146"/>
      <c r="L16" s="146"/>
      <c r="M16" s="146"/>
      <c r="N16" s="146"/>
      <c r="O16" s="146"/>
      <c r="P16" s="87"/>
    </row>
    <row r="17" spans="1:16" x14ac:dyDescent="0.15">
      <c r="A17" s="295" t="s">
        <v>108</v>
      </c>
      <c r="B17" s="296"/>
      <c r="C17" s="238"/>
      <c r="D17" s="87"/>
      <c r="E17" s="146"/>
      <c r="F17" s="146"/>
      <c r="G17" s="146"/>
      <c r="H17" s="146"/>
      <c r="I17" s="146"/>
      <c r="J17" s="87"/>
      <c r="K17" s="146"/>
      <c r="L17" s="146"/>
      <c r="M17" s="146"/>
      <c r="N17" s="146"/>
      <c r="O17" s="146"/>
      <c r="P17" s="87"/>
    </row>
    <row r="18" spans="1:16" ht="70.900000000000006" customHeight="1" x14ac:dyDescent="0.15">
      <c r="A18" s="306" t="s">
        <v>109</v>
      </c>
      <c r="B18" s="311"/>
      <c r="C18" s="311"/>
      <c r="D18" s="311"/>
      <c r="E18" s="311"/>
      <c r="F18" s="311"/>
      <c r="G18" s="311"/>
      <c r="H18" s="311"/>
      <c r="I18" s="311"/>
      <c r="J18" s="311"/>
      <c r="K18" s="311"/>
      <c r="L18" s="311"/>
      <c r="M18" s="303" t="s">
        <v>261</v>
      </c>
      <c r="N18" s="304"/>
      <c r="O18" s="304"/>
      <c r="P18" s="304"/>
    </row>
    <row r="19" spans="1:16" x14ac:dyDescent="0.15">
      <c r="A19" s="306" t="s">
        <v>262</v>
      </c>
      <c r="B19" s="311"/>
      <c r="C19" s="311"/>
      <c r="D19" s="311"/>
      <c r="E19" s="311"/>
      <c r="F19" s="311"/>
      <c r="G19" s="311"/>
      <c r="H19" s="311"/>
      <c r="I19" s="311"/>
      <c r="J19" s="311"/>
      <c r="K19" s="311"/>
      <c r="L19" s="311"/>
      <c r="M19" s="304"/>
      <c r="N19" s="304"/>
      <c r="O19" s="304"/>
      <c r="P19" s="304"/>
    </row>
  </sheetData>
  <mergeCells count="21">
    <mergeCell ref="A2:P2"/>
    <mergeCell ref="G7:I7"/>
    <mergeCell ref="M7:N7"/>
    <mergeCell ref="H8:I8"/>
    <mergeCell ref="A17:B17"/>
    <mergeCell ref="M8:M9"/>
    <mergeCell ref="N8:N9"/>
    <mergeCell ref="O7:O9"/>
    <mergeCell ref="P7:P9"/>
    <mergeCell ref="M18:P19"/>
    <mergeCell ref="E7:F8"/>
    <mergeCell ref="A18:L18"/>
    <mergeCell ref="A19:L19"/>
    <mergeCell ref="A7:A9"/>
    <mergeCell ref="B7:B9"/>
    <mergeCell ref="C7:C9"/>
    <mergeCell ref="D7:D9"/>
    <mergeCell ref="G8:G9"/>
    <mergeCell ref="J7:J9"/>
    <mergeCell ref="K7:K9"/>
    <mergeCell ref="L7:L9"/>
  </mergeCells>
  <phoneticPr fontId="34"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2023-11-14T11:05:00Z</cp:lastPrinted>
  <dcterms:created xsi:type="dcterms:W3CDTF">2023-06-17T03:32:00Z</dcterms:created>
  <dcterms:modified xsi:type="dcterms:W3CDTF">2023-11-17T08:24:41Z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61C3131002BD48D487E4A19FC8DEFCD0_13</vt:lpwstr>
  </property>
  <property fmtid="{D5CDD505-2E9C-101B-9397-08002B2CF9AE}" pid="3" name="KSOProductBuildVer">
    <vt:lpwstr>2052-12.1.0.15374</vt:lpwstr>
  </property>
</Properties>
</file>