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第三组\八一镇\37巴宜区八一镇巴吉村宏鑫商砼扩建项目\"/>
    </mc:Choice>
  </mc:AlternateContent>
  <xr:revisionPtr revIDLastSave="0" documentId="13_ncr:1_{691708CC-9F26-44CC-87B5-ECF23FAC86D1}" xr6:coauthVersionLast="47" xr6:coauthVersionMax="47" xr10:uidLastSave="{00000000-0000-0000-0000-000000000000}"/>
  <bookViews>
    <workbookView xWindow="-120" yWindow="-120" windowWidth="29040" windowHeight="15720" tabRatio="924" firstSheet="1" activeTab="26"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资产基本情况公示表!$A$18:$S$19</definedName>
    <definedName name="_xlnm.Print_Area" localSheetId="34">扶贫产业项目资产汇总明细表!$A$1:$AI$13</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项目固定资产管理台账!$A$1:$Z$31</definedName>
    <definedName name="_xlnm.Print_Area" localSheetId="32">'项目牲畜（禽）资产管理台账'!$A$1:$W$37</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4" l="1"/>
  <c r="E41" i="21" l="1"/>
  <c r="C41" i="21"/>
  <c r="E36" i="21"/>
  <c r="E35" i="21" s="1"/>
  <c r="C36" i="21"/>
  <c r="G30" i="21"/>
  <c r="F30" i="21"/>
  <c r="G29" i="21"/>
  <c r="F29" i="21"/>
  <c r="G28" i="21"/>
  <c r="G31" i="21" s="1"/>
  <c r="F28" i="21"/>
  <c r="F31" i="21" s="1"/>
  <c r="G19" i="21"/>
  <c r="F19" i="21"/>
  <c r="G17" i="21"/>
  <c r="F17" i="21"/>
  <c r="G16" i="21"/>
  <c r="F16" i="21"/>
  <c r="G12" i="21"/>
  <c r="F12" i="21"/>
  <c r="G11" i="21"/>
  <c r="F11" i="21"/>
  <c r="E9" i="21"/>
  <c r="D9" i="21"/>
  <c r="C9" i="21"/>
  <c r="G8" i="21"/>
  <c r="F8" i="21"/>
  <c r="E6" i="21"/>
  <c r="D6" i="21"/>
  <c r="D27" i="21" s="1"/>
  <c r="D30" i="21" s="1"/>
  <c r="D32" i="21" s="1"/>
  <c r="C6" i="21"/>
  <c r="C27" i="21" s="1"/>
  <c r="C30" i="21" s="1"/>
  <c r="C32" i="21" s="1"/>
  <c r="G5" i="21"/>
  <c r="F5" i="21"/>
  <c r="C45" i="23"/>
  <c r="F44" i="23"/>
  <c r="F42" i="23"/>
  <c r="F38" i="23"/>
  <c r="F45" i="23" s="1"/>
  <c r="C38" i="23"/>
  <c r="C34" i="23"/>
  <c r="C33" i="23"/>
  <c r="C32" i="23"/>
  <c r="F30" i="23"/>
  <c r="F33" i="23" s="1"/>
  <c r="C20" i="23"/>
  <c r="F17" i="23"/>
  <c r="C17" i="23"/>
  <c r="C19" i="23" s="1"/>
  <c r="F13" i="23"/>
  <c r="F11" i="23"/>
  <c r="C11" i="23"/>
  <c r="C13" i="23" s="1"/>
  <c r="C7" i="23"/>
  <c r="S3" i="33"/>
  <c r="G3" i="33"/>
  <c r="A3" i="33"/>
  <c r="U3" i="31"/>
  <c r="G3" i="31"/>
  <c r="A3" i="31"/>
  <c r="F5" i="27"/>
  <c r="B5" i="27"/>
  <c r="P4" i="27"/>
  <c r="J4" i="27"/>
  <c r="F4" i="27"/>
  <c r="D4" i="27"/>
  <c r="B4" i="27"/>
  <c r="B5" i="26"/>
  <c r="A3" i="24"/>
  <c r="A3" i="25" s="1"/>
  <c r="A3" i="26" s="1"/>
  <c r="D47" i="22"/>
  <c r="C47" i="22"/>
  <c r="H46" i="22"/>
  <c r="G46" i="22"/>
  <c r="H34" i="22"/>
  <c r="H35" i="22" s="1"/>
  <c r="G34" i="22"/>
  <c r="D25" i="22"/>
  <c r="C25" i="22"/>
  <c r="C48" i="22" s="1"/>
  <c r="H22" i="22"/>
  <c r="G22" i="22"/>
  <c r="G35" i="22" s="1"/>
  <c r="G48" i="22" s="1"/>
  <c r="H50" i="22" s="1"/>
  <c r="A5" i="22"/>
  <c r="A4" i="23" s="1"/>
  <c r="A4" i="21" s="1"/>
  <c r="A4" i="22"/>
  <c r="A3" i="23" s="1"/>
  <c r="A3" i="21" s="1"/>
  <c r="C46" i="20"/>
  <c r="D46" i="20" s="1"/>
  <c r="K15" i="20" s="1"/>
  <c r="G45" i="20"/>
  <c r="G46" i="20" s="1"/>
  <c r="C39" i="20"/>
  <c r="I14" i="20" s="1"/>
  <c r="D35" i="20"/>
  <c r="K13" i="20" s="1"/>
  <c r="H34" i="20"/>
  <c r="G34" i="20"/>
  <c r="K23" i="20"/>
  <c r="J23" i="20" s="1"/>
  <c r="I23" i="20"/>
  <c r="K22" i="20"/>
  <c r="I22" i="20"/>
  <c r="H22" i="20"/>
  <c r="H35" i="20" s="1"/>
  <c r="G22" i="20"/>
  <c r="C21" i="20"/>
  <c r="I12" i="20" s="1"/>
  <c r="K20" i="20"/>
  <c r="I20" i="20"/>
  <c r="K19" i="20"/>
  <c r="J19" i="20" s="1"/>
  <c r="I19" i="20"/>
  <c r="K18" i="20"/>
  <c r="I18" i="20"/>
  <c r="K17" i="20"/>
  <c r="J17" i="20" s="1"/>
  <c r="I17" i="20"/>
  <c r="K14" i="20"/>
  <c r="C8" i="20"/>
  <c r="I9" i="20" s="1"/>
  <c r="A5" i="20"/>
  <c r="A4" i="20"/>
  <c r="F17" i="19"/>
  <c r="H45" i="20" s="1"/>
  <c r="F16" i="19"/>
  <c r="F15" i="19"/>
  <c r="F14" i="19"/>
  <c r="C13" i="19"/>
  <c r="F13" i="19" s="1"/>
  <c r="F12" i="19"/>
  <c r="F11" i="19"/>
  <c r="C10" i="19"/>
  <c r="C18" i="19" s="1"/>
  <c r="F18" i="19" s="1"/>
  <c r="A6" i="19"/>
  <c r="A5" i="19"/>
  <c r="H48" i="14"/>
  <c r="G48" i="14"/>
  <c r="F48" i="14"/>
  <c r="E48" i="14"/>
  <c r="D46" i="14"/>
  <c r="I46" i="14" s="1"/>
  <c r="D45" i="14"/>
  <c r="I45" i="14" s="1"/>
  <c r="D44" i="14"/>
  <c r="I44" i="14" s="1"/>
  <c r="D43" i="14"/>
  <c r="I43" i="14" s="1"/>
  <c r="D42" i="14"/>
  <c r="I42" i="14" s="1"/>
  <c r="D41" i="14"/>
  <c r="I41" i="14" s="1"/>
  <c r="I40" i="14"/>
  <c r="D40" i="14"/>
  <c r="D39" i="14"/>
  <c r="I39" i="14" s="1"/>
  <c r="D38" i="14"/>
  <c r="I38" i="14" s="1"/>
  <c r="D37" i="14"/>
  <c r="I37" i="14" s="1"/>
  <c r="D36" i="14"/>
  <c r="I36" i="14" s="1"/>
  <c r="D35" i="14"/>
  <c r="I35" i="14" s="1"/>
  <c r="D34" i="14"/>
  <c r="I34" i="14" s="1"/>
  <c r="D33" i="14"/>
  <c r="I33" i="14" s="1"/>
  <c r="D32" i="14"/>
  <c r="I32" i="14" s="1"/>
  <c r="D31" i="14"/>
  <c r="I31" i="14" s="1"/>
  <c r="D30" i="14"/>
  <c r="I30" i="14" s="1"/>
  <c r="D29" i="14"/>
  <c r="I29" i="14" s="1"/>
  <c r="D28" i="14"/>
  <c r="I28" i="14" s="1"/>
  <c r="D27" i="14"/>
  <c r="I27" i="14" s="1"/>
  <c r="D26" i="14"/>
  <c r="I26" i="14" s="1"/>
  <c r="D25" i="14"/>
  <c r="I25" i="14" s="1"/>
  <c r="D24" i="14"/>
  <c r="I24" i="14" s="1"/>
  <c r="D23" i="14"/>
  <c r="I23" i="14" s="1"/>
  <c r="D22" i="14"/>
  <c r="I22" i="14" s="1"/>
  <c r="D21" i="14"/>
  <c r="I21" i="14" s="1"/>
  <c r="D20" i="14"/>
  <c r="I20" i="14" s="1"/>
  <c r="D19" i="14"/>
  <c r="I19" i="14" s="1"/>
  <c r="I18" i="14"/>
  <c r="D18" i="14"/>
  <c r="D17" i="14"/>
  <c r="I17" i="14" s="1"/>
  <c r="I16" i="14"/>
  <c r="D16" i="14"/>
  <c r="D15" i="14"/>
  <c r="I15" i="14" s="1"/>
  <c r="D14" i="14"/>
  <c r="I14" i="14" s="1"/>
  <c r="D13" i="14"/>
  <c r="I13" i="14" s="1"/>
  <c r="D12" i="14"/>
  <c r="I12" i="14" s="1"/>
  <c r="D11" i="14"/>
  <c r="I11" i="14" s="1"/>
  <c r="I10" i="14"/>
  <c r="D10" i="14"/>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N18" i="8" s="1"/>
  <c r="N19" i="8" s="1"/>
  <c r="N20" i="8" s="1"/>
  <c r="S11" i="9"/>
  <c r="M11" i="9"/>
  <c r="A6" i="9"/>
  <c r="A5" i="9"/>
  <c r="A4" i="9"/>
  <c r="A6" i="8"/>
  <c r="A5" i="8"/>
  <c r="V12" i="6"/>
  <c r="A6" i="6"/>
  <c r="A5" i="6"/>
  <c r="A4" i="6"/>
  <c r="J26" i="5"/>
  <c r="I26" i="5"/>
  <c r="S15" i="5"/>
  <c r="F14" i="5"/>
  <c r="S14" i="5" s="1"/>
  <c r="F13" i="5"/>
  <c r="S13" i="5" s="1"/>
  <c r="F12" i="5"/>
  <c r="F26" i="5" s="1"/>
  <c r="A6" i="5"/>
  <c r="A5" i="5"/>
  <c r="A4" i="5"/>
  <c r="M32" i="4"/>
  <c r="L32" i="4"/>
  <c r="K32" i="4"/>
  <c r="J32" i="4"/>
  <c r="I32" i="4"/>
  <c r="O31" i="4"/>
  <c r="N31" i="4"/>
  <c r="O30" i="4"/>
  <c r="N30" i="4"/>
  <c r="O29" i="4"/>
  <c r="N29" i="4"/>
  <c r="O28" i="4"/>
  <c r="N28" i="4"/>
  <c r="O27" i="4"/>
  <c r="H27" i="4"/>
  <c r="N27" i="4" s="1"/>
  <c r="O26" i="4"/>
  <c r="H26" i="4"/>
  <c r="N26" i="4" s="1"/>
  <c r="O25" i="4"/>
  <c r="H25" i="4"/>
  <c r="N25" i="4" s="1"/>
  <c r="O24" i="4"/>
  <c r="H24" i="4"/>
  <c r="N24" i="4" s="1"/>
  <c r="O23" i="4"/>
  <c r="H23" i="4"/>
  <c r="N23" i="4" s="1"/>
  <c r="O22" i="4"/>
  <c r="N22" i="4"/>
  <c r="O21" i="4"/>
  <c r="N21" i="4"/>
  <c r="O20" i="4"/>
  <c r="N20" i="4"/>
  <c r="O19" i="4"/>
  <c r="H19" i="4"/>
  <c r="N19" i="4" s="1"/>
  <c r="O18" i="4"/>
  <c r="H18" i="4"/>
  <c r="N18" i="4" s="1"/>
  <c r="O17" i="4"/>
  <c r="H17" i="4"/>
  <c r="N17" i="4" s="1"/>
  <c r="O16" i="4"/>
  <c r="H16" i="4"/>
  <c r="N16" i="4" s="1"/>
  <c r="O15" i="4"/>
  <c r="H15" i="4"/>
  <c r="N15" i="4" s="1"/>
  <c r="O14" i="4"/>
  <c r="N14" i="4"/>
  <c r="O13" i="4"/>
  <c r="N13" i="4"/>
  <c r="O12" i="4"/>
  <c r="H12" i="4"/>
  <c r="N12" i="4" s="1"/>
  <c r="O11" i="4"/>
  <c r="H11" i="4"/>
  <c r="A6" i="4"/>
  <c r="A5" i="4"/>
  <c r="F23" i="3"/>
  <c r="C18" i="20" s="1"/>
  <c r="C20" i="20" s="1"/>
  <c r="I11" i="20" s="1"/>
  <c r="I22" i="3"/>
  <c r="I21" i="3"/>
  <c r="I20" i="3"/>
  <c r="I19" i="3"/>
  <c r="I18" i="3"/>
  <c r="I23" i="3" s="1"/>
  <c r="D18" i="20" s="1"/>
  <c r="D20" i="20" s="1"/>
  <c r="K11" i="20" s="1"/>
  <c r="F17" i="3"/>
  <c r="C12" i="20" s="1"/>
  <c r="C14" i="20" s="1"/>
  <c r="I16" i="3"/>
  <c r="I15" i="3"/>
  <c r="I14" i="3"/>
  <c r="I13" i="3"/>
  <c r="I12" i="3"/>
  <c r="I11" i="3"/>
  <c r="I10" i="3"/>
  <c r="A6" i="3"/>
  <c r="A5" i="3"/>
  <c r="A6" i="2"/>
  <c r="A5" i="2"/>
  <c r="G20" i="37"/>
  <c r="A17" i="37"/>
  <c r="A16" i="37"/>
  <c r="G9" i="37"/>
  <c r="D8" i="20" s="1"/>
  <c r="K9" i="20" s="1"/>
  <c r="I17" i="3" l="1"/>
  <c r="H32" i="4"/>
  <c r="F21" i="23"/>
  <c r="F34" i="23" s="1"/>
  <c r="F47" i="23" s="1"/>
  <c r="M27" i="15"/>
  <c r="J20" i="20"/>
  <c r="J16" i="20" s="1"/>
  <c r="G35" i="20"/>
  <c r="E27" i="21"/>
  <c r="E30" i="21" s="1"/>
  <c r="E32" i="21" s="1"/>
  <c r="E48" i="21" s="1"/>
  <c r="J22" i="20"/>
  <c r="S12" i="5"/>
  <c r="S26" i="5" s="1"/>
  <c r="D48" i="14"/>
  <c r="H48" i="22"/>
  <c r="H52" i="22" s="1"/>
  <c r="K16" i="20"/>
  <c r="C46" i="23"/>
  <c r="C47" i="23" s="1"/>
  <c r="F51" i="23" s="1"/>
  <c r="I16" i="20"/>
  <c r="I24" i="20"/>
  <c r="I21" i="20" s="1"/>
  <c r="C35" i="21"/>
  <c r="O32" i="4"/>
  <c r="D21" i="20" s="1"/>
  <c r="K12" i="20" s="1"/>
  <c r="J12" i="20" s="1"/>
  <c r="H27" i="15"/>
  <c r="F26" i="3"/>
  <c r="J18" i="20"/>
  <c r="D48" i="22"/>
  <c r="C24" i="23"/>
  <c r="J11" i="20"/>
  <c r="D12" i="20"/>
  <c r="D14" i="20" s="1"/>
  <c r="K10" i="20" s="1"/>
  <c r="I26" i="3"/>
  <c r="G48" i="20"/>
  <c r="H46" i="20"/>
  <c r="H48" i="20" s="1"/>
  <c r="K24" i="20"/>
  <c r="J24" i="20" s="1"/>
  <c r="J21" i="20" s="1"/>
  <c r="I10" i="20"/>
  <c r="C25" i="20"/>
  <c r="C48" i="21"/>
  <c r="J9" i="20"/>
  <c r="J14" i="20"/>
  <c r="I48" i="14"/>
  <c r="D25" i="20"/>
  <c r="D47" i="20"/>
  <c r="F10" i="19"/>
  <c r="C33" i="20"/>
  <c r="C35" i="20" s="1"/>
  <c r="K31" i="31"/>
  <c r="M31" i="31"/>
  <c r="N11" i="4"/>
  <c r="N32" i="4" s="1"/>
  <c r="I15" i="20"/>
  <c r="J15" i="20" s="1"/>
  <c r="D48" i="20" l="1"/>
  <c r="H52" i="20"/>
  <c r="J10" i="20"/>
  <c r="K8" i="20"/>
  <c r="K21" i="20"/>
  <c r="C47" i="20"/>
  <c r="C48" i="20" s="1"/>
  <c r="H50" i="20" s="1"/>
  <c r="I13" i="20"/>
  <c r="J13" i="20" s="1"/>
  <c r="J8" i="20" s="1"/>
  <c r="I8" i="20" l="1"/>
</calcChain>
</file>

<file path=xl/sharedStrings.xml><?xml version="1.0" encoding="utf-8"?>
<sst xmlns="http://schemas.openxmlformats.org/spreadsheetml/2006/main" count="2109" uniqueCount="901">
  <si>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</si>
  <si>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</si>
  <si>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</si>
  <si>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</si>
  <si>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</si>
  <si>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</si>
  <si>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</si>
  <si>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</si>
  <si>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</si>
  <si>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</si>
  <si>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</si>
  <si>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</si>
  <si>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</si>
  <si>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</si>
  <si>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</si>
  <si>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</si>
  <si>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</si>
  <si>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</si>
  <si>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</si>
  <si>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</si>
  <si>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</si>
  <si>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</si>
  <si>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</si>
  <si>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</si>
  <si>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</si>
  <si>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</si>
  <si>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</si>
  <si>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</si>
  <si>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</si>
  <si>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</si>
  <si>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</si>
  <si>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</si>
  <si>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</si>
  <si>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</si>
  <si>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</si>
  <si>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</si>
  <si>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</si>
  <si>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</si>
  <si>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</si>
  <si>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</si>
  <si>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</si>
  <si>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</si>
  <si>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</si>
  <si>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</si>
  <si>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</si>
  <si>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t>填报单位：</t>
    </r>
    <r>
      <rPr>
        <b/>
        <u/>
        <sz val="18"/>
        <color theme="1"/>
        <rFont val="宋体"/>
        <family val="3"/>
        <charset val="134"/>
        <scheme val="minor"/>
      </rPr>
      <t xml:space="preserve"> 林芝市巴宜区八一镇人民政府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</si>
  <si>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</si>
  <si>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</si>
  <si>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</si>
  <si>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</si>
  <si>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</si>
  <si>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</si>
  <si>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填报单位：林芝市巴宜区八一镇人民政府</t>
  </si>
  <si>
    <t>项目名称：百巴镇苹果种植项目</t>
  </si>
  <si>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</si>
  <si>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</si>
  <si>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</si>
  <si>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</si>
  <si>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</si>
  <si>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</si>
  <si>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</si>
  <si>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</si>
  <si>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</si>
  <si>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</si>
  <si>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</si>
  <si>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</si>
  <si>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</si>
  <si>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</si>
  <si>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</si>
  <si>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</si>
  <si>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</si>
  <si>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</si>
  <si>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</si>
  <si>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</si>
  <si>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</si>
  <si>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</si>
  <si>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</si>
  <si>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</si>
  <si>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</si>
  <si>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</si>
  <si>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</si>
  <si>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</si>
  <si>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</si>
  <si>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</si>
  <si>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</si>
  <si>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</si>
  <si>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</si>
  <si>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</si>
  <si>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</si>
  <si>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</si>
  <si>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</si>
  <si>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</si>
  <si>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</si>
  <si>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</si>
  <si>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</si>
  <si>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</si>
  <si>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</si>
  <si>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</si>
  <si>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</si>
  <si>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</si>
  <si>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</si>
  <si>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</si>
  <si>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</si>
  <si>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</si>
  <si>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</si>
  <si>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</si>
  <si>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</si>
  <si>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</si>
  <si>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</si>
  <si>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</si>
  <si>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</si>
  <si>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</si>
  <si>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</si>
  <si>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</si>
  <si>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</si>
  <si>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</si>
  <si>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</si>
  <si>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</si>
  <si>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</si>
  <si>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</si>
  <si>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</si>
  <si>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</si>
  <si>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</si>
  <si>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</si>
  <si>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</si>
  <si>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</si>
  <si>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</si>
  <si>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</si>
  <si>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</si>
  <si>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</si>
  <si>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</si>
  <si>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</si>
  <si>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</si>
  <si>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</si>
  <si>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</si>
  <si>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</si>
  <si>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</si>
  <si>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</si>
  <si>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</si>
  <si>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</si>
  <si>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</si>
  <si>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</si>
  <si>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</si>
  <si>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</si>
  <si>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</si>
  <si>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</si>
  <si>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</si>
  <si>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</si>
  <si>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</si>
  <si>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</si>
  <si>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</si>
  <si>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</si>
  <si>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</si>
  <si>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</si>
  <si>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</si>
  <si>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</si>
  <si>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</si>
  <si>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</si>
  <si>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</si>
  <si>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</si>
  <si>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</si>
  <si>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</si>
  <si>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</si>
  <si>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</si>
  <si>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</si>
  <si>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</si>
  <si>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</si>
  <si>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</si>
  <si>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</si>
  <si>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</si>
  <si>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</si>
  <si>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</si>
  <si>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</si>
  <si>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</si>
  <si>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</si>
  <si>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</si>
  <si>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</si>
  <si>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</si>
  <si>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</si>
  <si>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</si>
  <si>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</si>
  <si>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</si>
  <si>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</si>
  <si>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</si>
  <si>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</si>
  <si>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</si>
  <si>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</si>
  <si>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</si>
  <si>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</si>
  <si>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</si>
  <si>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</si>
  <si>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</si>
  <si>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</si>
  <si>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</si>
  <si>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</si>
  <si>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</si>
  <si>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</si>
  <si>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</si>
  <si>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</si>
  <si>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</si>
  <si>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</si>
  <si>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</si>
  <si>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</si>
  <si>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</si>
  <si>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</si>
  <si>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</si>
  <si>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</si>
  <si>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</si>
  <si>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</si>
  <si>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</si>
  <si>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</si>
  <si>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</si>
  <si>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</si>
  <si>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</si>
  <si>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</si>
  <si>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</si>
  <si>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</si>
  <si>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</si>
  <si>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</si>
  <si>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</si>
  <si>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</si>
  <si>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</si>
  <si>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</si>
  <si>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</si>
  <si>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</si>
  <si>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</si>
  <si>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</si>
  <si>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</si>
  <si>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</si>
  <si>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</si>
  <si>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</si>
  <si>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</si>
  <si>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</si>
  <si>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</si>
  <si>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</si>
  <si>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</si>
  <si>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</si>
  <si>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</si>
  <si>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</si>
  <si>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</si>
  <si>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</si>
  <si>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t>苹果树幼苗</t>
  </si>
  <si>
    <t>林芝市巴宜区百巴镇强嘎村</t>
  </si>
  <si>
    <t>达柏</t>
  </si>
  <si>
    <r>
      <rPr>
        <sz val="10"/>
        <color theme="1"/>
        <rFont val="Times New Roman"/>
        <family val="1"/>
      </rPr>
      <t>1.5</t>
    </r>
    <r>
      <rPr>
        <sz val="10"/>
        <color theme="1"/>
        <rFont val="宋体"/>
        <family val="3"/>
        <charset val="134"/>
      </rPr>
      <t>米高苹果树</t>
    </r>
  </si>
  <si>
    <r>
      <rPr>
        <sz val="10"/>
        <color theme="1"/>
        <rFont val="宋体"/>
        <family val="3"/>
        <charset val="134"/>
      </rPr>
      <t>超过</t>
    </r>
    <r>
      <rPr>
        <sz val="10"/>
        <color theme="1"/>
        <rFont val="Times New Roman"/>
        <family val="1"/>
      </rPr>
      <t>2</t>
    </r>
    <r>
      <rPr>
        <sz val="10"/>
        <color theme="1"/>
        <rFont val="宋体"/>
        <family val="3"/>
        <charset val="134"/>
      </rPr>
      <t>米高苹果树</t>
    </r>
  </si>
  <si>
    <t>清查人：刘佳鑫</t>
  </si>
  <si>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</si>
  <si>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</si>
  <si>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</si>
  <si>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</si>
  <si>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</si>
  <si>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</si>
  <si>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</si>
  <si>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</si>
  <si>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</si>
  <si>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</si>
  <si>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</si>
  <si>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</si>
  <si>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</si>
  <si>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</si>
  <si>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</si>
  <si>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</si>
  <si>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</si>
  <si>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</si>
  <si>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</si>
  <si>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</si>
  <si>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</si>
  <si>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</si>
  <si>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</si>
  <si>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</si>
  <si>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</si>
  <si>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</si>
  <si>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</si>
  <si>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</si>
  <si>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</si>
  <si>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</si>
  <si>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</si>
  <si>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</si>
  <si>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</si>
  <si>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</si>
  <si>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</si>
  <si>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</si>
  <si>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</si>
  <si>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原值</t>
  </si>
  <si>
    <t>建筑物</t>
  </si>
  <si>
    <t>网围栏</t>
  </si>
  <si>
    <t>强嘎村</t>
  </si>
  <si>
    <r>
      <rPr>
        <sz val="10"/>
        <color theme="1"/>
        <rFont val="宋体"/>
        <family val="3"/>
        <charset val="134"/>
      </rPr>
      <t>孔径</t>
    </r>
    <r>
      <rPr>
        <sz val="10"/>
        <color theme="1"/>
        <rFont val="Times New Roman"/>
        <family val="1"/>
      </rPr>
      <t>60mm×40mmф4</t>
    </r>
    <r>
      <rPr>
        <sz val="10"/>
        <color theme="1"/>
        <rFont val="宋体"/>
        <family val="3"/>
        <charset val="134"/>
      </rPr>
      <t>镀锌铁丝网围栏</t>
    </r>
  </si>
  <si>
    <t>自用</t>
  </si>
  <si>
    <r>
      <rPr>
        <sz val="10"/>
        <color theme="1"/>
        <rFont val="Times New Roman"/>
        <family val="1"/>
      </rPr>
      <t>800</t>
    </r>
    <r>
      <rPr>
        <sz val="10"/>
        <color theme="1"/>
        <rFont val="宋体"/>
        <family val="3"/>
        <charset val="134"/>
      </rPr>
      <t>米</t>
    </r>
  </si>
  <si>
    <r>
      <rPr>
        <sz val="10"/>
        <color theme="1"/>
        <rFont val="Times New Roman"/>
        <family val="1"/>
      </rPr>
      <t>267.5</t>
    </r>
    <r>
      <rPr>
        <sz val="10"/>
        <color theme="1"/>
        <rFont val="宋体"/>
        <family val="3"/>
        <charset val="134"/>
      </rPr>
      <t>米</t>
    </r>
  </si>
  <si>
    <t>小  计</t>
  </si>
  <si>
    <t>相关事项说明：未见异常</t>
  </si>
  <si>
    <r>
      <rPr>
        <sz val="10"/>
        <color theme="1"/>
        <rFont val="宋体"/>
        <family val="3"/>
        <charset val="134"/>
      </rPr>
      <t>明细</t>
    </r>
    <r>
      <rPr>
        <sz val="10"/>
        <color theme="1"/>
        <rFont val="Times New Roman"/>
        <family val="1"/>
      </rPr>
      <t>09-1</t>
    </r>
  </si>
  <si>
    <r>
      <rPr>
        <b/>
        <sz val="10"/>
        <color theme="1"/>
        <rFont val="宋体"/>
        <family val="3"/>
        <charset val="134"/>
      </rPr>
      <t>填报单位：</t>
    </r>
  </si>
  <si>
    <r>
      <rPr>
        <b/>
        <sz val="10"/>
        <color theme="1"/>
        <rFont val="宋体"/>
        <family val="3"/>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</si>
  <si>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</si>
  <si>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</si>
  <si>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</si>
  <si>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</si>
  <si>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</si>
  <si>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</si>
  <si>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</si>
  <si>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</si>
  <si>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</si>
  <si>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</si>
  <si>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</si>
  <si>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</si>
  <si>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</si>
  <si>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</si>
  <si>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</si>
  <si>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</si>
  <si>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</si>
  <si>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</si>
  <si>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</si>
  <si>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</si>
  <si>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</si>
  <si>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</si>
  <si>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</si>
  <si>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</si>
  <si>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</si>
  <si>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</si>
  <si>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</si>
  <si>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</si>
  <si>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</si>
  <si>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</si>
  <si>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</si>
  <si>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</si>
  <si>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</si>
  <si>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</si>
  <si>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</si>
  <si>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</si>
  <si>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</si>
  <si>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</si>
  <si>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</si>
  <si>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</si>
  <si>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</si>
  <si>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</si>
  <si>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</si>
  <si>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</si>
  <si>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</si>
  <si>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</si>
  <si>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</si>
  <si>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</si>
  <si>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</si>
  <si>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</si>
  <si>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</si>
  <si>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</si>
  <si>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</si>
  <si>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</si>
  <si>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</si>
  <si>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</si>
  <si>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</si>
  <si>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</si>
  <si>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</si>
  <si>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</si>
  <si>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</si>
  <si>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</si>
  <si>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</si>
  <si>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</si>
  <si>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</si>
  <si>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</si>
  <si>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</si>
  <si>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</si>
  <si>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</si>
  <si>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</si>
  <si>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</si>
  <si>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</si>
  <si>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</si>
  <si>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</si>
  <si>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</si>
  <si>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</si>
  <si>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</si>
  <si>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</si>
  <si>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</si>
  <si>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</si>
  <si>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</si>
  <si>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</si>
  <si>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</si>
  <si>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</si>
  <si>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</si>
  <si>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</si>
  <si>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</si>
  <si>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</si>
  <si>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</si>
  <si>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</si>
  <si>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</si>
  <si>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</si>
  <si>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</si>
  <si>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</si>
  <si>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</si>
  <si>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</si>
  <si>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</si>
  <si>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</si>
  <si>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</si>
  <si>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</si>
  <si>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</si>
  <si>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</si>
  <si>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</si>
  <si>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</si>
  <si>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</si>
  <si>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</si>
  <si>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</si>
  <si>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</si>
  <si>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</si>
  <si>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</si>
  <si>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</si>
  <si>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</si>
  <si>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</si>
  <si>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</si>
  <si>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</si>
  <si>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</si>
  <si>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</si>
  <si>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</si>
  <si>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</si>
  <si>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</si>
  <si>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</si>
  <si>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</si>
  <si>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</si>
  <si>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</si>
  <si>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</si>
  <si>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</si>
  <si>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</si>
  <si>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</si>
  <si>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</si>
  <si>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</si>
  <si>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</si>
  <si>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</si>
  <si>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</si>
  <si>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</si>
  <si>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</si>
  <si>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</si>
  <si>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</si>
  <si>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</si>
  <si>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</si>
  <si>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</si>
  <si>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</si>
  <si>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</si>
  <si>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</si>
  <si>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</si>
  <si>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</si>
  <si>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</si>
  <si>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</si>
  <si>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</si>
  <si>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</si>
  <si>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</si>
  <si>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</si>
  <si>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</si>
  <si>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</si>
  <si>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</si>
  <si>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</si>
  <si>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</si>
  <si>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</si>
  <si>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</si>
  <si>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</si>
  <si>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</si>
  <si>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</si>
  <si>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</si>
  <si>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</si>
  <si>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</si>
  <si>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</si>
  <si>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</si>
  <si>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</si>
  <si>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</si>
  <si>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</si>
  <si>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</si>
  <si>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</si>
  <si>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</si>
  <si>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</si>
  <si>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</si>
  <si>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</si>
  <si>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</si>
  <si>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</si>
  <si>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</si>
  <si>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</si>
  <si>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</si>
  <si>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</si>
  <si>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</si>
  <si>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</si>
  <si>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</si>
  <si>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</si>
  <si>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</si>
  <si>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</si>
  <si>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</si>
  <si>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</si>
  <si>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</si>
  <si>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</si>
  <si>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</si>
  <si>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</si>
  <si>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</si>
  <si>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</si>
  <si>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</si>
  <si>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</si>
  <si>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</si>
  <si>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</si>
  <si>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</si>
  <si>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</si>
  <si>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</si>
  <si>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</si>
  <si>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</si>
  <si>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</si>
  <si>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</si>
  <si>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</si>
  <si>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</si>
  <si>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</si>
  <si>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</si>
  <si>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</si>
  <si>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</si>
  <si>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</si>
  <si>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</si>
  <si>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</si>
  <si>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</si>
  <si>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</si>
  <si>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</si>
  <si>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</si>
  <si>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</si>
  <si>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</si>
  <si>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</si>
  <si>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</si>
  <si>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</si>
  <si>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</si>
  <si>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</si>
  <si>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</si>
  <si>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</si>
  <si>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</si>
  <si>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</si>
  <si>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</si>
  <si>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</si>
  <si>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</si>
  <si>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</si>
  <si>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</si>
  <si>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</si>
  <si>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</si>
  <si>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</si>
  <si>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</si>
  <si>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</si>
  <si>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</si>
  <si>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</si>
  <si>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</si>
  <si>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</si>
  <si>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</si>
  <si>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</si>
  <si>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</si>
  <si>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</si>
  <si>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</si>
  <si>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</si>
  <si>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</si>
  <si>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</si>
  <si>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</si>
  <si>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</si>
  <si>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</si>
  <si>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</si>
  <si>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</si>
  <si>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</si>
  <si>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</si>
  <si>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</si>
  <si>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</si>
  <si>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</si>
  <si>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</si>
  <si>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</si>
  <si>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</si>
  <si>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</si>
  <si>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</si>
  <si>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</si>
  <si>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</si>
  <si>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</si>
  <si>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</si>
  <si>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</si>
  <si>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</si>
  <si>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</si>
  <si>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</si>
  <si>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</si>
  <si>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</si>
  <si>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</si>
  <si>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</si>
  <si>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</si>
  <si>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</si>
  <si>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</si>
  <si>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</si>
  <si>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</si>
  <si>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</si>
  <si>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</si>
  <si>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</si>
  <si>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</si>
  <si>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</si>
  <si>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</si>
  <si>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</si>
  <si>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</si>
  <si>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</si>
  <si>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</si>
  <si>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</si>
  <si>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</si>
  <si>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</si>
  <si>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</si>
  <si>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</si>
  <si>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</si>
  <si>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</si>
  <si>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</si>
  <si>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</si>
  <si>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</si>
  <si>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</si>
  <si>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</si>
  <si>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</si>
  <si>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</si>
  <si>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</si>
  <si>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</si>
  <si>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</si>
  <si>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</si>
  <si>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</si>
  <si>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</si>
  <si>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</si>
  <si>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</si>
  <si>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</si>
  <si>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</si>
  <si>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</si>
  <si>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</si>
  <si>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</si>
  <si>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</si>
  <si>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</si>
  <si>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</si>
  <si>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</si>
  <si>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</si>
  <si>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</si>
  <si>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</si>
  <si>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</si>
  <si>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</si>
  <si>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</si>
  <si>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</si>
  <si>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</si>
  <si>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</si>
  <si>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</si>
  <si>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</si>
  <si>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</si>
  <si>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</si>
  <si>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</si>
  <si>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经营性</t>
  </si>
  <si>
    <t>八一镇</t>
  </si>
  <si>
    <t>扩建</t>
  </si>
  <si>
    <r>
      <rPr>
        <sz val="11"/>
        <color theme="1"/>
        <rFont val="Times New Roman"/>
        <family val="1"/>
      </rPr>
      <t>2018</t>
    </r>
    <r>
      <rPr>
        <sz val="11"/>
        <color theme="1"/>
        <rFont val="宋体"/>
        <family val="3"/>
        <charset val="134"/>
      </rPr>
      <t>年</t>
    </r>
  </si>
  <si>
    <t>林芝市巴宜区八一镇人民政府</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</si>
  <si>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</si>
  <si>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</si>
  <si>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</si>
  <si>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</si>
  <si>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</si>
  <si>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</si>
  <si>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</si>
  <si>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</si>
  <si>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</si>
  <si>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</si>
  <si>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</si>
  <si>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</si>
  <si>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</si>
  <si>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</si>
  <si>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</si>
  <si>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</si>
  <si>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</si>
  <si>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</si>
  <si>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</si>
  <si>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</si>
  <si>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</si>
  <si>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</si>
  <si>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</si>
  <si>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</si>
  <si>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</si>
  <si>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否</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</si>
  <si>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</si>
  <si>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</si>
  <si>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</si>
  <si>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</si>
  <si>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</si>
  <si>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</si>
  <si>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</si>
  <si>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</si>
  <si>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</si>
  <si>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</si>
  <si>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</si>
  <si>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</si>
  <si>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</si>
  <si>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</si>
  <si>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</si>
  <si>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</si>
  <si>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</si>
  <si>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</si>
  <si>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</si>
  <si>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</si>
  <si>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</si>
  <si>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</si>
  <si>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</si>
  <si>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</si>
  <si>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</si>
  <si>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</si>
  <si>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</si>
  <si>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</si>
  <si>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</si>
  <si>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</si>
  <si>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</si>
  <si>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</si>
  <si>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</si>
  <si>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</si>
  <si>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</si>
  <si>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</si>
  <si>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</si>
  <si>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</si>
  <si>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</si>
  <si>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</si>
  <si>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</si>
  <si>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</si>
  <si>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</si>
  <si>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</si>
  <si>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</si>
  <si>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</si>
  <si>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</si>
  <si>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</si>
  <si>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</si>
  <si>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</si>
  <si>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</si>
  <si>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</si>
  <si>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</si>
  <si>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</si>
  <si>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</si>
  <si>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</si>
  <si>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</si>
  <si>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</si>
  <si>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</si>
  <si>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</si>
  <si>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</si>
  <si>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</si>
  <si>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</si>
  <si>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</si>
  <si>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</si>
  <si>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</si>
  <si>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</si>
  <si>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</si>
  <si>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</si>
  <si>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经营主体负责人：杰布</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</si>
  <si>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</si>
  <si>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</si>
  <si>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</si>
  <si>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</si>
  <si>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</si>
  <si>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</si>
  <si>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</si>
  <si>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</si>
  <si>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</si>
  <si>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</si>
  <si>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</si>
  <si>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</si>
  <si>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</si>
  <si>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</si>
  <si>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</si>
  <si>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</si>
  <si>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</si>
  <si>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</si>
  <si>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</si>
  <si>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</si>
  <si>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</si>
  <si>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</si>
  <si>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</si>
  <si>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</si>
  <si>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</si>
  <si>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填报时间：</t>
  </si>
  <si>
    <t>经营主体负责人：</t>
  </si>
  <si>
    <t>联系电话：</t>
  </si>
  <si>
    <t>入库时间</t>
  </si>
  <si>
    <t>规格</t>
  </si>
  <si>
    <t>单价</t>
  </si>
  <si>
    <t>收益对象人数</t>
  </si>
  <si>
    <t>附表2-10</t>
  </si>
  <si>
    <t>巴宜区八一镇加定村杰布农家旅馆改造项目资产管理台账</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</si>
  <si>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</si>
  <si>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</si>
  <si>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</si>
  <si>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</si>
  <si>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</si>
  <si>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</si>
  <si>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</si>
  <si>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</si>
  <si>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</si>
  <si>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</si>
  <si>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</si>
  <si>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</si>
  <si>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</si>
  <si>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</si>
  <si>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</si>
  <si>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</si>
  <si>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</si>
  <si>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</si>
  <si>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</si>
  <si>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</si>
  <si>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</si>
  <si>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</si>
  <si>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</si>
  <si>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附表</t>
    </r>
    <r>
      <rPr>
        <sz val="10"/>
        <color theme="1"/>
        <rFont val="Times New Roman"/>
        <family val="1"/>
      </rPr>
      <t>2-12</t>
    </r>
  </si>
  <si>
    <t>单位：万元</t>
  </si>
  <si>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</si>
  <si>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</si>
  <si>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</si>
  <si>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</si>
  <si>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</si>
  <si>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</si>
  <si>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</si>
  <si>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</si>
  <si>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</si>
  <si>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</si>
  <si>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</si>
  <si>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</si>
  <si>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</si>
  <si>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</si>
  <si>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</si>
  <si>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</si>
  <si>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</si>
  <si>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</si>
  <si>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</si>
  <si>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</si>
  <si>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</si>
  <si>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</si>
  <si>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</si>
  <si>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</si>
  <si>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</si>
  <si>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</si>
  <si>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</si>
  <si>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</si>
  <si>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</si>
  <si>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</si>
  <si>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</si>
  <si>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</si>
  <si>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</si>
  <si>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</si>
  <si>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</si>
  <si>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</si>
  <si>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</si>
  <si>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</si>
  <si>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</si>
  <si>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</si>
  <si>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</si>
  <si>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</si>
  <si>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</si>
  <si>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</si>
  <si>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</si>
  <si>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</si>
  <si>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</si>
  <si>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</si>
  <si>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</si>
  <si>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</si>
  <si>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</si>
  <si>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</si>
  <si>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</si>
  <si>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</si>
  <si>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</si>
  <si>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</si>
  <si>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</si>
  <si>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</si>
  <si>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</si>
  <si>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</si>
  <si>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</si>
  <si>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</si>
  <si>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</si>
  <si>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</si>
  <si>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</si>
  <si>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</si>
  <si>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</si>
  <si>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</si>
  <si>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</si>
  <si>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</si>
  <si>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</si>
  <si>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</si>
  <si>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</si>
  <si>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</si>
  <si>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</si>
  <si>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</si>
  <si>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</si>
  <si>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</si>
  <si>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</si>
  <si>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</si>
  <si>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西藏林芝市宏鑫混凝土有限公司</t>
  </si>
  <si>
    <t>有限责任公司（自然人投资或控股）</t>
  </si>
  <si>
    <t>米玛</t>
    <phoneticPr fontId="35" type="noConversion"/>
  </si>
  <si>
    <t>贰仟万元整</t>
    <phoneticPr fontId="35" type="noConversion"/>
  </si>
  <si>
    <t>西藏林芝市巴宜区八一镇巴吉村烈士陵园下游</t>
  </si>
  <si>
    <r>
      <t>经营主体负责人：</t>
    </r>
    <r>
      <rPr>
        <b/>
        <u/>
        <sz val="18"/>
        <color theme="1"/>
        <rFont val="宋体"/>
        <family val="3"/>
        <charset val="134"/>
        <scheme val="minor"/>
      </rPr>
      <t xml:space="preserve">       米玛        </t>
    </r>
    <r>
      <rPr>
        <b/>
        <u/>
        <sz val="18"/>
        <color theme="0"/>
        <rFont val="宋体"/>
        <family val="3"/>
        <charset val="134"/>
        <scheme val="minor"/>
      </rPr>
      <t xml:space="preserve"> 1</t>
    </r>
    <r>
      <rPr>
        <b/>
        <u/>
        <sz val="18"/>
        <color theme="1"/>
        <rFont val="宋体"/>
        <family val="3"/>
        <charset val="134"/>
        <scheme val="minor"/>
      </rPr>
      <t xml:space="preserve">                                         </t>
    </r>
    <phoneticPr fontId="35" type="noConversion"/>
  </si>
  <si>
    <r>
      <t>项目名称：</t>
    </r>
    <r>
      <rPr>
        <b/>
        <u/>
        <sz val="18"/>
        <color theme="1"/>
        <rFont val="宋体"/>
        <family val="3"/>
        <charset val="134"/>
        <scheme val="minor"/>
      </rPr>
      <t xml:space="preserve">巴宜区八一镇巴吉村宏鑫商砼扩建项目                    </t>
    </r>
    <phoneticPr fontId="35" type="noConversion"/>
  </si>
  <si>
    <t>巴宜区八一镇巴吉村宏鑫商砼扩建项目清产核资汇总表</t>
    <phoneticPr fontId="35" type="noConversion"/>
  </si>
  <si>
    <t>巴吉村</t>
    <phoneticPr fontId="35" type="noConversion"/>
  </si>
  <si>
    <t>巴宜区八一镇巴吉村宏鑫商砼扩建项目</t>
    <phoneticPr fontId="35" type="noConversion"/>
  </si>
  <si>
    <t>巴宜区八一镇巴吉村宏鑫商砼扩建项目资产确认明细表</t>
    <phoneticPr fontId="35" type="noConversion"/>
  </si>
  <si>
    <t>巴宜区八一镇巴吉村宏鑫商砼扩建项目资产清单</t>
    <phoneticPr fontId="35" type="noConversion"/>
  </si>
  <si>
    <t>巴宜区八一镇巴吉村宏鑫商砼扩建项目经营主体基本信息表</t>
    <phoneticPr fontId="35" type="noConversion"/>
  </si>
  <si>
    <t>巴宜区八一镇巴吉村宏鑫商砼扩建项目基本情况公示表</t>
    <phoneticPr fontId="35" type="noConversion"/>
  </si>
  <si>
    <t>巴宜区八一镇巴吉村宏鑫商砼扩建项目资产基本情况公示表</t>
    <phoneticPr fontId="35" type="noConversion"/>
  </si>
  <si>
    <t>巴宜区八一镇巴吉村宏鑫商砼扩建项目固定资产管理台账</t>
    <phoneticPr fontId="35" type="noConversion"/>
  </si>
  <si>
    <t>巴宜区八一镇巴吉村宏鑫商砼扩建项目资产明细表</t>
    <phoneticPr fontId="35" type="noConversion"/>
  </si>
  <si>
    <t>巴宜区八一镇巴吉村宏鑫商砼扩建项目资产汇总明细表</t>
    <phoneticPr fontId="35" type="noConversion"/>
  </si>
  <si>
    <t>购买搅拌车2台，挖掘机1台，泵车2台，修建一座200平方米的生产线。</t>
  </si>
  <si>
    <t>金融资金</t>
    <phoneticPr fontId="35" type="noConversion"/>
  </si>
  <si>
    <t>西藏林芝市宏鑫混凝土有限公司</t>
    <phoneticPr fontId="35" type="noConversion"/>
  </si>
  <si>
    <t>西藏林芝市宏鑫混凝土有限公司、米玛</t>
    <phoneticPr fontId="35" type="noConversion"/>
  </si>
  <si>
    <t>林芝市巴宜区八一镇巴吉村</t>
    <phoneticPr fontId="35" type="noConversion"/>
  </si>
  <si>
    <t>生产强度等级C60及以下的混凝土;生产除预应力吊车梁桥梁、屋面梁、屋架以外的其他各类混凝土预制构建;砂石料生产、石材加工制作生产;工程分包，土石方、砌筑、抹灰、油漆、木制作、彩绘等劳务作业业务，与总承包队伍签定劳务分包合同;货物运输。【依法须经批准的项目，经相关部门批准后方可经营该项目】</t>
  </si>
  <si>
    <r>
      <rPr>
        <sz val="9"/>
        <color theme="0"/>
        <rFont val="宋体"/>
        <family val="3"/>
        <charset val="134"/>
        <scheme val="minor"/>
      </rPr>
      <t>‘</t>
    </r>
    <r>
      <rPr>
        <sz val="9"/>
        <color theme="1"/>
        <rFont val="宋体"/>
        <family val="3"/>
        <charset val="134"/>
        <scheme val="minor"/>
      </rPr>
      <t>915404007835266812</t>
    </r>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</si>
</sst>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F800]dddd\,\ mmmm\ dd\,\ yyyy"/>
    <numFmt numFmtId="181" formatCode="yyyy/m/d;@"/>
    <numFmt numFmtId="182" formatCode="#,##0_ "/>
    <numFmt numFmtId="183" formatCode="0.00_ "/>
    <numFmt numFmtId="184" formatCode="0_ "/>
    <numFmt numFmtId="185" formatCode="000000"/>
  </numFmts>
  <fonts count="71"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sz val="9"/>
      <color theme="1"/>
      <name val="宋体"/>
      <family val="3"/>
      <charset val="134"/>
      <scheme val="minor"/>
    </font>
    <font>
      <sz val="8"/>
      <color theme="1"/>
      <name val="宋体"/>
      <family val="3"/>
      <charset val="134"/>
      <scheme val="minor"/>
    </font>
    <font>
      <sz val="9"/>
      <name val="宋体"/>
      <family val="3"/>
      <charset val="134"/>
      <scheme val="minor"/>
    </font>
    <font>
      <sz val="9"/>
      <color theme="1"/>
      <name val="Times New Roman"/>
      <family val="1"/>
    </font>
    <font>
      <sz val="8"/>
      <name val="宋体"/>
      <family val="3"/>
      <charset val="134"/>
      <scheme val="minor"/>
    </font>
    <font>
      <sz val="10"/>
      <color theme="1"/>
      <name val="宋体"/>
      <family val="3"/>
      <charset val="134"/>
      <scheme val="minor"/>
    </font>
    <font>
      <sz val="10"/>
      <color theme="1"/>
      <name val="宋体"/>
      <family val="3"/>
      <charset val="134"/>
    </font>
    <font>
      <b/>
      <sz val="18"/>
      <color theme="1"/>
      <name val="宋体"/>
      <family val="3"/>
      <charset val="134"/>
      <scheme val="minor"/>
    </font>
    <font>
      <sz val="11"/>
      <color theme="1"/>
      <name val="宋体"/>
      <family val="3"/>
      <charset val="134"/>
      <scheme val="minor"/>
    </font>
    <font>
      <b/>
      <sz val="16"/>
      <color theme="1"/>
      <name val="宋体"/>
      <family val="3"/>
      <charset val="134"/>
      <scheme val="minor"/>
    </font>
    <font>
      <sz val="11"/>
      <color theme="1"/>
      <name val="Times New Roman"/>
      <family val="1"/>
    </font>
    <font>
      <b/>
      <sz val="11"/>
      <color theme="1"/>
      <name val="宋体"/>
      <family val="3"/>
      <charset val="134"/>
      <scheme val="minor"/>
    </font>
    <font>
      <sz val="11"/>
      <color rgb="FFFF0000"/>
      <name val="宋体"/>
      <family val="3"/>
      <charset val="134"/>
      <scheme val="minor"/>
    </font>
    <font>
      <sz val="10"/>
      <name val="宋体"/>
      <family val="3"/>
      <charset val="134"/>
      <scheme val="minor"/>
    </font>
    <font>
      <sz val="11"/>
      <color theme="1"/>
      <name val="宋体"/>
      <family val="3"/>
      <charset val="134"/>
    </font>
    <font>
      <sz val="10.5"/>
      <color theme="1"/>
      <name val="宋体"/>
      <family val="3"/>
      <charset val="134"/>
      <scheme val="minor"/>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sz val="24"/>
      <color theme="1"/>
      <name val="宋体"/>
      <family val="3"/>
      <charset val="134"/>
      <scheme val="minor"/>
    </font>
    <font>
      <b/>
      <sz val="20"/>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
      <b/>
      <u/>
      <sz val="18"/>
      <color theme="0"/>
      <name val="宋体"/>
      <family val="3"/>
      <charset val="134"/>
      <scheme val="minor"/>
    </font>
    <font>
      <sz val="12"/>
      <color theme="1"/>
      <name val="仿宋"/>
      <family val="3"/>
      <charset val="134"/>
    </font>
    <font>
      <sz val="9"/>
      <color theme="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41" fillId="0" borderId="0" applyFont="0" applyFill="0" applyBorder="0" applyAlignment="0" applyProtection="0">
      <alignment vertical="center"/>
    </xf>
    <xf numFmtId="0" fontId="1" fillId="0" borderId="0"/>
    <xf numFmtId="0" fontId="4" fillId="0" borderId="0">
      <alignment vertical="center"/>
    </xf>
    <xf numFmtId="43" fontId="62" fillId="0" borderId="0" applyFont="0" applyFill="0" applyBorder="0" applyAlignment="0" applyProtection="0">
      <alignment vertical="center"/>
    </xf>
    <xf numFmtId="40" fontId="1" fillId="0" borderId="0" applyFont="0" applyFill="0" applyBorder="0" applyAlignment="0" applyProtection="0"/>
  </cellStyleXfs>
  <cellXfs count="392">
    <xf numFmtId="0" fontId="0" fillId="0" borderId="0" xfId="0">
      <alignment vertical="center"/>
    </xf>
    <xf numFmtId="176" fontId="1" fillId="0" borderId="0" xfId="2" applyNumberFormat="1" applyAlignment="1">
      <alignment vertical="center" wrapText="1" shrinkToFit="1"/>
    </xf>
    <xf numFmtId="176" fontId="2" fillId="0" borderId="0" xfId="2" applyNumberFormat="1" applyFont="1" applyAlignment="1">
      <alignment horizontal="center" vertical="center" wrapText="1" shrinkToFit="1"/>
    </xf>
    <xf numFmtId="176" fontId="2" fillId="0" borderId="0" xfId="2" applyNumberFormat="1" applyFont="1" applyAlignment="1">
      <alignment vertical="center" wrapText="1" shrinkToFit="1"/>
    </xf>
    <xf numFmtId="176" fontId="2" fillId="0" borderId="0" xfId="2" applyNumberFormat="1" applyFont="1" applyAlignment="1">
      <alignment vertical="center"/>
    </xf>
    <xf numFmtId="176" fontId="3" fillId="0" borderId="0" xfId="2" applyNumberFormat="1" applyFont="1" applyAlignment="1">
      <alignment vertical="center" wrapText="1" shrinkToFit="1"/>
    </xf>
    <xf numFmtId="176" fontId="3" fillId="0" borderId="0" xfId="2" applyNumberFormat="1" applyFont="1" applyAlignment="1">
      <alignment horizontal="center" vertical="center" wrapText="1" shrinkToFit="1"/>
    </xf>
    <xf numFmtId="176" fontId="3" fillId="0" borderId="0" xfId="5" applyNumberFormat="1" applyFont="1" applyFill="1" applyAlignment="1">
      <alignment horizontal="center" vertical="center" wrapText="1" shrinkToFit="1"/>
    </xf>
    <xf numFmtId="0" fontId="4" fillId="0" borderId="0" xfId="2" applyFont="1" applyAlignment="1">
      <alignment vertical="center" wrapText="1" shrinkToFit="1"/>
    </xf>
    <xf numFmtId="176" fontId="6" fillId="0" borderId="0" xfId="2" applyNumberFormat="1" applyFont="1" applyAlignment="1">
      <alignment horizontal="center" vertical="center" wrapText="1" shrinkToFit="1"/>
    </xf>
    <xf numFmtId="0" fontId="7" fillId="0" borderId="0" xfId="2" applyFont="1" applyAlignment="1" applyProtection="1">
      <alignment vertical="center" wrapText="1" shrinkToFit="1"/>
      <protection locked="0"/>
    </xf>
    <xf numFmtId="176" fontId="7" fillId="0" borderId="0" xfId="2" applyNumberFormat="1" applyFont="1" applyAlignment="1">
      <alignment horizontal="center" vertical="center" wrapText="1" shrinkToFit="1"/>
    </xf>
    <xf numFmtId="176" fontId="7" fillId="0" borderId="0" xfId="2" applyNumberFormat="1" applyFont="1" applyAlignment="1">
      <alignment horizontal="right" vertical="center" shrinkToFit="1"/>
    </xf>
    <xf numFmtId="176" fontId="1" fillId="0" borderId="0" xfId="5" applyNumberFormat="1" applyFont="1" applyFill="1" applyAlignment="1">
      <alignment horizontal="center" vertical="center" wrapText="1" shrinkToFit="1"/>
    </xf>
    <xf numFmtId="176" fontId="1" fillId="0" borderId="0" xfId="2" applyNumberFormat="1" applyAlignment="1">
      <alignment horizontal="right" vertical="center" wrapText="1" shrinkToFit="1"/>
    </xf>
    <xf numFmtId="176" fontId="7" fillId="0" borderId="1"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4" xfId="2" applyNumberFormat="1" applyFont="1" applyBorder="1" applyAlignment="1">
      <alignment horizontal="center" vertical="center" shrinkToFit="1"/>
    </xf>
    <xf numFmtId="176" fontId="8" fillId="0" borderId="5" xfId="5"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shrinkToFit="1"/>
    </xf>
    <xf numFmtId="176" fontId="7" fillId="0" borderId="7" xfId="2" applyNumberFormat="1" applyFont="1" applyBorder="1" applyAlignment="1">
      <alignment vertical="center" wrapText="1" shrinkToFit="1"/>
    </xf>
    <xf numFmtId="0" fontId="9" fillId="0" borderId="8" xfId="2"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 applyNumberFormat="1" applyFont="1" applyFill="1" applyBorder="1" applyAlignment="1">
      <alignment vertical="center" wrapText="1" shrinkToFit="1"/>
    </xf>
    <xf numFmtId="176" fontId="2" fillId="0" borderId="10" xfId="5" applyNumberFormat="1" applyFont="1" applyFill="1" applyBorder="1" applyAlignment="1">
      <alignment horizontal="center" vertical="center" wrapText="1" shrinkToFit="1"/>
    </xf>
    <xf numFmtId="176" fontId="11" fillId="0" borderId="7" xfId="2" applyNumberFormat="1" applyFont="1" applyBorder="1" applyAlignment="1">
      <alignment vertical="center" wrapText="1" shrinkToFit="1"/>
    </xf>
    <xf numFmtId="176" fontId="9" fillId="0" borderId="8" xfId="2" applyNumberFormat="1" applyFont="1" applyBorder="1" applyAlignment="1" applyProtection="1">
      <alignment horizontal="right" vertical="center" wrapText="1" shrinkToFit="1"/>
      <protection locked="0"/>
    </xf>
    <xf numFmtId="176" fontId="9" fillId="0" borderId="11" xfId="2" applyNumberFormat="1" applyFont="1" applyBorder="1" applyAlignment="1" applyProtection="1">
      <alignment horizontal="right" vertical="center" wrapText="1" shrinkToFit="1"/>
      <protection locked="0"/>
    </xf>
    <xf numFmtId="176" fontId="9" fillId="0" borderId="12" xfId="2" applyNumberFormat="1" applyFont="1" applyBorder="1" applyAlignment="1" applyProtection="1">
      <alignment horizontal="right" vertical="center" wrapText="1" shrinkToFit="1"/>
      <protection locked="0"/>
    </xf>
    <xf numFmtId="176" fontId="2" fillId="0" borderId="13" xfId="2" applyNumberFormat="1" applyFont="1" applyBorder="1" applyAlignment="1" applyProtection="1">
      <alignment horizontal="center" vertical="center" wrapText="1" shrinkToFit="1"/>
      <protection locked="0"/>
    </xf>
    <xf numFmtId="176" fontId="2" fillId="0" borderId="8" xfId="2" applyNumberFormat="1" applyFont="1" applyBorder="1" applyAlignment="1" applyProtection="1">
      <alignment horizontal="center" vertical="center" wrapText="1" shrinkToFit="1"/>
      <protection locked="0"/>
    </xf>
    <xf numFmtId="176" fontId="2" fillId="0" borderId="10" xfId="5" applyNumberFormat="1" applyFont="1" applyFill="1" applyBorder="1" applyAlignment="1">
      <alignment vertical="center" wrapText="1" shrinkToFit="1"/>
    </xf>
    <xf numFmtId="176" fontId="10" fillId="0" borderId="8" xfId="2" applyNumberFormat="1" applyFont="1" applyBorder="1" applyAlignment="1" applyProtection="1">
      <alignment horizontal="right" vertical="center" wrapText="1" shrinkToFit="1"/>
      <protection locked="0"/>
    </xf>
    <xf numFmtId="176" fontId="10" fillId="0" borderId="11" xfId="2" applyNumberFormat="1" applyFont="1" applyBorder="1" applyAlignment="1" applyProtection="1">
      <alignment horizontal="right" vertical="center" wrapText="1" shrinkToFit="1"/>
      <protection locked="0"/>
    </xf>
    <xf numFmtId="176" fontId="10" fillId="0" borderId="12" xfId="2" applyNumberFormat="1" applyFont="1" applyBorder="1" applyAlignment="1" applyProtection="1">
      <alignment horizontal="right" vertical="center" wrapText="1" shrinkToFit="1"/>
      <protection locked="0"/>
    </xf>
    <xf numFmtId="176" fontId="2" fillId="0" borderId="0" xfId="5" applyNumberFormat="1" applyFont="1" applyFill="1" applyBorder="1" applyAlignment="1">
      <alignment vertical="center" wrapText="1" shrinkToFit="1"/>
    </xf>
    <xf numFmtId="176" fontId="11" fillId="0" borderId="14" xfId="2" applyNumberFormat="1" applyFont="1" applyBorder="1" applyAlignment="1">
      <alignment vertical="center" wrapText="1" shrinkToFit="1"/>
    </xf>
    <xf numFmtId="176" fontId="10" fillId="0" borderId="15" xfId="2" applyNumberFormat="1" applyFont="1" applyBorder="1" applyAlignment="1" applyProtection="1">
      <alignment horizontal="right" vertical="center" wrapText="1" shrinkToFit="1"/>
      <protection locked="0"/>
    </xf>
    <xf numFmtId="176" fontId="10" fillId="0" borderId="16" xfId="2" applyNumberFormat="1" applyFont="1" applyBorder="1" applyAlignment="1" applyProtection="1">
      <alignment horizontal="right" vertical="center" wrapText="1" shrinkToFit="1"/>
      <protection locked="0"/>
    </xf>
    <xf numFmtId="176" fontId="10" fillId="0" borderId="17" xfId="2"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5"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4" applyNumberFormat="1" applyFont="1" applyFill="1" applyBorder="1" applyAlignment="1" applyProtection="1">
      <alignment vertical="center"/>
      <protection locked="0"/>
    </xf>
    <xf numFmtId="177"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4"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4" applyNumberFormat="1" applyFont="1" applyFill="1" applyBorder="1" applyAlignment="1" applyProtection="1">
      <alignment vertical="center"/>
    </xf>
    <xf numFmtId="177"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3"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179" fontId="33" fillId="0" borderId="8" xfId="0" applyNumberFormat="1" applyFont="1" applyBorder="1" applyAlignment="1">
      <alignment horizontal="center" vertical="center" wrapText="1"/>
    </xf>
    <xf numFmtId="179" fontId="35" fillId="0" borderId="8" xfId="0" applyNumberFormat="1" applyFont="1" applyBorder="1" applyAlignment="1">
      <alignment horizontal="right" vertical="center" wrapText="1"/>
    </xf>
    <xf numFmtId="0" fontId="33" fillId="0" borderId="8" xfId="0" applyFont="1" applyBorder="1" applyAlignment="1">
      <alignment horizontal="right" vertical="center"/>
    </xf>
    <xf numFmtId="179" fontId="33" fillId="0" borderId="8" xfId="0" applyNumberFormat="1" applyFont="1" applyBorder="1" applyAlignment="1">
      <alignment horizontal="right" vertical="center"/>
    </xf>
    <xf numFmtId="0" fontId="29" fillId="0" borderId="8" xfId="0" applyFont="1" applyBorder="1" applyAlignment="1">
      <alignment horizontal="right" vertical="center"/>
    </xf>
    <xf numFmtId="0" fontId="36" fillId="0" borderId="8" xfId="0" applyFont="1" applyBorder="1" applyAlignment="1">
      <alignment horizontal="right" vertical="center"/>
    </xf>
    <xf numFmtId="43" fontId="33" fillId="0" borderId="8" xfId="0" applyNumberFormat="1" applyFont="1" applyBorder="1" applyAlignment="1">
      <alignment horizontal="right" vertical="center"/>
    </xf>
    <xf numFmtId="179" fontId="33" fillId="0" borderId="8" xfId="0" applyNumberFormat="1" applyFont="1" applyBorder="1" applyAlignment="1">
      <alignment horizontal="right" vertical="center" wrapText="1"/>
    </xf>
    <xf numFmtId="0" fontId="29" fillId="0" borderId="8" xfId="0" applyFont="1" applyBorder="1">
      <alignment vertical="center"/>
    </xf>
    <xf numFmtId="0" fontId="33" fillId="0" borderId="8" xfId="0" applyFont="1" applyBorder="1">
      <alignment vertical="center"/>
    </xf>
    <xf numFmtId="179" fontId="37" fillId="0" borderId="8" xfId="0" applyNumberFormat="1" applyFont="1" applyBorder="1" applyAlignment="1">
      <alignment horizontal="right" vertical="center" wrapText="1"/>
    </xf>
    <xf numFmtId="0" fontId="32" fillId="0" borderId="0" xfId="0" applyFont="1">
      <alignment vertical="center"/>
    </xf>
    <xf numFmtId="0" fontId="29" fillId="0" borderId="18" xfId="0" applyFont="1" applyBorder="1" applyAlignment="1">
      <alignment horizontal="center" vertical="center"/>
    </xf>
    <xf numFmtId="0" fontId="29" fillId="0" borderId="18" xfId="0" applyFont="1" applyBorder="1">
      <alignment vertical="center"/>
    </xf>
    <xf numFmtId="0" fontId="32" fillId="0" borderId="18" xfId="0" applyFont="1" applyBorder="1">
      <alignment vertical="center"/>
    </xf>
    <xf numFmtId="0" fontId="32" fillId="0" borderId="18" xfId="0" applyFont="1" applyBorder="1" applyAlignment="1">
      <alignment horizontal="center" vertical="center" wrapText="1"/>
    </xf>
    <xf numFmtId="179" fontId="29" fillId="0" borderId="8" xfId="0" applyNumberFormat="1" applyFont="1" applyBorder="1">
      <alignment vertical="center"/>
    </xf>
    <xf numFmtId="0" fontId="38" fillId="0" borderId="18" xfId="0" applyFont="1" applyBorder="1" applyAlignment="1">
      <alignment horizontal="center" vertical="center" wrapText="1"/>
    </xf>
    <xf numFmtId="43" fontId="38" fillId="0" borderId="18" xfId="1" applyFont="1" applyBorder="1" applyAlignment="1">
      <alignment vertical="center" wrapText="1"/>
    </xf>
    <xf numFmtId="43" fontId="38" fillId="0" borderId="18" xfId="1" applyFont="1" applyBorder="1" applyAlignment="1">
      <alignment horizontal="center" vertical="center" wrapText="1"/>
    </xf>
    <xf numFmtId="0" fontId="32" fillId="0" borderId="18" xfId="0" applyFont="1" applyBorder="1" applyAlignment="1">
      <alignment vertical="center" wrapText="1"/>
    </xf>
    <xf numFmtId="0" fontId="32" fillId="0" borderId="8" xfId="0" applyFont="1" applyBorder="1" applyAlignment="1">
      <alignment vertical="center" wrapText="1"/>
    </xf>
    <xf numFmtId="0" fontId="32" fillId="0" borderId="18" xfId="0" applyFont="1" applyBorder="1" applyAlignment="1">
      <alignment horizontal="center" vertical="center"/>
    </xf>
    <xf numFmtId="0" fontId="29" fillId="0" borderId="0" xfId="0" applyFont="1" applyAlignment="1">
      <alignment horizontal="right" vertical="center"/>
    </xf>
    <xf numFmtId="0" fontId="29" fillId="0" borderId="8" xfId="0" applyFont="1" applyBorder="1" applyAlignment="1">
      <alignment vertical="center" wrapText="1"/>
    </xf>
    <xf numFmtId="0" fontId="32" fillId="0" borderId="8" xfId="0" applyFont="1"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41" fillId="0" borderId="8" xfId="0" applyFont="1" applyBorder="1" applyAlignment="1">
      <alignment horizontal="center" vertical="center" wrapText="1"/>
    </xf>
    <xf numFmtId="0" fontId="38" fillId="0" borderId="8" xfId="0" applyFont="1" applyBorder="1" applyAlignment="1">
      <alignment horizontal="center" vertical="center"/>
    </xf>
    <xf numFmtId="0" fontId="41" fillId="0" borderId="8" xfId="0" applyFont="1" applyBorder="1" applyAlignment="1">
      <alignment horizontal="center" vertical="center"/>
    </xf>
    <xf numFmtId="0" fontId="0" fillId="0" borderId="8" xfId="0" applyBorder="1">
      <alignment vertical="center"/>
    </xf>
    <xf numFmtId="179" fontId="33" fillId="0" borderId="8" xfId="0" applyNumberFormat="1" applyFont="1" applyBorder="1" applyAlignment="1">
      <alignment vertical="center" shrinkToFit="1"/>
    </xf>
    <xf numFmtId="0" fontId="41" fillId="0" borderId="0" xfId="0" applyFont="1">
      <alignment vertical="center"/>
    </xf>
    <xf numFmtId="179" fontId="33" fillId="0" borderId="8" xfId="0" applyNumberFormat="1" applyFont="1" applyBorder="1">
      <alignment vertical="center"/>
    </xf>
    <xf numFmtId="179" fontId="0" fillId="0" borderId="8" xfId="0" applyNumberFormat="1" applyBorder="1">
      <alignment vertical="center"/>
    </xf>
    <xf numFmtId="179" fontId="33" fillId="0" borderId="8" xfId="0" applyNumberFormat="1" applyFont="1" applyBorder="1" applyAlignment="1">
      <alignment horizontal="right" vertical="center" wrapText="1" shrinkToFit="1"/>
    </xf>
    <xf numFmtId="179" fontId="35" fillId="0" borderId="8" xfId="0" applyNumberFormat="1" applyFont="1" applyBorder="1" applyAlignment="1">
      <alignment horizontal="right" vertical="center" shrinkToFit="1"/>
    </xf>
    <xf numFmtId="179" fontId="33" fillId="0" borderId="8" xfId="0" applyNumberFormat="1" applyFont="1" applyBorder="1" applyAlignment="1">
      <alignment horizontal="right" vertical="center" shrinkToFit="1"/>
    </xf>
    <xf numFmtId="0" fontId="33" fillId="0" borderId="8" xfId="0" applyFont="1" applyBorder="1" applyAlignment="1">
      <alignment horizontal="center" vertical="center" wrapText="1"/>
    </xf>
    <xf numFmtId="0" fontId="0" fillId="0" borderId="0" xfId="0" applyAlignment="1">
      <alignment horizontal="right" vertical="center"/>
    </xf>
    <xf numFmtId="0" fontId="38" fillId="0" borderId="8" xfId="0" applyFont="1" applyBorder="1" applyAlignment="1">
      <alignment horizontal="center" vertical="center" wrapText="1"/>
    </xf>
    <xf numFmtId="180" fontId="35" fillId="2" borderId="8" xfId="0" applyNumberFormat="1" applyFont="1" applyFill="1" applyBorder="1" applyAlignment="1">
      <alignment horizontal="center" vertical="center" wrapText="1"/>
    </xf>
    <xf numFmtId="181" fontId="0" fillId="0" borderId="8" xfId="0" applyNumberFormat="1" applyBorder="1">
      <alignment vertical="center"/>
    </xf>
    <xf numFmtId="0" fontId="38" fillId="0" borderId="0" xfId="0" applyFont="1">
      <alignment vertical="center"/>
    </xf>
    <xf numFmtId="0" fontId="38" fillId="0" borderId="0" xfId="0" applyFont="1" applyAlignment="1">
      <alignment horizontal="center" vertical="center"/>
    </xf>
    <xf numFmtId="0" fontId="38" fillId="0" borderId="8" xfId="0" applyFont="1" applyBorder="1" applyAlignment="1">
      <alignment vertical="center" wrapText="1"/>
    </xf>
    <xf numFmtId="181" fontId="38" fillId="0" borderId="8" xfId="0" applyNumberFormat="1" applyFont="1" applyBorder="1">
      <alignment vertical="center"/>
    </xf>
    <xf numFmtId="0" fontId="38" fillId="0" borderId="8" xfId="0" applyFont="1" applyBorder="1">
      <alignment vertical="center"/>
    </xf>
    <xf numFmtId="179" fontId="38" fillId="0" borderId="8" xfId="0" applyNumberFormat="1" applyFont="1" applyBorder="1">
      <alignment vertical="center"/>
    </xf>
    <xf numFmtId="179" fontId="38" fillId="0" borderId="0" xfId="0" applyNumberFormat="1" applyFont="1">
      <alignment vertical="center"/>
    </xf>
    <xf numFmtId="49" fontId="0" fillId="0" borderId="8" xfId="0" applyNumberFormat="1" applyBorder="1">
      <alignment vertical="center"/>
    </xf>
    <xf numFmtId="0" fontId="43" fillId="0" borderId="0" xfId="0" applyFont="1">
      <alignment vertical="center"/>
    </xf>
    <xf numFmtId="181" fontId="32" fillId="0" borderId="8" xfId="0" applyNumberFormat="1" applyFont="1" applyBorder="1">
      <alignment vertical="center"/>
    </xf>
    <xf numFmtId="43" fontId="33" fillId="0" borderId="8" xfId="1" applyFont="1" applyBorder="1" applyAlignment="1">
      <alignment horizontal="center" vertical="center" wrapText="1"/>
    </xf>
    <xf numFmtId="43" fontId="29" fillId="0" borderId="0" xfId="0" applyNumberFormat="1" applyFont="1">
      <alignment vertical="center"/>
    </xf>
    <xf numFmtId="0" fontId="35" fillId="0" borderId="8" xfId="0" applyFont="1" applyBorder="1" applyAlignment="1">
      <alignment horizontal="center" vertical="center" shrinkToFit="1"/>
    </xf>
    <xf numFmtId="0" fontId="35" fillId="0" borderId="8" xfId="0" applyFont="1" applyBorder="1" applyAlignment="1">
      <alignment horizontal="center" vertical="center" wrapText="1"/>
    </xf>
    <xf numFmtId="0" fontId="44" fillId="0" borderId="8" xfId="0" applyFont="1" applyBorder="1" applyAlignment="1">
      <alignment horizontal="center" vertical="center" wrapText="1"/>
    </xf>
    <xf numFmtId="179" fontId="41" fillId="0" borderId="8" xfId="0" applyNumberFormat="1" applyFont="1" applyBorder="1" applyAlignment="1">
      <alignment horizontal="right" vertical="center" wrapText="1"/>
    </xf>
    <xf numFmtId="179" fontId="0" fillId="0" borderId="8" xfId="0" applyNumberFormat="1" applyBorder="1" applyAlignment="1">
      <alignment horizontal="right" vertical="center" wrapText="1"/>
    </xf>
    <xf numFmtId="0" fontId="41" fillId="0" borderId="8" xfId="0" applyFont="1" applyBorder="1" applyAlignment="1">
      <alignment horizontal="left" vertical="center" wrapText="1"/>
    </xf>
    <xf numFmtId="9" fontId="0" fillId="0" borderId="8" xfId="0" applyNumberFormat="1" applyBorder="1" applyAlignment="1">
      <alignment horizontal="center" vertical="center" wrapText="1"/>
    </xf>
    <xf numFmtId="49" fontId="0" fillId="0" borderId="0" xfId="0" applyNumberFormat="1">
      <alignment vertical="center"/>
    </xf>
    <xf numFmtId="49" fontId="0" fillId="0" borderId="8" xfId="0" applyNumberFormat="1" applyBorder="1" applyAlignment="1">
      <alignment horizontal="center" vertical="center"/>
    </xf>
    <xf numFmtId="181" fontId="0" fillId="0" borderId="0" xfId="0" applyNumberFormat="1">
      <alignment vertical="center"/>
    </xf>
    <xf numFmtId="0" fontId="45" fillId="0" borderId="0" xfId="0" applyFont="1">
      <alignment vertical="center"/>
    </xf>
    <xf numFmtId="0" fontId="46" fillId="0" borderId="8" xfId="0" applyFont="1" applyBorder="1" applyAlignment="1">
      <alignment horizontal="center" vertical="center" wrapText="1"/>
    </xf>
    <xf numFmtId="0" fontId="38" fillId="0" borderId="8" xfId="0" applyFont="1" applyBorder="1" applyAlignment="1">
      <alignment horizontal="left" vertical="center" wrapTex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7" fillId="0" borderId="8" xfId="0" applyFont="1" applyBorder="1" applyAlignment="1">
      <alignment vertical="center" wrapText="1"/>
    </xf>
    <xf numFmtId="0" fontId="47" fillId="0" borderId="8" xfId="0" applyFont="1" applyBorder="1" applyAlignment="1">
      <alignment horizontal="center" vertical="center"/>
    </xf>
    <xf numFmtId="0" fontId="43" fillId="0" borderId="8" xfId="0" applyFont="1" applyBorder="1">
      <alignment vertical="center"/>
    </xf>
    <xf numFmtId="179" fontId="43" fillId="0" borderId="8" xfId="0" applyNumberFormat="1" applyFont="1" applyBorder="1">
      <alignment vertical="center"/>
    </xf>
    <xf numFmtId="179" fontId="47" fillId="0" borderId="8" xfId="0" applyNumberFormat="1" applyFont="1" applyBorder="1" applyAlignment="1">
      <alignment horizontal="center" vertical="center" wrapText="1"/>
    </xf>
    <xf numFmtId="0" fontId="48" fillId="0" borderId="8" xfId="0" applyFont="1" applyBorder="1" applyAlignment="1">
      <alignment vertical="center" wrapText="1"/>
    </xf>
    <xf numFmtId="0" fontId="49" fillId="0" borderId="0" xfId="0" applyFont="1" applyAlignment="1">
      <alignment vertical="center" wrapText="1"/>
    </xf>
    <xf numFmtId="177" fontId="23" fillId="3" borderId="0" xfId="0" applyNumberFormat="1" applyFont="1" applyFill="1" applyProtection="1">
      <alignment vertical="center"/>
      <protection locked="0"/>
    </xf>
    <xf numFmtId="177" fontId="19" fillId="3" borderId="0" xfId="0" applyNumberFormat="1" applyFont="1" applyFill="1" applyAlignment="1">
      <alignment horizontal="right" vertical="center" shrinkToFit="1"/>
    </xf>
    <xf numFmtId="177" fontId="17" fillId="3" borderId="0" xfId="0" applyNumberFormat="1" applyFont="1" applyFill="1" applyAlignment="1" applyProtection="1">
      <alignment horizontal="left" vertical="center"/>
      <protection locked="0"/>
    </xf>
    <xf numFmtId="177" fontId="18" fillId="3" borderId="0" xfId="0" applyNumberFormat="1" applyFont="1" applyFill="1" applyProtection="1">
      <alignment vertical="center"/>
      <protection locked="0"/>
    </xf>
    <xf numFmtId="177" fontId="18" fillId="3" borderId="0" xfId="0" applyNumberFormat="1" applyFont="1" applyFill="1" applyAlignment="1" applyProtection="1">
      <alignment horizontal="right" vertical="center"/>
      <protection locked="0"/>
    </xf>
    <xf numFmtId="177" fontId="19" fillId="3" borderId="0" xfId="0" applyNumberFormat="1" applyFont="1" applyFill="1" applyAlignment="1">
      <alignment horizontal="right" vertical="center"/>
    </xf>
    <xf numFmtId="177" fontId="21" fillId="3" borderId="0" xfId="0" applyNumberFormat="1" applyFont="1" applyFill="1" applyAlignment="1">
      <alignment horizontal="right" vertical="center"/>
    </xf>
    <xf numFmtId="177" fontId="18" fillId="3" borderId="8" xfId="0" applyNumberFormat="1" applyFont="1" applyFill="1" applyBorder="1" applyAlignment="1">
      <alignment horizontal="center" vertical="center"/>
    </xf>
    <xf numFmtId="177" fontId="17" fillId="3" borderId="8" xfId="0" applyNumberFormat="1" applyFont="1" applyFill="1" applyBorder="1" applyAlignment="1">
      <alignment horizontal="center" vertical="center"/>
    </xf>
    <xf numFmtId="177" fontId="22" fillId="3" borderId="8" xfId="0" applyNumberFormat="1" applyFont="1" applyFill="1" applyBorder="1">
      <alignment vertical="center"/>
    </xf>
    <xf numFmtId="177" fontId="18" fillId="3" borderId="8" xfId="4" applyNumberFormat="1" applyFont="1" applyFill="1" applyBorder="1" applyAlignment="1" applyProtection="1">
      <alignment vertical="center"/>
      <protection locked="0"/>
    </xf>
    <xf numFmtId="177" fontId="23" fillId="3" borderId="8" xfId="4" applyNumberFormat="1" applyFont="1" applyFill="1" applyBorder="1" applyAlignment="1" applyProtection="1">
      <alignment horizontal="center" vertical="center"/>
    </xf>
    <xf numFmtId="43" fontId="18" fillId="3" borderId="8" xfId="1" applyFont="1" applyFill="1" applyBorder="1" applyAlignment="1" applyProtection="1">
      <alignment vertical="center"/>
      <protection locked="0"/>
    </xf>
    <xf numFmtId="177" fontId="18" fillId="3" borderId="8" xfId="0" applyNumberFormat="1" applyFont="1" applyFill="1" applyBorder="1">
      <alignment vertical="center"/>
    </xf>
    <xf numFmtId="177" fontId="18" fillId="3" borderId="8" xfId="4" applyNumberFormat="1" applyFont="1" applyFill="1" applyBorder="1" applyAlignment="1" applyProtection="1">
      <alignment horizontal="center" vertical="center"/>
    </xf>
    <xf numFmtId="177" fontId="23" fillId="3" borderId="8" xfId="0" applyNumberFormat="1" applyFont="1" applyFill="1" applyBorder="1" applyAlignment="1">
      <alignment vertical="center" wrapText="1"/>
    </xf>
    <xf numFmtId="177" fontId="23" fillId="3" borderId="8" xfId="0" applyNumberFormat="1" applyFont="1" applyFill="1" applyBorder="1">
      <alignment vertical="center"/>
    </xf>
    <xf numFmtId="43" fontId="50" fillId="3" borderId="8" xfId="1" applyFont="1" applyFill="1" applyBorder="1" applyAlignment="1" applyProtection="1">
      <alignment vertical="center"/>
      <protection locked="0"/>
    </xf>
    <xf numFmtId="177" fontId="18" fillId="3" borderId="8" xfId="4" applyNumberFormat="1" applyFont="1" applyFill="1" applyBorder="1" applyAlignment="1" applyProtection="1">
      <alignment vertical="center"/>
    </xf>
    <xf numFmtId="177" fontId="23" fillId="3" borderId="8" xfId="4" applyNumberFormat="1" applyFont="1" applyFill="1" applyBorder="1" applyAlignment="1" applyProtection="1">
      <alignment vertical="center"/>
    </xf>
    <xf numFmtId="43" fontId="18" fillId="3" borderId="8" xfId="1" applyFont="1" applyFill="1" applyBorder="1" applyAlignment="1" applyProtection="1">
      <alignment vertical="center"/>
    </xf>
    <xf numFmtId="43" fontId="24" fillId="3" borderId="8" xfId="1" applyFont="1" applyFill="1" applyBorder="1" applyAlignment="1">
      <alignment horizontal="right" vertical="center"/>
    </xf>
    <xf numFmtId="43" fontId="18" fillId="3" borderId="8" xfId="4" applyFont="1" applyFill="1" applyBorder="1" applyAlignment="1" applyProtection="1">
      <alignment vertical="center"/>
    </xf>
    <xf numFmtId="177" fontId="18" fillId="3" borderId="0" xfId="0" applyNumberFormat="1" applyFont="1" applyFill="1">
      <alignment vertical="center"/>
    </xf>
    <xf numFmtId="177" fontId="22" fillId="3" borderId="8" xfId="0" applyNumberFormat="1" applyFont="1" applyFill="1" applyBorder="1" applyAlignment="1">
      <alignment horizontal="center" vertical="center"/>
    </xf>
    <xf numFmtId="177" fontId="25" fillId="3" borderId="8" xfId="0" applyNumberFormat="1" applyFont="1" applyFill="1" applyBorder="1" applyAlignment="1">
      <alignment horizontal="center" vertical="center"/>
    </xf>
    <xf numFmtId="177" fontId="18" fillId="3" borderId="8" xfId="0" applyNumberFormat="1" applyFont="1" applyFill="1" applyBorder="1" applyAlignment="1">
      <alignment horizontal="left" vertical="center"/>
    </xf>
    <xf numFmtId="177" fontId="18" fillId="3" borderId="8" xfId="0" applyNumberFormat="1" applyFont="1" applyFill="1" applyBorder="1" applyProtection="1">
      <alignment vertical="center"/>
      <protection locked="0"/>
    </xf>
    <xf numFmtId="177" fontId="26" fillId="3" borderId="8" xfId="0" applyNumberFormat="1" applyFont="1" applyFill="1" applyBorder="1" applyAlignment="1">
      <alignment horizontal="center" vertical="center"/>
    </xf>
    <xf numFmtId="177" fontId="26" fillId="3" borderId="8" xfId="0" applyNumberFormat="1" applyFont="1" applyFill="1" applyBorder="1">
      <alignment vertical="center"/>
    </xf>
    <xf numFmtId="43" fontId="50" fillId="3" borderId="8" xfId="1" applyFont="1" applyFill="1" applyBorder="1" applyAlignment="1" applyProtection="1">
      <alignment vertical="center"/>
    </xf>
    <xf numFmtId="177" fontId="19" fillId="3" borderId="0" xfId="0" applyNumberFormat="1" applyFont="1" applyFill="1">
      <alignment vertical="center"/>
    </xf>
    <xf numFmtId="177" fontId="51" fillId="0" borderId="0" xfId="0" applyNumberFormat="1" applyFont="1" applyAlignment="1">
      <alignment horizontal="center" vertical="center"/>
    </xf>
    <xf numFmtId="177" fontId="52" fillId="0" borderId="0" xfId="0" applyNumberFormat="1" applyFont="1">
      <alignment vertical="center"/>
    </xf>
    <xf numFmtId="177" fontId="53" fillId="0" borderId="0" xfId="0" applyNumberFormat="1" applyFont="1">
      <alignment vertical="center"/>
    </xf>
    <xf numFmtId="177" fontId="54" fillId="0" borderId="0" xfId="0" applyNumberFormat="1" applyFont="1">
      <alignment vertical="center"/>
    </xf>
    <xf numFmtId="0" fontId="55" fillId="0" borderId="0" xfId="0" applyFont="1">
      <alignment vertical="center"/>
    </xf>
    <xf numFmtId="0" fontId="0" fillId="3" borderId="8" xfId="0" applyFill="1" applyBorder="1">
      <alignment vertical="center"/>
    </xf>
    <xf numFmtId="0" fontId="0" fillId="3" borderId="8" xfId="0" applyFill="1" applyBorder="1" applyAlignment="1">
      <alignment horizontal="center" vertical="center"/>
    </xf>
    <xf numFmtId="179" fontId="0" fillId="3" borderId="8" xfId="0" applyNumberFormat="1" applyFill="1" applyBorder="1">
      <alignment vertical="center"/>
    </xf>
    <xf numFmtId="49" fontId="29" fillId="0" borderId="8" xfId="0" applyNumberFormat="1" applyFont="1" applyBorder="1" applyAlignment="1">
      <alignment horizontal="center" vertical="center"/>
    </xf>
    <xf numFmtId="0" fontId="0" fillId="0" borderId="8" xfId="0" applyBorder="1" applyAlignment="1">
      <alignment vertical="center" wrapText="1"/>
    </xf>
    <xf numFmtId="0" fontId="56" fillId="0" borderId="0" xfId="0" applyFont="1">
      <alignment vertical="center"/>
    </xf>
    <xf numFmtId="0" fontId="43" fillId="3" borderId="8" xfId="0" applyFont="1" applyFill="1" applyBorder="1">
      <alignment vertical="center"/>
    </xf>
    <xf numFmtId="179" fontId="43" fillId="3" borderId="8" xfId="0" applyNumberFormat="1" applyFont="1" applyFill="1" applyBorder="1">
      <alignment vertical="center"/>
    </xf>
    <xf numFmtId="0" fontId="47" fillId="3" borderId="8" xfId="0" applyFont="1" applyFill="1" applyBorder="1">
      <alignment vertical="center"/>
    </xf>
    <xf numFmtId="0" fontId="43" fillId="0" borderId="0" xfId="0" applyFont="1" applyAlignment="1">
      <alignment horizontal="right" vertical="center"/>
    </xf>
    <xf numFmtId="0" fontId="57" fillId="0" borderId="0" xfId="0" applyFont="1">
      <alignment vertical="center"/>
    </xf>
    <xf numFmtId="0" fontId="32" fillId="0" borderId="0" xfId="0" applyFont="1" applyAlignment="1">
      <alignment horizontal="right" vertical="center"/>
    </xf>
    <xf numFmtId="0" fontId="47" fillId="0" borderId="0" xfId="0" applyFont="1" applyAlignment="1">
      <alignment horizontal="right" vertical="center"/>
    </xf>
    <xf numFmtId="0" fontId="29" fillId="3" borderId="8" xfId="0" applyFont="1" applyFill="1" applyBorder="1" applyAlignment="1">
      <alignment horizontal="center" vertical="center"/>
    </xf>
    <xf numFmtId="0" fontId="29" fillId="3" borderId="8" xfId="0" applyFont="1" applyFill="1" applyBorder="1" applyAlignment="1">
      <alignment vertical="center" wrapText="1"/>
    </xf>
    <xf numFmtId="0" fontId="32" fillId="3" borderId="8" xfId="0" applyFont="1" applyFill="1" applyBorder="1" applyAlignment="1">
      <alignment horizontal="center" vertical="center"/>
    </xf>
    <xf numFmtId="181" fontId="29" fillId="3" borderId="8" xfId="0" applyNumberFormat="1" applyFont="1" applyFill="1" applyBorder="1">
      <alignment vertical="center"/>
    </xf>
    <xf numFmtId="0" fontId="29" fillId="3" borderId="8" xfId="0" applyFont="1" applyFill="1" applyBorder="1">
      <alignment vertical="center"/>
    </xf>
    <xf numFmtId="179" fontId="29" fillId="3" borderId="8" xfId="0" applyNumberFormat="1" applyFont="1" applyFill="1" applyBorder="1">
      <alignment vertical="center"/>
    </xf>
    <xf numFmtId="0" fontId="32" fillId="3" borderId="8" xfId="0" applyFont="1" applyFill="1" applyBorder="1" applyAlignment="1">
      <alignment vertical="center" wrapText="1"/>
    </xf>
    <xf numFmtId="0" fontId="32" fillId="3" borderId="8" xfId="0" applyFont="1" applyFill="1" applyBorder="1">
      <alignment vertical="center"/>
    </xf>
    <xf numFmtId="0" fontId="31" fillId="0" borderId="0" xfId="0" applyFont="1" applyAlignment="1">
      <alignment horizontal="center" vertical="center" wrapText="1"/>
    </xf>
    <xf numFmtId="181" fontId="29" fillId="0" borderId="8" xfId="0" applyNumberFormat="1" applyFont="1" applyBorder="1">
      <alignment vertical="center"/>
    </xf>
    <xf numFmtId="0" fontId="32" fillId="0" borderId="8" xfId="0" applyFont="1" applyBorder="1" applyAlignment="1">
      <alignment horizontal="center" vertical="center" wrapText="1"/>
    </xf>
    <xf numFmtId="179" fontId="29" fillId="0" borderId="11" xfId="0" applyNumberFormat="1" applyFont="1" applyBorder="1">
      <alignment vertical="center"/>
    </xf>
    <xf numFmtId="0" fontId="29" fillId="0" borderId="0" xfId="0" applyFont="1" applyAlignment="1">
      <alignment horizontal="center" vertical="center"/>
    </xf>
    <xf numFmtId="179" fontId="29" fillId="0" borderId="0" xfId="0" applyNumberFormat="1" applyFont="1">
      <alignment vertical="center"/>
    </xf>
    <xf numFmtId="0" fontId="47" fillId="0" borderId="0" xfId="0" applyFont="1">
      <alignment vertical="center"/>
    </xf>
    <xf numFmtId="179" fontId="43" fillId="0" borderId="0" xfId="0" applyNumberFormat="1" applyFont="1">
      <alignment vertical="center"/>
    </xf>
    <xf numFmtId="0" fontId="59" fillId="0" borderId="0" xfId="0" applyFont="1">
      <alignment vertical="center"/>
    </xf>
    <xf numFmtId="49" fontId="32" fillId="0" borderId="8" xfId="0" applyNumberFormat="1" applyFont="1" applyBorder="1" applyAlignment="1">
      <alignment horizontal="center" vertical="center"/>
    </xf>
    <xf numFmtId="183" fontId="29" fillId="3" borderId="8" xfId="0" applyNumberFormat="1" applyFont="1" applyFill="1" applyBorder="1" applyAlignment="1">
      <alignment horizontal="center" vertical="center"/>
    </xf>
    <xf numFmtId="184" fontId="29" fillId="3" borderId="8" xfId="0" applyNumberFormat="1" applyFont="1" applyFill="1" applyBorder="1" applyAlignment="1">
      <alignment horizontal="center" vertical="center"/>
    </xf>
    <xf numFmtId="49" fontId="32" fillId="3" borderId="8" xfId="0" applyNumberFormat="1" applyFont="1" applyFill="1" applyBorder="1" applyAlignment="1">
      <alignment horizontal="center" vertical="center"/>
    </xf>
    <xf numFmtId="179" fontId="29" fillId="3" borderId="8" xfId="0" applyNumberFormat="1" applyFont="1" applyFill="1" applyBorder="1" applyAlignment="1">
      <alignment horizontal="center" vertical="center"/>
    </xf>
    <xf numFmtId="49" fontId="43" fillId="3" borderId="8" xfId="0" applyNumberFormat="1" applyFont="1" applyFill="1" applyBorder="1" applyAlignment="1">
      <alignment horizontal="center" vertical="center"/>
    </xf>
    <xf numFmtId="0" fontId="43" fillId="3" borderId="8" xfId="0" applyFont="1" applyFill="1" applyBorder="1" applyAlignment="1">
      <alignment horizontal="center" vertical="center"/>
    </xf>
    <xf numFmtId="181" fontId="43" fillId="3" borderId="8" xfId="0" applyNumberFormat="1" applyFont="1" applyFill="1" applyBorder="1">
      <alignment vertical="center"/>
    </xf>
    <xf numFmtId="0" fontId="55" fillId="3" borderId="8" xfId="0" applyFont="1" applyFill="1" applyBorder="1">
      <alignment vertical="center"/>
    </xf>
    <xf numFmtId="181" fontId="56" fillId="3" borderId="8" xfId="0" applyNumberFormat="1" applyFont="1" applyFill="1" applyBorder="1">
      <alignment vertical="center"/>
    </xf>
    <xf numFmtId="0" fontId="56" fillId="3" borderId="8" xfId="0" applyFont="1" applyFill="1" applyBorder="1">
      <alignment vertical="center"/>
    </xf>
    <xf numFmtId="179" fontId="56" fillId="3" borderId="8" xfId="0" applyNumberFormat="1" applyFont="1" applyFill="1" applyBorder="1">
      <alignment vertical="center"/>
    </xf>
    <xf numFmtId="0" fontId="55" fillId="0" borderId="0" xfId="0" applyFont="1" applyAlignment="1">
      <alignment horizontal="right" vertical="center"/>
    </xf>
    <xf numFmtId="0" fontId="47" fillId="3" borderId="8" xfId="0" applyFont="1" applyFill="1" applyBorder="1" applyAlignment="1">
      <alignment vertical="center" wrapText="1"/>
    </xf>
    <xf numFmtId="181" fontId="43" fillId="0" borderId="8" xfId="0" applyNumberFormat="1" applyFont="1" applyBorder="1">
      <alignment vertical="center"/>
    </xf>
    <xf numFmtId="0" fontId="60" fillId="0" borderId="0" xfId="0" applyFont="1">
      <alignment vertical="center"/>
    </xf>
    <xf numFmtId="0" fontId="42" fillId="0" borderId="0" xfId="0" applyFont="1">
      <alignment vertical="center"/>
    </xf>
    <xf numFmtId="0" fontId="43" fillId="0" borderId="8" xfId="0" quotePrefix="1" applyFont="1" applyBorder="1">
      <alignment vertical="center"/>
    </xf>
    <xf numFmtId="0" fontId="47" fillId="3" borderId="8" xfId="0" quotePrefix="1" applyFont="1" applyFill="1" applyBorder="1">
      <alignment vertical="center"/>
    </xf>
    <xf numFmtId="0" fontId="43" fillId="3" borderId="8" xfId="0" quotePrefix="1" applyFont="1" applyFill="1" applyBorder="1">
      <alignment vertical="center"/>
    </xf>
    <xf numFmtId="0" fontId="29" fillId="3" borderId="8" xfId="0" quotePrefix="1" applyFont="1" applyFill="1" applyBorder="1" applyAlignment="1">
      <alignment vertical="center" wrapText="1"/>
    </xf>
    <xf numFmtId="0" fontId="32" fillId="3" borderId="8" xfId="0" quotePrefix="1" applyFont="1" applyFill="1" applyBorder="1" applyAlignment="1">
      <alignment vertical="center" wrapText="1"/>
    </xf>
    <xf numFmtId="0" fontId="69" fillId="0" borderId="8" xfId="0" applyFont="1" applyBorder="1" applyAlignment="1">
      <alignment horizontal="center" vertical="center" wrapText="1"/>
    </xf>
    <xf numFmtId="0" fontId="33" fillId="0" borderId="8" xfId="0" applyFont="1" applyBorder="1" applyAlignment="1">
      <alignment vertical="center" wrapText="1"/>
    </xf>
    <xf numFmtId="185" fontId="33" fillId="0" borderId="8" xfId="0" applyNumberFormat="1" applyFont="1" applyBorder="1">
      <alignment vertical="center"/>
    </xf>
    <xf numFmtId="182" fontId="33" fillId="0" borderId="8" xfId="0" applyNumberFormat="1" applyFont="1" applyBorder="1" applyAlignment="1">
      <alignment vertical="center" wrapText="1"/>
    </xf>
    <xf numFmtId="181" fontId="33" fillId="0" borderId="8" xfId="0" applyNumberFormat="1" applyFont="1" applyBorder="1" applyAlignment="1">
      <alignment horizontal="center" vertical="center" wrapText="1"/>
    </xf>
    <xf numFmtId="0" fontId="40" fillId="0" borderId="0" xfId="0" applyFont="1" applyAlignment="1">
      <alignment horizontal="left" vertical="center"/>
    </xf>
    <xf numFmtId="0" fontId="61" fillId="0" borderId="0" xfId="0" applyFont="1" applyAlignment="1">
      <alignment horizontal="left" vertical="center"/>
    </xf>
    <xf numFmtId="0" fontId="40" fillId="0" borderId="0" xfId="0" applyFont="1" applyAlignment="1">
      <alignment horizontal="left" vertical="center" wrapText="1"/>
    </xf>
    <xf numFmtId="0" fontId="31" fillId="0" borderId="0" xfId="0" applyFont="1" applyAlignment="1">
      <alignment horizontal="center" vertical="center"/>
    </xf>
    <xf numFmtId="0" fontId="43" fillId="0" borderId="8" xfId="0" applyFont="1" applyBorder="1" applyAlignment="1">
      <alignment horizontal="center" vertical="center"/>
    </xf>
    <xf numFmtId="0" fontId="56" fillId="0" borderId="11" xfId="0" applyFont="1" applyBorder="1" applyAlignment="1">
      <alignment horizontal="left" vertical="center" wrapText="1"/>
    </xf>
    <xf numFmtId="0" fontId="56" fillId="0" borderId="25" xfId="0" applyFont="1" applyBorder="1" applyAlignment="1">
      <alignment horizontal="left" vertical="center" wrapText="1"/>
    </xf>
    <xf numFmtId="0" fontId="56" fillId="0" borderId="13" xfId="0" applyFont="1" applyBorder="1" applyAlignment="1">
      <alignment horizontal="left" vertical="center" wrapText="1"/>
    </xf>
    <xf numFmtId="0" fontId="56" fillId="0" borderId="11" xfId="0" applyFont="1" applyBorder="1" applyAlignment="1">
      <alignment horizontal="left" vertical="center"/>
    </xf>
    <xf numFmtId="0" fontId="56" fillId="0" borderId="25" xfId="0" applyFont="1" applyBorder="1" applyAlignment="1">
      <alignment horizontal="left" vertical="center"/>
    </xf>
    <xf numFmtId="0" fontId="56" fillId="0" borderId="13" xfId="0" applyFont="1" applyBorder="1" applyAlignment="1">
      <alignment horizontal="left"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xf>
    <xf numFmtId="0" fontId="55" fillId="0" borderId="21" xfId="0" applyFont="1" applyBorder="1" applyAlignment="1">
      <alignment horizontal="left" vertical="top"/>
    </xf>
    <xf numFmtId="0" fontId="56" fillId="0" borderId="22" xfId="0" applyFont="1" applyBorder="1" applyAlignment="1">
      <alignment horizontal="left" vertical="top"/>
    </xf>
    <xf numFmtId="0" fontId="56" fillId="0" borderId="23" xfId="0" applyFont="1" applyBorder="1" applyAlignment="1">
      <alignment horizontal="left" vertical="top"/>
    </xf>
    <xf numFmtId="0" fontId="56" fillId="0" borderId="24" xfId="0" applyFont="1" applyBorder="1" applyAlignment="1">
      <alignment horizontal="left" vertical="top"/>
    </xf>
    <xf numFmtId="0" fontId="56" fillId="0" borderId="21" xfId="0" applyFont="1" applyBorder="1" applyAlignment="1">
      <alignment horizontal="left" vertical="top"/>
    </xf>
    <xf numFmtId="0" fontId="55" fillId="0" borderId="11" xfId="0" applyFont="1" applyBorder="1" applyAlignment="1">
      <alignment horizontal="left" vertical="center" wrapText="1"/>
    </xf>
    <xf numFmtId="0" fontId="55" fillId="0" borderId="11" xfId="0" applyFont="1" applyBorder="1" applyAlignment="1">
      <alignment horizontal="left" vertical="center"/>
    </xf>
    <xf numFmtId="0" fontId="47"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6" fillId="0" borderId="8" xfId="0" applyFont="1" applyBorder="1" applyAlignment="1">
      <alignment horizontal="left" vertical="top"/>
    </xf>
    <xf numFmtId="0" fontId="55" fillId="0" borderId="8" xfId="0" applyFont="1" applyBorder="1" applyAlignment="1">
      <alignment horizontal="left" vertical="center"/>
    </xf>
    <xf numFmtId="0" fontId="56" fillId="0" borderId="8" xfId="0" applyFont="1" applyBorder="1" applyAlignment="1">
      <alignment horizontal="left" vertical="center"/>
    </xf>
    <xf numFmtId="0" fontId="30" fillId="0" borderId="0" xfId="0" applyFont="1" applyAlignment="1">
      <alignment horizontal="center" vertical="center"/>
    </xf>
    <xf numFmtId="0" fontId="55" fillId="3" borderId="11" xfId="0" applyFont="1" applyFill="1" applyBorder="1" applyAlignment="1">
      <alignment horizontal="center" vertical="center"/>
    </xf>
    <xf numFmtId="0" fontId="56" fillId="3" borderId="13" xfId="0" applyFont="1" applyFill="1" applyBorder="1" applyAlignment="1">
      <alignment horizontal="center" vertical="center"/>
    </xf>
    <xf numFmtId="0" fontId="32" fillId="3" borderId="11" xfId="0" applyFont="1" applyFill="1" applyBorder="1" applyAlignment="1">
      <alignment horizontal="center" vertical="center"/>
    </xf>
    <xf numFmtId="0" fontId="29" fillId="3" borderId="13" xfId="0" applyFont="1" applyFill="1" applyBorder="1" applyAlignment="1">
      <alignment horizontal="center" vertical="center"/>
    </xf>
    <xf numFmtId="0" fontId="55" fillId="0" borderId="8" xfId="0" applyFont="1" applyBorder="1" applyAlignment="1">
      <alignment horizontal="left" vertical="top"/>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59" fillId="0" borderId="8" xfId="0" applyFont="1" applyBorder="1" applyAlignment="1">
      <alignment horizontal="left" vertical="top"/>
    </xf>
    <xf numFmtId="0" fontId="57" fillId="0" borderId="8" xfId="0" applyFont="1" applyBorder="1" applyAlignment="1">
      <alignment horizontal="left" vertical="top"/>
    </xf>
    <xf numFmtId="0" fontId="59" fillId="0" borderId="8" xfId="0" applyFont="1" applyBorder="1" applyAlignment="1">
      <alignment horizontal="left" vertical="center" wrapText="1"/>
    </xf>
    <xf numFmtId="0" fontId="59" fillId="0" borderId="8" xfId="0" applyFont="1" applyBorder="1" applyAlignment="1">
      <alignment horizontal="left"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57" fillId="0" borderId="8" xfId="0" applyFont="1" applyBorder="1" applyAlignment="1">
      <alignment horizontal="left" vertical="center"/>
    </xf>
    <xf numFmtId="179" fontId="38" fillId="0" borderId="18" xfId="0" applyNumberFormat="1" applyFont="1" applyBorder="1" applyAlignment="1">
      <alignment horizontal="center" vertical="center"/>
    </xf>
    <xf numFmtId="179" fontId="38" fillId="0" borderId="19" xfId="0" applyNumberFormat="1" applyFont="1" applyBorder="1" applyAlignment="1">
      <alignment horizontal="center" vertical="center"/>
    </xf>
    <xf numFmtId="179" fontId="38" fillId="0" borderId="20" xfId="0" applyNumberFormat="1" applyFont="1" applyBorder="1" applyAlignment="1">
      <alignment horizontal="center" vertical="center"/>
    </xf>
    <xf numFmtId="0" fontId="31"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57" fillId="0" borderId="8" xfId="0" applyFont="1" applyBorder="1" applyAlignment="1">
      <alignment horizontal="left" vertical="center" wrapText="1"/>
    </xf>
    <xf numFmtId="0" fontId="43" fillId="0" borderId="8" xfId="0" applyFont="1" applyBorder="1" applyAlignment="1">
      <alignment horizontal="center" vertical="center" wrapText="1"/>
    </xf>
    <xf numFmtId="0" fontId="30" fillId="0" borderId="0" xfId="0" applyFont="1" applyAlignment="1">
      <alignment horizontal="center" vertical="center" wrapText="1"/>
    </xf>
    <xf numFmtId="0" fontId="40" fillId="0" borderId="0" xfId="0" applyFont="1" applyAlignment="1">
      <alignment horizontal="center" vertical="center"/>
    </xf>
    <xf numFmtId="0" fontId="38" fillId="0" borderId="8" xfId="0" applyFont="1" applyBorder="1" applyAlignment="1">
      <alignment horizontal="center" vertical="center" wrapText="1"/>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58" fillId="0" borderId="8" xfId="0" applyFont="1" applyBorder="1" applyAlignment="1">
      <alignment horizontal="left" vertical="top"/>
    </xf>
    <xf numFmtId="0" fontId="58" fillId="0" borderId="8" xfId="0" applyFont="1" applyBorder="1" applyAlignment="1">
      <alignment horizontal="left" vertical="center"/>
    </xf>
    <xf numFmtId="0" fontId="0" fillId="0" borderId="8" xfId="0" applyBorder="1" applyAlignment="1">
      <alignment horizontal="center" vertical="center" wrapText="1"/>
    </xf>
    <xf numFmtId="0" fontId="38" fillId="0" borderId="21" xfId="0" applyFont="1" applyBorder="1" applyAlignment="1">
      <alignment horizontal="center" vertical="center" wrapText="1"/>
    </xf>
    <xf numFmtId="0" fontId="38" fillId="0" borderId="23" xfId="0" applyFont="1" applyBorder="1" applyAlignment="1">
      <alignment horizontal="center" vertical="center" wrapText="1"/>
    </xf>
    <xf numFmtId="0" fontId="29" fillId="3"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43"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44" fillId="0" borderId="8" xfId="0" applyFont="1" applyBorder="1" applyAlignment="1">
      <alignment horizontal="left" vertical="top"/>
    </xf>
    <xf numFmtId="0" fontId="44"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44" fillId="0" borderId="8" xfId="0" applyFont="1" applyBorder="1" applyAlignment="1">
      <alignment horizontal="left" vertical="center" wrapText="1"/>
    </xf>
    <xf numFmtId="177" fontId="16" fillId="3" borderId="0" xfId="0" applyNumberFormat="1" applyFont="1" applyFill="1" applyAlignment="1" applyProtection="1">
      <alignment horizontal="center" vertical="center"/>
      <protection locked="0"/>
    </xf>
    <xf numFmtId="14" fontId="17" fillId="3" borderId="0" xfId="0" applyNumberFormat="1" applyFont="1" applyFill="1" applyAlignment="1" applyProtection="1">
      <alignment horizontal="center" vertical="center" shrinkToFit="1"/>
      <protection locked="0"/>
    </xf>
    <xf numFmtId="0" fontId="43" fillId="0" borderId="0" xfId="0" applyFont="1" applyAlignment="1">
      <alignment horizontal="left" vertical="center" wrapText="1"/>
    </xf>
    <xf numFmtId="0" fontId="38" fillId="0" borderId="0" xfId="0" applyFont="1" applyAlignment="1">
      <alignment horizontal="left" vertical="center" wrapText="1"/>
    </xf>
    <xf numFmtId="179" fontId="38" fillId="0" borderId="8" xfId="0" applyNumberFormat="1" applyFont="1" applyBorder="1" applyAlignment="1">
      <alignment horizontal="center" vertical="center" wrapText="1"/>
    </xf>
    <xf numFmtId="0" fontId="40" fillId="0" borderId="0" xfId="0" applyFont="1" applyAlignment="1">
      <alignment horizontal="center" vertical="distributed"/>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4" fontId="33" fillId="0" borderId="18" xfId="0" applyNumberFormat="1" applyFont="1" applyBorder="1" applyAlignment="1">
      <alignment horizontal="center" vertical="center" wrapText="1"/>
    </xf>
    <xf numFmtId="4" fontId="33" fillId="0" borderId="19" xfId="0" applyNumberFormat="1" applyFont="1" applyBorder="1" applyAlignment="1">
      <alignment horizontal="center" vertical="center" wrapText="1"/>
    </xf>
    <xf numFmtId="4" fontId="33" fillId="0" borderId="20" xfId="0" applyNumberFormat="1" applyFont="1" applyBorder="1" applyAlignment="1">
      <alignment horizontal="center" vertical="center" wrapText="1"/>
    </xf>
    <xf numFmtId="0" fontId="39" fillId="2" borderId="8"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42" fillId="0" borderId="0" xfId="0" applyFont="1" applyAlignment="1">
      <alignment horizontal="center" vertical="center"/>
    </xf>
    <xf numFmtId="179" fontId="35" fillId="0" borderId="18" xfId="0" applyNumberFormat="1" applyFont="1" applyBorder="1" applyAlignment="1">
      <alignment horizontal="center" vertical="center" wrapText="1"/>
    </xf>
    <xf numFmtId="179" fontId="35" fillId="0" borderId="19" xfId="0" applyNumberFormat="1" applyFont="1" applyBorder="1" applyAlignment="1">
      <alignment horizontal="center" vertical="center" wrapText="1"/>
    </xf>
    <xf numFmtId="179" fontId="35" fillId="0" borderId="20" xfId="0" applyNumberFormat="1"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43" fontId="38" fillId="0" borderId="18" xfId="1" applyFont="1" applyBorder="1" applyAlignment="1">
      <alignment horizontal="center" vertical="center" wrapText="1"/>
    </xf>
    <xf numFmtId="43" fontId="38" fillId="0" borderId="19" xfId="1" applyFont="1" applyBorder="1" applyAlignment="1">
      <alignment horizontal="center" vertical="center" wrapText="1"/>
    </xf>
    <xf numFmtId="43" fontId="38" fillId="0" borderId="20" xfId="1" applyFont="1" applyBorder="1" applyAlignment="1">
      <alignment horizontal="center" vertical="center" wrapText="1"/>
    </xf>
    <xf numFmtId="4" fontId="38" fillId="0" borderId="18" xfId="0" applyNumberFormat="1" applyFont="1" applyBorder="1" applyAlignment="1">
      <alignment horizontal="center" vertical="center" wrapText="1"/>
    </xf>
    <xf numFmtId="4" fontId="38" fillId="0" borderId="19" xfId="0" applyNumberFormat="1" applyFont="1" applyBorder="1" applyAlignment="1">
      <alignment horizontal="center" vertical="center" wrapText="1"/>
    </xf>
    <xf numFmtId="4" fontId="38" fillId="0" borderId="20" xfId="0" applyNumberFormat="1" applyFont="1" applyBorder="1" applyAlignment="1">
      <alignment horizontal="center" vertical="center" wrapText="1"/>
    </xf>
    <xf numFmtId="0" fontId="3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179" fontId="34" fillId="0" borderId="18" xfId="0" applyNumberFormat="1" applyFont="1" applyBorder="1" applyAlignment="1">
      <alignment horizontal="right" vertical="center" wrapText="1"/>
    </xf>
    <xf numFmtId="179" fontId="34" fillId="0" borderId="19" xfId="0" applyNumberFormat="1" applyFont="1" applyBorder="1" applyAlignment="1">
      <alignment horizontal="right" vertical="center" wrapText="1"/>
    </xf>
    <xf numFmtId="179" fontId="34" fillId="0" borderId="20" xfId="0" applyNumberFormat="1" applyFont="1" applyBorder="1" applyAlignment="1">
      <alignment horizontal="right" vertical="center" wrapText="1"/>
    </xf>
    <xf numFmtId="179" fontId="35" fillId="0" borderId="18" xfId="0" applyNumberFormat="1" applyFont="1" applyBorder="1" applyAlignment="1">
      <alignment horizontal="right" vertical="center" wrapText="1"/>
    </xf>
    <xf numFmtId="179" fontId="35" fillId="0" borderId="19" xfId="0" applyNumberFormat="1" applyFont="1" applyBorder="1" applyAlignment="1">
      <alignment horizontal="right" vertical="center" wrapText="1"/>
    </xf>
    <xf numFmtId="179" fontId="35" fillId="0" borderId="20" xfId="0" applyNumberFormat="1" applyFont="1" applyBorder="1" applyAlignment="1">
      <alignment horizontal="right" vertical="center" wrapText="1"/>
    </xf>
    <xf numFmtId="179" fontId="33" fillId="0" borderId="18" xfId="0" applyNumberFormat="1" applyFont="1" applyBorder="1" applyAlignment="1">
      <alignment horizontal="right" vertical="center"/>
    </xf>
    <xf numFmtId="179" fontId="33" fillId="0" borderId="19" xfId="0" applyNumberFormat="1" applyFont="1" applyBorder="1" applyAlignment="1">
      <alignment horizontal="right" vertical="center"/>
    </xf>
    <xf numFmtId="179" fontId="33" fillId="0" borderId="20" xfId="0" applyNumberFormat="1" applyFont="1" applyBorder="1" applyAlignment="1">
      <alignment horizontal="right" vertical="center"/>
    </xf>
    <xf numFmtId="43" fontId="33" fillId="0" borderId="18" xfId="0" applyNumberFormat="1" applyFont="1" applyBorder="1" applyAlignment="1">
      <alignment horizontal="right" vertical="center"/>
    </xf>
    <xf numFmtId="43" fontId="33" fillId="0" borderId="19" xfId="0" applyNumberFormat="1" applyFont="1" applyBorder="1" applyAlignment="1">
      <alignment horizontal="right" vertical="center"/>
    </xf>
    <xf numFmtId="43" fontId="33" fillId="0" borderId="20" xfId="0" applyNumberFormat="1" applyFont="1" applyBorder="1" applyAlignment="1">
      <alignment horizontal="right" vertical="center"/>
    </xf>
    <xf numFmtId="177" fontId="16" fillId="0" borderId="0" xfId="0" applyNumberFormat="1" applyFont="1" applyAlignment="1" applyProtection="1">
      <alignment horizontal="center" vertical="center"/>
      <protection locked="0"/>
    </xf>
    <xf numFmtId="176" fontId="5" fillId="0" borderId="0" xfId="2" applyNumberFormat="1" applyFont="1" applyAlignment="1">
      <alignment horizontal="center" vertical="center" wrapText="1" shrinkToFit="1"/>
    </xf>
    <xf numFmtId="176" fontId="7" fillId="0" borderId="0" xfId="2" applyNumberFormat="1" applyFont="1" applyAlignment="1">
      <alignment horizontal="left" vertical="center" wrapText="1" shrinkToFit="1"/>
    </xf>
    <xf numFmtId="176" fontId="3" fillId="0" borderId="0" xfId="2" applyNumberFormat="1" applyFont="1" applyAlignment="1">
      <alignment horizontal="left" vertical="center" wrapText="1" shrinkToFit="1"/>
    </xf>
  </cellXfs>
  <cellStyles count="6">
    <cellStyle name="常规" xfId="0" builtinId="0"/>
    <cellStyle name="常规_模拟报表(第二版)" xfId="2" xr:uid="{00000000-0005-0000-0000-000001000000}"/>
    <cellStyle name="常规_商品流通企业财务报表1_银行公式表" xfId="3" xr:uid="{00000000-0005-0000-0000-000002000000}"/>
    <cellStyle name="千位分隔" xfId="1" builtinId="3"/>
    <cellStyle name="千位分隔 3" xfId="4" xr:uid="{00000000-0005-0000-0000-000004000000}"/>
    <cellStyle name="千位分隔_模拟报表(第二版)"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35" type="noConversion"/>
  <printOptions horizontalCentered="1"/>
  <pageMargins left="0.74803149606299202" right="0.74803149606299202" top="0.98425196850393704" bottom="0.98425196850393704" header="0.511811023622047" footer="0.511811023622047"/>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workbookViewId="0">
      <selection activeCell="G18" sqref="G18"/>
    </sheetView>
  </sheetViews>
  <sheetFormatPr defaultColWidth="9" defaultRowHeight="15" x14ac:dyDescent="0.15"/>
  <cols>
    <col min="1" max="1" width="8.375" style="142" customWidth="1"/>
    <col min="2" max="2" width="14.875" style="142" customWidth="1"/>
    <col min="3" max="3" width="21.25" style="142" customWidth="1"/>
    <col min="4" max="5" width="9" style="142"/>
    <col min="6" max="6" width="26.5" style="142" customWidth="1"/>
    <col min="7" max="9" width="5.75" style="142" customWidth="1"/>
    <col min="10" max="12" width="4.5" style="142" customWidth="1"/>
    <col min="13" max="13" width="7.5" style="142" customWidth="1"/>
    <col min="14" max="14" width="13.875" style="142" customWidth="1"/>
    <col min="15" max="15" width="11.625" style="142" customWidth="1"/>
    <col min="16" max="16" width="12.25" style="142" customWidth="1"/>
    <col min="17" max="17" width="9" style="142"/>
    <col min="18" max="18" width="7.5" style="142" customWidth="1"/>
    <col min="19" max="19" width="9" style="142"/>
    <col min="20" max="20" width="8" style="142" customWidth="1"/>
    <col min="21" max="21" width="9" style="142"/>
    <col min="22" max="22" width="11.25" style="142" customWidth="1"/>
    <col min="23" max="23" width="9" style="142"/>
    <col min="24" max="24" width="9.875" style="142" customWidth="1"/>
    <col min="25" max="25" width="14.5" style="233" customWidth="1"/>
    <col min="26" max="26" width="13.25" style="233" customWidth="1"/>
    <col min="27" max="27" width="14.5" style="233" customWidth="1"/>
    <col min="28" max="16384" width="9" style="142"/>
  </cols>
  <sheetData>
    <row r="2" spans="1:24" ht="27" customHeight="1" x14ac:dyDescent="0.15">
      <c r="A2" s="308" t="s">
        <v>261</v>
      </c>
      <c r="B2" s="265"/>
      <c r="C2" s="265"/>
      <c r="D2" s="265"/>
      <c r="E2" s="265"/>
      <c r="F2" s="265"/>
      <c r="G2" s="265"/>
      <c r="H2" s="265"/>
      <c r="I2" s="265"/>
      <c r="J2" s="265"/>
      <c r="K2" s="265"/>
      <c r="L2" s="265"/>
      <c r="M2" s="265"/>
      <c r="N2" s="265"/>
      <c r="O2" s="265"/>
      <c r="P2" s="265"/>
      <c r="Q2" s="265"/>
      <c r="R2" s="265"/>
      <c r="S2" s="265"/>
      <c r="T2" s="265"/>
      <c r="U2" s="265"/>
      <c r="V2" s="265"/>
    </row>
    <row r="3" spans="1:24" x14ac:dyDescent="0.15">
      <c r="V3" s="113"/>
      <c r="W3" s="113" t="s">
        <v>262</v>
      </c>
    </row>
    <row r="4" spans="1:24" x14ac:dyDescent="0.15">
      <c r="A4" s="215" t="s">
        <v>141</v>
      </c>
    </row>
    <row r="5" spans="1:24" x14ac:dyDescent="0.15">
      <c r="A5" s="215" t="str">
        <f>货币资金!A5</f>
        <v>填报单位：林芝市巴宜区八一镇人民政府</v>
      </c>
    </row>
    <row r="6" spans="1:24" x14ac:dyDescent="0.15">
      <c r="A6" s="215" t="str">
        <f>货币资金!A6</f>
        <v>项目名称：百巴镇苹果种植项目</v>
      </c>
      <c r="V6" s="214"/>
      <c r="W6" s="217" t="s">
        <v>263</v>
      </c>
    </row>
    <row r="7" spans="1:24" x14ac:dyDescent="0.15">
      <c r="A7" s="301" t="s">
        <v>201</v>
      </c>
      <c r="B7" s="301" t="s">
        <v>264</v>
      </c>
      <c r="C7" s="301" t="s">
        <v>265</v>
      </c>
      <c r="D7" s="301" t="s">
        <v>266</v>
      </c>
      <c r="E7" s="301" t="s">
        <v>267</v>
      </c>
      <c r="F7" s="301" t="s">
        <v>268</v>
      </c>
      <c r="G7" s="301" t="s">
        <v>269</v>
      </c>
      <c r="H7" s="301"/>
      <c r="I7" s="301"/>
      <c r="J7" s="301"/>
      <c r="K7" s="301"/>
      <c r="L7" s="301"/>
      <c r="M7" s="309" t="s">
        <v>206</v>
      </c>
      <c r="N7" s="310"/>
      <c r="O7" s="310"/>
      <c r="P7" s="311"/>
      <c r="Q7" s="301" t="s">
        <v>207</v>
      </c>
      <c r="R7" s="301"/>
      <c r="S7" s="301"/>
      <c r="T7" s="301"/>
      <c r="U7" s="309" t="s">
        <v>208</v>
      </c>
      <c r="V7" s="311"/>
      <c r="W7" s="313" t="s">
        <v>62</v>
      </c>
    </row>
    <row r="8" spans="1:24" x14ac:dyDescent="0.15">
      <c r="A8" s="301"/>
      <c r="B8" s="301"/>
      <c r="C8" s="301"/>
      <c r="D8" s="301"/>
      <c r="E8" s="301"/>
      <c r="F8" s="301"/>
      <c r="G8" s="301" t="s">
        <v>270</v>
      </c>
      <c r="H8" s="301"/>
      <c r="I8" s="301"/>
      <c r="J8" s="301" t="s">
        <v>271</v>
      </c>
      <c r="K8" s="301" t="s">
        <v>272</v>
      </c>
      <c r="L8" s="301" t="s">
        <v>273</v>
      </c>
      <c r="M8" s="301" t="s">
        <v>274</v>
      </c>
      <c r="N8" s="301" t="s">
        <v>275</v>
      </c>
      <c r="O8" s="301" t="s">
        <v>276</v>
      </c>
      <c r="P8" s="301" t="s">
        <v>277</v>
      </c>
      <c r="Q8" s="309" t="s">
        <v>148</v>
      </c>
      <c r="R8" s="311"/>
      <c r="S8" s="309" t="s">
        <v>149</v>
      </c>
      <c r="T8" s="311"/>
      <c r="U8" s="301" t="s">
        <v>274</v>
      </c>
      <c r="V8" s="301" t="s">
        <v>215</v>
      </c>
      <c r="W8" s="313"/>
    </row>
    <row r="9" spans="1:24" ht="24" x14ac:dyDescent="0.15">
      <c r="A9" s="301"/>
      <c r="B9" s="301"/>
      <c r="C9" s="301"/>
      <c r="D9" s="301"/>
      <c r="E9" s="301"/>
      <c r="F9" s="301"/>
      <c r="G9" s="86" t="s">
        <v>278</v>
      </c>
      <c r="H9" s="86" t="s">
        <v>279</v>
      </c>
      <c r="I9" s="86" t="s">
        <v>280</v>
      </c>
      <c r="J9" s="301"/>
      <c r="K9" s="301"/>
      <c r="L9" s="301"/>
      <c r="M9" s="301"/>
      <c r="N9" s="301"/>
      <c r="O9" s="301"/>
      <c r="P9" s="301"/>
      <c r="Q9" s="86" t="s">
        <v>274</v>
      </c>
      <c r="R9" s="86" t="s">
        <v>215</v>
      </c>
      <c r="S9" s="86" t="s">
        <v>274</v>
      </c>
      <c r="T9" s="86" t="s">
        <v>215</v>
      </c>
      <c r="U9" s="301"/>
      <c r="V9" s="301"/>
      <c r="W9" s="313"/>
    </row>
    <row r="10" spans="1:24" x14ac:dyDescent="0.15">
      <c r="A10" s="98"/>
      <c r="B10" s="87" t="s">
        <v>152</v>
      </c>
      <c r="C10" s="87" t="s">
        <v>153</v>
      </c>
      <c r="D10" s="87" t="s">
        <v>154</v>
      </c>
      <c r="E10" s="87" t="s">
        <v>155</v>
      </c>
      <c r="F10" s="87" t="s">
        <v>156</v>
      </c>
      <c r="G10" s="87" t="s">
        <v>157</v>
      </c>
      <c r="H10" s="87" t="s">
        <v>158</v>
      </c>
      <c r="I10" s="87" t="s">
        <v>159</v>
      </c>
      <c r="J10" s="87" t="s">
        <v>160</v>
      </c>
      <c r="K10" s="87" t="s">
        <v>161</v>
      </c>
      <c r="L10" s="208" t="s">
        <v>162</v>
      </c>
      <c r="M10" s="208" t="s">
        <v>163</v>
      </c>
      <c r="N10" s="208" t="s">
        <v>164</v>
      </c>
      <c r="O10" s="208" t="s">
        <v>165</v>
      </c>
      <c r="P10" s="208" t="s">
        <v>166</v>
      </c>
      <c r="Q10" s="208" t="s">
        <v>217</v>
      </c>
      <c r="R10" s="208" t="s">
        <v>218</v>
      </c>
      <c r="S10" s="208" t="s">
        <v>219</v>
      </c>
      <c r="T10" s="208" t="s">
        <v>220</v>
      </c>
      <c r="U10" s="208" t="s">
        <v>238</v>
      </c>
      <c r="V10" s="208" t="s">
        <v>239</v>
      </c>
      <c r="W10" s="208" t="s">
        <v>240</v>
      </c>
    </row>
    <row r="11" spans="1:24" x14ac:dyDescent="0.15">
      <c r="A11" s="98"/>
      <c r="B11" s="98"/>
      <c r="C11" s="98"/>
      <c r="D11" s="227"/>
      <c r="E11" s="87"/>
      <c r="F11" s="98"/>
      <c r="G11" s="98"/>
      <c r="H11" s="98"/>
      <c r="I11" s="98"/>
      <c r="J11" s="87"/>
      <c r="K11" s="87"/>
      <c r="L11" s="87"/>
      <c r="M11" s="87"/>
      <c r="N11" s="106"/>
      <c r="O11" s="106"/>
      <c r="P11" s="106"/>
      <c r="Q11" s="87"/>
      <c r="R11" s="106"/>
      <c r="S11" s="87"/>
      <c r="T11" s="106"/>
      <c r="U11" s="87"/>
      <c r="V11" s="106"/>
      <c r="W11" s="163"/>
      <c r="X11" s="232"/>
    </row>
    <row r="12" spans="1:24" x14ac:dyDescent="0.15">
      <c r="A12" s="98"/>
      <c r="B12" s="98"/>
      <c r="C12" s="98"/>
      <c r="D12" s="227"/>
      <c r="E12" s="87"/>
      <c r="F12" s="98"/>
      <c r="G12" s="98"/>
      <c r="H12" s="98"/>
      <c r="I12" s="98"/>
      <c r="J12" s="87"/>
      <c r="K12" s="87"/>
      <c r="L12" s="87"/>
      <c r="M12" s="87"/>
      <c r="N12" s="106"/>
      <c r="O12" s="106"/>
      <c r="P12" s="106"/>
      <c r="Q12" s="87"/>
      <c r="R12" s="106"/>
      <c r="S12" s="87"/>
      <c r="T12" s="106"/>
      <c r="U12" s="87"/>
      <c r="V12" s="106"/>
      <c r="W12" s="163"/>
      <c r="X12" s="232"/>
    </row>
    <row r="13" spans="1:24" x14ac:dyDescent="0.15">
      <c r="A13" s="98"/>
      <c r="B13" s="98"/>
      <c r="C13" s="98"/>
      <c r="D13" s="227"/>
      <c r="E13" s="87"/>
      <c r="F13" s="98"/>
      <c r="G13" s="98"/>
      <c r="H13" s="98"/>
      <c r="I13" s="98"/>
      <c r="J13" s="87"/>
      <c r="K13" s="87"/>
      <c r="L13" s="87"/>
      <c r="M13" s="87"/>
      <c r="N13" s="106"/>
      <c r="O13" s="106"/>
      <c r="P13" s="106"/>
      <c r="Q13" s="87"/>
      <c r="R13" s="106"/>
      <c r="S13" s="87"/>
      <c r="T13" s="106"/>
      <c r="U13" s="87"/>
      <c r="V13" s="106"/>
      <c r="W13" s="163"/>
    </row>
    <row r="14" spans="1:24" x14ac:dyDescent="0.15">
      <c r="A14" s="98"/>
      <c r="B14" s="87" t="s">
        <v>281</v>
      </c>
      <c r="C14" s="98"/>
      <c r="D14" s="227"/>
      <c r="E14" s="98"/>
      <c r="F14" s="98"/>
      <c r="G14" s="98"/>
      <c r="H14" s="98"/>
      <c r="I14" s="98"/>
      <c r="J14" s="87"/>
      <c r="K14" s="87"/>
      <c r="L14" s="87"/>
      <c r="M14" s="87"/>
      <c r="N14" s="106"/>
      <c r="O14" s="106"/>
      <c r="P14" s="106"/>
      <c r="Q14" s="87"/>
      <c r="R14" s="106"/>
      <c r="S14" s="87"/>
      <c r="T14" s="106"/>
      <c r="U14" s="87"/>
      <c r="V14" s="106"/>
      <c r="W14" s="163"/>
    </row>
    <row r="15" spans="1:24" ht="64.150000000000006" customHeight="1" x14ac:dyDescent="0.15">
      <c r="A15" s="298"/>
      <c r="B15" s="312"/>
      <c r="C15" s="312"/>
      <c r="D15" s="312"/>
      <c r="E15" s="312"/>
      <c r="F15" s="312"/>
      <c r="G15" s="312"/>
      <c r="H15" s="312"/>
      <c r="I15" s="312"/>
      <c r="J15" s="312"/>
      <c r="K15" s="312"/>
      <c r="L15" s="312"/>
      <c r="M15" s="312"/>
      <c r="N15" s="312"/>
      <c r="O15" s="312"/>
      <c r="P15" s="312"/>
      <c r="Q15" s="312"/>
      <c r="R15" s="312"/>
      <c r="S15" s="312"/>
      <c r="T15" s="296" t="s">
        <v>259</v>
      </c>
      <c r="U15" s="297"/>
      <c r="V15" s="297"/>
      <c r="W15" s="297"/>
    </row>
    <row r="16" spans="1:24" x14ac:dyDescent="0.15">
      <c r="A16" s="299" t="s">
        <v>260</v>
      </c>
      <c r="B16" s="304"/>
      <c r="C16" s="304"/>
      <c r="D16" s="304"/>
      <c r="E16" s="304"/>
      <c r="F16" s="304"/>
      <c r="G16" s="304"/>
      <c r="H16" s="304"/>
      <c r="I16" s="304"/>
      <c r="J16" s="304"/>
      <c r="K16" s="304"/>
      <c r="L16" s="304"/>
      <c r="M16" s="304"/>
      <c r="N16" s="304"/>
      <c r="O16" s="304"/>
      <c r="P16" s="304"/>
      <c r="Q16" s="304"/>
      <c r="R16" s="304"/>
      <c r="S16" s="304"/>
      <c r="T16" s="297"/>
      <c r="U16" s="297"/>
      <c r="V16" s="297"/>
      <c r="W16" s="297"/>
    </row>
    <row r="17" spans="1:22" x14ac:dyDescent="0.15">
      <c r="A17" s="85"/>
      <c r="B17" s="85"/>
      <c r="C17" s="85"/>
      <c r="D17" s="85"/>
      <c r="E17" s="85"/>
      <c r="F17" s="85"/>
      <c r="G17" s="85"/>
      <c r="H17" s="85"/>
      <c r="I17" s="85"/>
      <c r="J17" s="85"/>
      <c r="K17" s="85"/>
      <c r="L17" s="85"/>
      <c r="M17" s="85"/>
      <c r="N17" s="231"/>
      <c r="O17" s="85"/>
      <c r="P17" s="85"/>
      <c r="Q17" s="85"/>
      <c r="R17" s="85"/>
      <c r="S17" s="85"/>
      <c r="T17" s="85"/>
      <c r="U17" s="85"/>
      <c r="V17" s="85"/>
    </row>
    <row r="18" spans="1:22" x14ac:dyDescent="0.15">
      <c r="A18" s="85"/>
      <c r="B18" s="85"/>
      <c r="C18" s="85"/>
      <c r="D18" s="85"/>
      <c r="E18" s="85"/>
      <c r="F18" s="85"/>
      <c r="G18" s="85"/>
      <c r="H18" s="85"/>
      <c r="I18" s="85"/>
      <c r="J18" s="85"/>
      <c r="K18" s="85"/>
      <c r="L18" s="85"/>
      <c r="M18" s="85"/>
      <c r="N18" s="231">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231">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231"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231"/>
      <c r="O21" s="85"/>
      <c r="P21" s="85"/>
      <c r="Q21" s="85"/>
      <c r="R21" s="85"/>
      <c r="S21" s="85"/>
      <c r="T21" s="85"/>
      <c r="U21" s="85"/>
      <c r="V21" s="85"/>
    </row>
    <row r="22" spans="1:22" x14ac:dyDescent="0.15">
      <c r="A22" s="85"/>
      <c r="B22" s="85"/>
      <c r="C22" s="85"/>
      <c r="D22" s="85"/>
      <c r="E22" s="85"/>
      <c r="F22" s="85"/>
      <c r="G22" s="85"/>
      <c r="H22" s="85"/>
      <c r="I22" s="85"/>
      <c r="J22" s="85"/>
      <c r="K22" s="85"/>
      <c r="L22" s="85"/>
      <c r="M22" s="85"/>
      <c r="N22" s="231"/>
      <c r="O22" s="85"/>
      <c r="P22" s="85"/>
      <c r="Q22" s="85"/>
      <c r="R22" s="85"/>
      <c r="S22" s="85"/>
      <c r="T22" s="85"/>
      <c r="U22" s="85"/>
      <c r="V22" s="85"/>
    </row>
    <row r="23" spans="1:22" x14ac:dyDescent="0.15">
      <c r="A23" s="85"/>
      <c r="B23" s="85"/>
      <c r="C23" s="85"/>
      <c r="D23" s="85"/>
      <c r="E23" s="85"/>
      <c r="F23" s="85"/>
      <c r="G23" s="85"/>
      <c r="H23" s="85"/>
      <c r="I23" s="85"/>
      <c r="J23" s="85"/>
      <c r="K23" s="85"/>
      <c r="L23" s="85"/>
      <c r="M23" s="85"/>
      <c r="N23" s="231"/>
      <c r="O23" s="85"/>
      <c r="P23" s="85"/>
      <c r="Q23" s="85"/>
      <c r="R23" s="85"/>
      <c r="S23" s="85"/>
      <c r="T23" s="85"/>
      <c r="U23" s="85"/>
      <c r="V23" s="85"/>
    </row>
    <row r="24" spans="1:22" x14ac:dyDescent="0.15">
      <c r="N24" s="233"/>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35"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42" customWidth="1"/>
    <col min="2" max="2" width="14.875" style="142" customWidth="1"/>
    <col min="3" max="3" width="12.875" style="142" customWidth="1"/>
    <col min="4" max="4" width="9.875" style="142" customWidth="1"/>
    <col min="5" max="5" width="9" style="142"/>
    <col min="6" max="6" width="11.25" style="142" customWidth="1"/>
    <col min="7" max="9" width="5.125" style="142" customWidth="1"/>
    <col min="10" max="10" width="9" style="142"/>
    <col min="11" max="11" width="12.75" style="142" customWidth="1"/>
    <col min="12" max="12" width="8.625" style="142" customWidth="1"/>
    <col min="13" max="13" width="11.625" style="142" customWidth="1"/>
    <col min="14" max="18" width="9" style="142"/>
    <col min="19" max="19" width="11.375" style="142" customWidth="1"/>
    <col min="20" max="16384" width="9" style="142"/>
  </cols>
  <sheetData>
    <row r="2" spans="1:27" ht="31.9" customHeight="1" x14ac:dyDescent="0.15">
      <c r="A2" s="314" t="s">
        <v>282</v>
      </c>
      <c r="B2" s="308"/>
      <c r="C2" s="308"/>
      <c r="D2" s="308"/>
      <c r="E2" s="308"/>
      <c r="F2" s="308"/>
      <c r="G2" s="308"/>
      <c r="H2" s="308"/>
      <c r="I2" s="308"/>
      <c r="J2" s="308"/>
      <c r="K2" s="308"/>
      <c r="L2" s="308"/>
      <c r="M2" s="308"/>
      <c r="N2" s="308"/>
      <c r="O2" s="308"/>
      <c r="P2" s="308"/>
      <c r="Q2" s="308"/>
      <c r="R2" s="308"/>
      <c r="S2" s="308"/>
      <c r="T2" s="308"/>
    </row>
    <row r="3" spans="1:27" ht="13.5" customHeight="1" x14ac:dyDescent="0.15">
      <c r="A3" s="226"/>
      <c r="B3" s="226"/>
      <c r="C3" s="226"/>
      <c r="D3" s="226"/>
      <c r="E3" s="226"/>
      <c r="F3" s="226"/>
      <c r="G3" s="226"/>
      <c r="H3" s="226"/>
      <c r="I3" s="226"/>
      <c r="J3" s="226"/>
      <c r="K3" s="226"/>
      <c r="L3" s="226"/>
      <c r="M3" s="226"/>
      <c r="N3" s="226"/>
      <c r="O3" s="226"/>
      <c r="P3" s="226"/>
      <c r="Q3" s="226"/>
      <c r="R3" s="226"/>
      <c r="S3" s="226"/>
      <c r="T3" s="113" t="s">
        <v>283</v>
      </c>
    </row>
    <row r="4" spans="1:27" x14ac:dyDescent="0.15">
      <c r="A4" s="215" t="str">
        <f>货币资金!A4</f>
        <v>清查基准日：2023年8月31日</v>
      </c>
    </row>
    <row r="5" spans="1:27" x14ac:dyDescent="0.15">
      <c r="A5" s="215" t="str">
        <f>货币资金!A5</f>
        <v>填报单位：林芝市巴宜区八一镇人民政府</v>
      </c>
    </row>
    <row r="6" spans="1:27" x14ac:dyDescent="0.15">
      <c r="A6" s="215" t="str">
        <f>货币资金!A6</f>
        <v>项目名称：百巴镇苹果种植项目</v>
      </c>
      <c r="T6" s="217" t="s">
        <v>83</v>
      </c>
    </row>
    <row r="7" spans="1:27" x14ac:dyDescent="0.15">
      <c r="A7" s="301" t="s">
        <v>201</v>
      </c>
      <c r="B7" s="301" t="s">
        <v>264</v>
      </c>
      <c r="C7" s="301" t="s">
        <v>265</v>
      </c>
      <c r="D7" s="301" t="s">
        <v>266</v>
      </c>
      <c r="E7" s="301" t="s">
        <v>267</v>
      </c>
      <c r="F7" s="301" t="s">
        <v>268</v>
      </c>
      <c r="G7" s="295" t="s">
        <v>269</v>
      </c>
      <c r="H7" s="295"/>
      <c r="I7" s="295"/>
      <c r="J7" s="295" t="s">
        <v>206</v>
      </c>
      <c r="K7" s="295"/>
      <c r="L7" s="295"/>
      <c r="M7" s="295"/>
      <c r="N7" s="301" t="s">
        <v>207</v>
      </c>
      <c r="O7" s="301"/>
      <c r="P7" s="301"/>
      <c r="Q7" s="301"/>
      <c r="R7" s="301" t="s">
        <v>208</v>
      </c>
      <c r="S7" s="301"/>
      <c r="T7" s="295" t="s">
        <v>209</v>
      </c>
    </row>
    <row r="8" spans="1:27" x14ac:dyDescent="0.15">
      <c r="A8" s="301"/>
      <c r="B8" s="301"/>
      <c r="C8" s="301"/>
      <c r="D8" s="301"/>
      <c r="E8" s="301"/>
      <c r="F8" s="301"/>
      <c r="G8" s="301" t="s">
        <v>271</v>
      </c>
      <c r="H8" s="301" t="s">
        <v>272</v>
      </c>
      <c r="I8" s="301" t="s">
        <v>273</v>
      </c>
      <c r="J8" s="301" t="s">
        <v>274</v>
      </c>
      <c r="K8" s="300" t="s">
        <v>284</v>
      </c>
      <c r="L8" s="301" t="s">
        <v>276</v>
      </c>
      <c r="M8" s="301" t="s">
        <v>277</v>
      </c>
      <c r="N8" s="309" t="s">
        <v>148</v>
      </c>
      <c r="O8" s="311"/>
      <c r="P8" s="309" t="s">
        <v>149</v>
      </c>
      <c r="Q8" s="311"/>
      <c r="R8" s="301" t="s">
        <v>274</v>
      </c>
      <c r="S8" s="301" t="s">
        <v>215</v>
      </c>
      <c r="T8" s="295"/>
    </row>
    <row r="9" spans="1:27" ht="24" x14ac:dyDescent="0.15">
      <c r="A9" s="301"/>
      <c r="B9" s="301"/>
      <c r="C9" s="301"/>
      <c r="D9" s="301"/>
      <c r="E9" s="301"/>
      <c r="F9" s="301"/>
      <c r="G9" s="301"/>
      <c r="H9" s="301"/>
      <c r="I9" s="301"/>
      <c r="J9" s="301"/>
      <c r="K9" s="301"/>
      <c r="L9" s="301"/>
      <c r="M9" s="301"/>
      <c r="N9" s="86" t="s">
        <v>274</v>
      </c>
      <c r="O9" s="86" t="s">
        <v>215</v>
      </c>
      <c r="P9" s="86" t="s">
        <v>274</v>
      </c>
      <c r="Q9" s="86" t="s">
        <v>215</v>
      </c>
      <c r="R9" s="301"/>
      <c r="S9" s="301"/>
      <c r="T9" s="295"/>
    </row>
    <row r="10" spans="1:27" x14ac:dyDescent="0.15">
      <c r="A10" s="98"/>
      <c r="B10" s="87" t="s">
        <v>152</v>
      </c>
      <c r="C10" s="87" t="s">
        <v>153</v>
      </c>
      <c r="D10" s="87" t="s">
        <v>154</v>
      </c>
      <c r="E10" s="87" t="s">
        <v>155</v>
      </c>
      <c r="F10" s="87" t="s">
        <v>156</v>
      </c>
      <c r="G10" s="87" t="s">
        <v>157</v>
      </c>
      <c r="H10" s="87" t="s">
        <v>158</v>
      </c>
      <c r="I10" s="87" t="s">
        <v>159</v>
      </c>
      <c r="J10" s="87" t="s">
        <v>160</v>
      </c>
      <c r="K10" s="87" t="s">
        <v>161</v>
      </c>
      <c r="L10" s="208" t="s">
        <v>162</v>
      </c>
      <c r="M10" s="208" t="s">
        <v>163</v>
      </c>
      <c r="N10" s="208" t="s">
        <v>164</v>
      </c>
      <c r="O10" s="208" t="s">
        <v>165</v>
      </c>
      <c r="P10" s="208" t="s">
        <v>166</v>
      </c>
      <c r="Q10" s="208" t="s">
        <v>217</v>
      </c>
      <c r="R10" s="208" t="s">
        <v>218</v>
      </c>
      <c r="S10" s="208" t="s">
        <v>219</v>
      </c>
      <c r="T10" s="208" t="s">
        <v>220</v>
      </c>
    </row>
    <row r="11" spans="1:27" ht="37.5" x14ac:dyDescent="0.15">
      <c r="A11" s="98">
        <v>1</v>
      </c>
      <c r="B11" s="115" t="s">
        <v>285</v>
      </c>
      <c r="C11" s="115" t="s">
        <v>286</v>
      </c>
      <c r="D11" s="143">
        <v>43645</v>
      </c>
      <c r="E11" s="115" t="s">
        <v>287</v>
      </c>
      <c r="F11" s="114" t="s">
        <v>288</v>
      </c>
      <c r="G11" s="88" t="s">
        <v>289</v>
      </c>
      <c r="H11" s="87"/>
      <c r="I11" s="87"/>
      <c r="J11" s="87" t="s">
        <v>290</v>
      </c>
      <c r="K11" s="106">
        <v>20000</v>
      </c>
      <c r="L11" s="106">
        <v>0</v>
      </c>
      <c r="M11" s="106">
        <f>K11-L11</f>
        <v>20000</v>
      </c>
      <c r="N11" s="87"/>
      <c r="O11" s="106"/>
      <c r="P11" s="87" t="s">
        <v>291</v>
      </c>
      <c r="Q11" s="106">
        <v>6687.5</v>
      </c>
      <c r="R11" s="87">
        <v>532.5</v>
      </c>
      <c r="S11" s="106">
        <f>K11-Q11</f>
        <v>13312.5</v>
      </c>
      <c r="T11" s="229"/>
      <c r="U11" s="230"/>
      <c r="V11" s="231"/>
      <c r="X11" s="232"/>
      <c r="Y11" s="233"/>
      <c r="Z11" s="233"/>
      <c r="AA11" s="233"/>
    </row>
    <row r="12" spans="1:27" x14ac:dyDescent="0.15">
      <c r="A12" s="98"/>
      <c r="B12" s="98"/>
      <c r="C12" s="98"/>
      <c r="D12" s="227"/>
      <c r="E12" s="88"/>
      <c r="F12" s="98"/>
      <c r="G12" s="87"/>
      <c r="H12" s="87"/>
      <c r="I12" s="87"/>
      <c r="J12" s="98"/>
      <c r="K12" s="106"/>
      <c r="L12" s="106"/>
      <c r="M12" s="106"/>
      <c r="N12" s="87"/>
      <c r="O12" s="106"/>
      <c r="P12" s="87"/>
      <c r="Q12" s="106"/>
      <c r="R12" s="87"/>
      <c r="S12" s="106"/>
      <c r="T12" s="98"/>
    </row>
    <row r="13" spans="1:27" x14ac:dyDescent="0.15">
      <c r="A13" s="98"/>
      <c r="B13" s="98"/>
      <c r="C13" s="98"/>
      <c r="D13" s="227"/>
      <c r="E13" s="88"/>
      <c r="F13" s="98"/>
      <c r="G13" s="87"/>
      <c r="H13" s="87"/>
      <c r="I13" s="87"/>
      <c r="J13" s="98"/>
      <c r="K13" s="106"/>
      <c r="L13" s="106"/>
      <c r="M13" s="106"/>
      <c r="N13" s="87"/>
      <c r="O13" s="106"/>
      <c r="P13" s="87"/>
      <c r="Q13" s="106"/>
      <c r="R13" s="87"/>
      <c r="S13" s="106"/>
      <c r="T13" s="98"/>
    </row>
    <row r="14" spans="1:27" hidden="1" x14ac:dyDescent="0.15">
      <c r="A14" s="98"/>
      <c r="B14" s="98"/>
      <c r="C14" s="98"/>
      <c r="D14" s="227"/>
      <c r="E14" s="88"/>
      <c r="F14" s="98"/>
      <c r="G14" s="87"/>
      <c r="H14" s="87"/>
      <c r="I14" s="87"/>
      <c r="J14" s="98"/>
      <c r="K14" s="106"/>
      <c r="L14" s="106"/>
      <c r="M14" s="106"/>
      <c r="N14" s="87"/>
      <c r="O14" s="106"/>
      <c r="P14" s="87"/>
      <c r="Q14" s="106"/>
      <c r="R14" s="87"/>
      <c r="S14" s="106"/>
      <c r="T14" s="98"/>
    </row>
    <row r="15" spans="1:27" hidden="1" x14ac:dyDescent="0.15">
      <c r="A15" s="98"/>
      <c r="B15" s="98"/>
      <c r="C15" s="98"/>
      <c r="D15" s="227"/>
      <c r="E15" s="88"/>
      <c r="F15" s="98"/>
      <c r="G15" s="87"/>
      <c r="H15" s="87"/>
      <c r="I15" s="87"/>
      <c r="J15" s="98"/>
      <c r="K15" s="106"/>
      <c r="L15" s="106"/>
      <c r="M15" s="106"/>
      <c r="N15" s="87"/>
      <c r="O15" s="106"/>
      <c r="P15" s="87"/>
      <c r="Q15" s="106"/>
      <c r="R15" s="87"/>
      <c r="S15" s="106"/>
      <c r="T15" s="98"/>
    </row>
    <row r="16" spans="1:27" hidden="1" x14ac:dyDescent="0.15">
      <c r="A16" s="98"/>
      <c r="B16" s="98"/>
      <c r="C16" s="98"/>
      <c r="D16" s="227"/>
      <c r="E16" s="98"/>
      <c r="F16" s="98"/>
      <c r="G16" s="87"/>
      <c r="H16" s="87"/>
      <c r="I16" s="87"/>
      <c r="J16" s="87"/>
      <c r="K16" s="106"/>
      <c r="L16" s="106"/>
      <c r="M16" s="106"/>
      <c r="N16" s="87"/>
      <c r="O16" s="106"/>
      <c r="P16" s="87"/>
      <c r="Q16" s="106"/>
      <c r="R16" s="87"/>
      <c r="S16" s="106"/>
      <c r="T16" s="98"/>
    </row>
    <row r="17" spans="1:20" hidden="1" x14ac:dyDescent="0.15">
      <c r="A17" s="98"/>
      <c r="B17" s="115"/>
      <c r="C17" s="98"/>
      <c r="D17" s="227"/>
      <c r="E17" s="98"/>
      <c r="F17" s="98"/>
      <c r="G17" s="87"/>
      <c r="H17" s="87"/>
      <c r="I17" s="87"/>
      <c r="J17" s="87"/>
      <c r="K17" s="106"/>
      <c r="L17" s="106"/>
      <c r="M17" s="106"/>
      <c r="N17" s="87"/>
      <c r="O17" s="106"/>
      <c r="P17" s="87"/>
      <c r="Q17" s="106"/>
      <c r="R17" s="87"/>
      <c r="S17" s="106"/>
      <c r="T17" s="98"/>
    </row>
    <row r="18" spans="1:20" hidden="1" x14ac:dyDescent="0.15">
      <c r="A18" s="98"/>
      <c r="B18" s="98"/>
      <c r="C18" s="98"/>
      <c r="D18" s="227"/>
      <c r="E18" s="98"/>
      <c r="F18" s="98"/>
      <c r="G18" s="87"/>
      <c r="H18" s="87"/>
      <c r="I18" s="87"/>
      <c r="J18" s="87"/>
      <c r="K18" s="106"/>
      <c r="L18" s="106"/>
      <c r="M18" s="106"/>
      <c r="N18" s="87"/>
      <c r="O18" s="106"/>
      <c r="P18" s="87"/>
      <c r="Q18" s="106"/>
      <c r="R18" s="87"/>
      <c r="S18" s="106"/>
      <c r="T18" s="98"/>
    </row>
    <row r="19" spans="1:20" hidden="1" x14ac:dyDescent="0.15">
      <c r="A19" s="98"/>
      <c r="B19" s="98"/>
      <c r="C19" s="98"/>
      <c r="D19" s="227"/>
      <c r="E19" s="98"/>
      <c r="F19" s="98"/>
      <c r="G19" s="87"/>
      <c r="H19" s="87"/>
      <c r="I19" s="87"/>
      <c r="J19" s="87"/>
      <c r="K19" s="106"/>
      <c r="L19" s="106"/>
      <c r="M19" s="106"/>
      <c r="N19" s="87"/>
      <c r="O19" s="106"/>
      <c r="P19" s="87"/>
      <c r="Q19" s="106"/>
      <c r="R19" s="87"/>
      <c r="S19" s="106"/>
      <c r="T19" s="98"/>
    </row>
    <row r="20" spans="1:20" hidden="1" x14ac:dyDescent="0.15">
      <c r="A20" s="98"/>
      <c r="B20" s="115"/>
      <c r="C20" s="98"/>
      <c r="D20" s="227"/>
      <c r="E20" s="98"/>
      <c r="F20" s="98"/>
      <c r="G20" s="87"/>
      <c r="H20" s="87"/>
      <c r="I20" s="87"/>
      <c r="J20" s="87"/>
      <c r="K20" s="106"/>
      <c r="L20" s="106"/>
      <c r="M20" s="106"/>
      <c r="N20" s="87"/>
      <c r="O20" s="106"/>
      <c r="P20" s="87"/>
      <c r="Q20" s="106"/>
      <c r="R20" s="87"/>
      <c r="S20" s="106"/>
      <c r="T20" s="98"/>
    </row>
    <row r="21" spans="1:20" hidden="1" x14ac:dyDescent="0.15">
      <c r="A21" s="98"/>
      <c r="B21" s="98"/>
      <c r="C21" s="98"/>
      <c r="D21" s="227"/>
      <c r="E21" s="88"/>
      <c r="F21" s="98"/>
      <c r="G21" s="87"/>
      <c r="H21" s="87"/>
      <c r="I21" s="87"/>
      <c r="J21" s="87"/>
      <c r="K21" s="106"/>
      <c r="L21" s="106"/>
      <c r="M21" s="106"/>
      <c r="N21" s="87"/>
      <c r="O21" s="106"/>
      <c r="P21" s="87"/>
      <c r="Q21" s="106"/>
      <c r="R21" s="87"/>
      <c r="S21" s="106"/>
      <c r="T21" s="98"/>
    </row>
    <row r="22" spans="1:20" hidden="1" x14ac:dyDescent="0.15">
      <c r="A22" s="98"/>
      <c r="B22" s="98"/>
      <c r="C22" s="98"/>
      <c r="D22" s="227"/>
      <c r="E22" s="88"/>
      <c r="F22" s="98"/>
      <c r="G22" s="87"/>
      <c r="H22" s="87"/>
      <c r="I22" s="87"/>
      <c r="J22" s="87"/>
      <c r="K22" s="106"/>
      <c r="L22" s="106"/>
      <c r="M22" s="106"/>
      <c r="N22" s="87"/>
      <c r="O22" s="106"/>
      <c r="P22" s="87"/>
      <c r="Q22" s="106"/>
      <c r="R22" s="87"/>
      <c r="S22" s="106"/>
      <c r="T22" s="98"/>
    </row>
    <row r="23" spans="1:20" hidden="1" x14ac:dyDescent="0.15">
      <c r="A23" s="98"/>
      <c r="B23" s="98"/>
      <c r="C23" s="98"/>
      <c r="D23" s="227"/>
      <c r="E23" s="88"/>
      <c r="F23" s="98"/>
      <c r="G23" s="87"/>
      <c r="H23" s="87"/>
      <c r="I23" s="87"/>
      <c r="J23" s="87"/>
      <c r="K23" s="106"/>
      <c r="L23" s="106"/>
      <c r="M23" s="106"/>
      <c r="N23" s="87"/>
      <c r="O23" s="106"/>
      <c r="P23" s="87"/>
      <c r="Q23" s="106"/>
      <c r="R23" s="87"/>
      <c r="S23" s="106"/>
      <c r="T23" s="98"/>
    </row>
    <row r="24" spans="1:20" hidden="1" x14ac:dyDescent="0.15">
      <c r="A24" s="98"/>
      <c r="B24" s="98"/>
      <c r="C24" s="98"/>
      <c r="D24" s="227"/>
      <c r="E24" s="88"/>
      <c r="F24" s="98"/>
      <c r="G24" s="87"/>
      <c r="H24" s="87"/>
      <c r="I24" s="87"/>
      <c r="J24" s="87"/>
      <c r="K24" s="106"/>
      <c r="L24" s="106"/>
      <c r="M24" s="106"/>
      <c r="N24" s="87"/>
      <c r="O24" s="106"/>
      <c r="P24" s="87"/>
      <c r="Q24" s="106"/>
      <c r="R24" s="87"/>
      <c r="S24" s="106"/>
      <c r="T24" s="98"/>
    </row>
    <row r="25" spans="1:20" hidden="1" x14ac:dyDescent="0.15">
      <c r="A25" s="98"/>
      <c r="B25" s="98"/>
      <c r="C25" s="98"/>
      <c r="D25" s="227"/>
      <c r="E25" s="88"/>
      <c r="F25" s="98"/>
      <c r="G25" s="87"/>
      <c r="H25" s="87"/>
      <c r="I25" s="87"/>
      <c r="J25" s="87"/>
      <c r="K25" s="106"/>
      <c r="L25" s="106"/>
      <c r="M25" s="106"/>
      <c r="N25" s="87"/>
      <c r="O25" s="106"/>
      <c r="P25" s="87"/>
      <c r="Q25" s="106"/>
      <c r="R25" s="87"/>
      <c r="S25" s="106"/>
      <c r="T25" s="98"/>
    </row>
    <row r="26" spans="1:20" hidden="1" x14ac:dyDescent="0.15">
      <c r="A26" s="98"/>
      <c r="B26" s="98"/>
      <c r="C26" s="98"/>
      <c r="D26" s="227"/>
      <c r="E26" s="88"/>
      <c r="F26" s="98"/>
      <c r="G26" s="87"/>
      <c r="H26" s="87"/>
      <c r="I26" s="87"/>
      <c r="J26" s="87"/>
      <c r="K26" s="106"/>
      <c r="L26" s="106"/>
      <c r="M26" s="106"/>
      <c r="N26" s="87"/>
      <c r="O26" s="106"/>
      <c r="P26" s="87"/>
      <c r="Q26" s="106"/>
      <c r="R26" s="87"/>
      <c r="S26" s="106"/>
      <c r="T26" s="98"/>
    </row>
    <row r="27" spans="1:20" hidden="1" x14ac:dyDescent="0.15">
      <c r="A27" s="98"/>
      <c r="B27" s="98"/>
      <c r="C27" s="98"/>
      <c r="D27" s="227"/>
      <c r="E27" s="88"/>
      <c r="F27" s="98"/>
      <c r="G27" s="87"/>
      <c r="H27" s="87"/>
      <c r="I27" s="87"/>
      <c r="J27" s="87"/>
      <c r="K27" s="106"/>
      <c r="L27" s="106"/>
      <c r="M27" s="106"/>
      <c r="N27" s="87"/>
      <c r="O27" s="106"/>
      <c r="P27" s="87"/>
      <c r="Q27" s="106"/>
      <c r="R27" s="87"/>
      <c r="S27" s="106"/>
      <c r="T27" s="98"/>
    </row>
    <row r="28" spans="1:20" hidden="1" x14ac:dyDescent="0.15">
      <c r="A28" s="98"/>
      <c r="B28" s="98"/>
      <c r="C28" s="98"/>
      <c r="D28" s="227"/>
      <c r="E28" s="88"/>
      <c r="F28" s="98"/>
      <c r="G28" s="87"/>
      <c r="H28" s="87"/>
      <c r="I28" s="87"/>
      <c r="J28" s="87"/>
      <c r="K28" s="106"/>
      <c r="L28" s="106"/>
      <c r="M28" s="106"/>
      <c r="N28" s="87"/>
      <c r="O28" s="106"/>
      <c r="P28" s="87"/>
      <c r="Q28" s="106"/>
      <c r="R28" s="87"/>
      <c r="S28" s="106"/>
      <c r="T28" s="98"/>
    </row>
    <row r="29" spans="1:20" hidden="1" x14ac:dyDescent="0.15">
      <c r="A29" s="98"/>
      <c r="B29" s="98"/>
      <c r="C29" s="98"/>
      <c r="D29" s="227"/>
      <c r="E29" s="88"/>
      <c r="F29" s="98"/>
      <c r="G29" s="87"/>
      <c r="H29" s="87"/>
      <c r="I29" s="87"/>
      <c r="J29" s="87"/>
      <c r="K29" s="106"/>
      <c r="L29" s="106"/>
      <c r="M29" s="106"/>
      <c r="N29" s="87"/>
      <c r="O29" s="106"/>
      <c r="P29" s="87"/>
      <c r="Q29" s="106"/>
      <c r="R29" s="87"/>
      <c r="S29" s="106"/>
      <c r="T29" s="98"/>
    </row>
    <row r="30" spans="1:20" hidden="1" x14ac:dyDescent="0.15">
      <c r="A30" s="98"/>
      <c r="B30" s="98"/>
      <c r="C30" s="98"/>
      <c r="D30" s="227"/>
      <c r="E30" s="88"/>
      <c r="F30" s="98"/>
      <c r="G30" s="87"/>
      <c r="H30" s="87"/>
      <c r="I30" s="87"/>
      <c r="J30" s="87"/>
      <c r="K30" s="106"/>
      <c r="L30" s="106"/>
      <c r="M30" s="106"/>
      <c r="N30" s="87"/>
      <c r="O30" s="106"/>
      <c r="P30" s="87"/>
      <c r="Q30" s="106"/>
      <c r="R30" s="87"/>
      <c r="S30" s="106"/>
      <c r="T30" s="98"/>
    </row>
    <row r="31" spans="1:20" hidden="1" x14ac:dyDescent="0.15">
      <c r="A31" s="98"/>
      <c r="B31" s="98"/>
      <c r="C31" s="98"/>
      <c r="D31" s="227"/>
      <c r="E31" s="88"/>
      <c r="F31" s="98"/>
      <c r="G31" s="87"/>
      <c r="H31" s="87"/>
      <c r="I31" s="87"/>
      <c r="J31" s="87"/>
      <c r="K31" s="106"/>
      <c r="L31" s="106"/>
      <c r="M31" s="106"/>
      <c r="N31" s="87"/>
      <c r="O31" s="106"/>
      <c r="P31" s="87"/>
      <c r="Q31" s="106"/>
      <c r="R31" s="87"/>
      <c r="S31" s="106"/>
      <c r="T31" s="98"/>
    </row>
    <row r="32" spans="1:20" hidden="1" x14ac:dyDescent="0.15">
      <c r="A32" s="98"/>
      <c r="B32" s="98"/>
      <c r="C32" s="98"/>
      <c r="D32" s="227"/>
      <c r="E32" s="88"/>
      <c r="F32" s="98"/>
      <c r="G32" s="87"/>
      <c r="H32" s="87"/>
      <c r="I32" s="87"/>
      <c r="J32" s="87"/>
      <c r="K32" s="106"/>
      <c r="L32" s="106"/>
      <c r="M32" s="106"/>
      <c r="N32" s="87"/>
      <c r="O32" s="106"/>
      <c r="P32" s="87"/>
      <c r="Q32" s="106"/>
      <c r="R32" s="87"/>
      <c r="S32" s="106"/>
      <c r="T32" s="98"/>
    </row>
    <row r="33" spans="1:20" hidden="1" x14ac:dyDescent="0.15">
      <c r="A33" s="98"/>
      <c r="B33" s="98"/>
      <c r="C33" s="98"/>
      <c r="D33" s="227"/>
      <c r="E33" s="88"/>
      <c r="F33" s="98"/>
      <c r="G33" s="87"/>
      <c r="H33" s="87"/>
      <c r="I33" s="87"/>
      <c r="J33" s="87"/>
      <c r="K33" s="106"/>
      <c r="L33" s="106"/>
      <c r="M33" s="106"/>
      <c r="N33" s="87"/>
      <c r="O33" s="106"/>
      <c r="P33" s="87"/>
      <c r="Q33" s="106"/>
      <c r="R33" s="87"/>
      <c r="S33" s="106"/>
      <c r="T33" s="98"/>
    </row>
    <row r="34" spans="1:20" hidden="1" x14ac:dyDescent="0.15">
      <c r="A34" s="98"/>
      <c r="B34" s="98"/>
      <c r="C34" s="98"/>
      <c r="D34" s="227"/>
      <c r="E34" s="88"/>
      <c r="F34" s="98"/>
      <c r="G34" s="87"/>
      <c r="H34" s="87"/>
      <c r="I34" s="87"/>
      <c r="J34" s="87"/>
      <c r="K34" s="106"/>
      <c r="L34" s="106"/>
      <c r="M34" s="106"/>
      <c r="N34" s="87"/>
      <c r="O34" s="106"/>
      <c r="P34" s="87"/>
      <c r="Q34" s="106"/>
      <c r="R34" s="87"/>
      <c r="S34" s="106"/>
      <c r="T34" s="98"/>
    </row>
    <row r="35" spans="1:20" hidden="1" x14ac:dyDescent="0.15">
      <c r="A35" s="98"/>
      <c r="B35" s="98"/>
      <c r="C35" s="98"/>
      <c r="D35" s="227"/>
      <c r="E35" s="88"/>
      <c r="F35" s="98"/>
      <c r="G35" s="87"/>
      <c r="H35" s="87"/>
      <c r="I35" s="87"/>
      <c r="J35" s="87"/>
      <c r="K35" s="106"/>
      <c r="L35" s="106"/>
      <c r="M35" s="106"/>
      <c r="N35" s="87"/>
      <c r="O35" s="106"/>
      <c r="P35" s="87"/>
      <c r="Q35" s="106"/>
      <c r="R35" s="87"/>
      <c r="S35" s="106"/>
      <c r="T35" s="98"/>
    </row>
    <row r="36" spans="1:20" hidden="1" x14ac:dyDescent="0.15">
      <c r="A36" s="98"/>
      <c r="B36" s="98"/>
      <c r="C36" s="98"/>
      <c r="D36" s="227"/>
      <c r="E36" s="88"/>
      <c r="F36" s="98"/>
      <c r="G36" s="87"/>
      <c r="H36" s="87"/>
      <c r="I36" s="87"/>
      <c r="J36" s="87"/>
      <c r="K36" s="106"/>
      <c r="L36" s="106"/>
      <c r="M36" s="106"/>
      <c r="N36" s="87"/>
      <c r="O36" s="106"/>
      <c r="P36" s="87"/>
      <c r="Q36" s="106"/>
      <c r="R36" s="87"/>
      <c r="S36" s="106"/>
      <c r="T36" s="98"/>
    </row>
    <row r="37" spans="1:20" hidden="1" x14ac:dyDescent="0.15">
      <c r="A37" s="98"/>
      <c r="B37" s="98"/>
      <c r="C37" s="98"/>
      <c r="D37" s="227"/>
      <c r="E37" s="88"/>
      <c r="F37" s="98"/>
      <c r="G37" s="87"/>
      <c r="H37" s="87"/>
      <c r="I37" s="87"/>
      <c r="J37" s="87"/>
      <c r="K37" s="106"/>
      <c r="L37" s="106"/>
      <c r="M37" s="106"/>
      <c r="N37" s="87"/>
      <c r="O37" s="106"/>
      <c r="P37" s="87"/>
      <c r="Q37" s="106"/>
      <c r="R37" s="87"/>
      <c r="S37" s="106"/>
      <c r="T37" s="98"/>
    </row>
    <row r="38" spans="1:20" hidden="1" x14ac:dyDescent="0.15">
      <c r="A38" s="98"/>
      <c r="B38" s="98"/>
      <c r="C38" s="98"/>
      <c r="D38" s="227"/>
      <c r="E38" s="88"/>
      <c r="F38" s="98"/>
      <c r="G38" s="87"/>
      <c r="H38" s="87"/>
      <c r="I38" s="87"/>
      <c r="J38" s="87"/>
      <c r="K38" s="106"/>
      <c r="L38" s="106"/>
      <c r="M38" s="106"/>
      <c r="N38" s="87"/>
      <c r="O38" s="106"/>
      <c r="P38" s="87"/>
      <c r="Q38" s="106"/>
      <c r="R38" s="87"/>
      <c r="S38" s="106"/>
      <c r="T38" s="98"/>
    </row>
    <row r="39" spans="1:20" hidden="1" x14ac:dyDescent="0.15">
      <c r="A39" s="98"/>
      <c r="B39" s="98"/>
      <c r="C39" s="98"/>
      <c r="D39" s="227"/>
      <c r="E39" s="88"/>
      <c r="F39" s="98"/>
      <c r="G39" s="87"/>
      <c r="H39" s="87"/>
      <c r="I39" s="87"/>
      <c r="J39" s="87"/>
      <c r="K39" s="106"/>
      <c r="L39" s="106"/>
      <c r="M39" s="106"/>
      <c r="N39" s="87"/>
      <c r="O39" s="106"/>
      <c r="P39" s="87"/>
      <c r="Q39" s="106"/>
      <c r="R39" s="87"/>
      <c r="S39" s="106"/>
      <c r="T39" s="98"/>
    </row>
    <row r="40" spans="1:20" hidden="1" x14ac:dyDescent="0.15">
      <c r="A40" s="98"/>
      <c r="B40" s="98"/>
      <c r="C40" s="98"/>
      <c r="D40" s="227"/>
      <c r="E40" s="88"/>
      <c r="F40" s="98"/>
      <c r="G40" s="87"/>
      <c r="H40" s="87"/>
      <c r="I40" s="87"/>
      <c r="J40" s="87"/>
      <c r="K40" s="106"/>
      <c r="L40" s="106"/>
      <c r="M40" s="106"/>
      <c r="N40" s="87"/>
      <c r="O40" s="106"/>
      <c r="P40" s="87"/>
      <c r="Q40" s="106"/>
      <c r="R40" s="87"/>
      <c r="S40" s="106"/>
      <c r="T40" s="98"/>
    </row>
    <row r="41" spans="1:20" hidden="1" x14ac:dyDescent="0.15">
      <c r="A41" s="98"/>
      <c r="B41" s="98"/>
      <c r="C41" s="98"/>
      <c r="D41" s="227"/>
      <c r="E41" s="88"/>
      <c r="F41" s="98"/>
      <c r="G41" s="87"/>
      <c r="H41" s="87"/>
      <c r="I41" s="87"/>
      <c r="J41" s="87"/>
      <c r="K41" s="106"/>
      <c r="L41" s="106"/>
      <c r="M41" s="106"/>
      <c r="N41" s="87"/>
      <c r="O41" s="106"/>
      <c r="P41" s="87"/>
      <c r="Q41" s="106"/>
      <c r="R41" s="87"/>
      <c r="S41" s="106"/>
      <c r="T41" s="98"/>
    </row>
    <row r="42" spans="1:20" hidden="1" x14ac:dyDescent="0.15">
      <c r="A42" s="98"/>
      <c r="B42" s="98"/>
      <c r="C42" s="98"/>
      <c r="D42" s="227"/>
      <c r="E42" s="88"/>
      <c r="F42" s="98"/>
      <c r="G42" s="87"/>
      <c r="H42" s="87"/>
      <c r="I42" s="87"/>
      <c r="J42" s="87"/>
      <c r="K42" s="106"/>
      <c r="L42" s="106"/>
      <c r="M42" s="106"/>
      <c r="N42" s="87"/>
      <c r="O42" s="106"/>
      <c r="P42" s="87"/>
      <c r="Q42" s="106"/>
      <c r="R42" s="87"/>
      <c r="S42" s="106"/>
      <c r="T42" s="98"/>
    </row>
    <row r="43" spans="1:20" hidden="1" x14ac:dyDescent="0.15">
      <c r="A43" s="98"/>
      <c r="B43" s="98"/>
      <c r="C43" s="98"/>
      <c r="D43" s="227"/>
      <c r="E43" s="88"/>
      <c r="F43" s="98"/>
      <c r="G43" s="87"/>
      <c r="H43" s="87"/>
      <c r="I43" s="87"/>
      <c r="J43" s="87"/>
      <c r="K43" s="106"/>
      <c r="L43" s="106"/>
      <c r="M43" s="106"/>
      <c r="N43" s="87"/>
      <c r="O43" s="106"/>
      <c r="P43" s="87"/>
      <c r="Q43" s="106"/>
      <c r="R43" s="87"/>
      <c r="S43" s="106"/>
      <c r="T43" s="98"/>
    </row>
    <row r="44" spans="1:20" hidden="1" x14ac:dyDescent="0.15">
      <c r="A44" s="98"/>
      <c r="B44" s="98"/>
      <c r="C44" s="98"/>
      <c r="D44" s="227"/>
      <c r="E44" s="88"/>
      <c r="F44" s="98"/>
      <c r="G44" s="87"/>
      <c r="H44" s="87"/>
      <c r="I44" s="87"/>
      <c r="J44" s="87"/>
      <c r="K44" s="106"/>
      <c r="L44" s="106"/>
      <c r="M44" s="106"/>
      <c r="N44" s="87"/>
      <c r="O44" s="106"/>
      <c r="P44" s="87"/>
      <c r="Q44" s="106"/>
      <c r="R44" s="87"/>
      <c r="S44" s="106"/>
      <c r="T44" s="98"/>
    </row>
    <row r="45" spans="1:20" hidden="1" x14ac:dyDescent="0.15">
      <c r="A45" s="98"/>
      <c r="B45" s="98"/>
      <c r="C45" s="98"/>
      <c r="D45" s="227"/>
      <c r="E45" s="88"/>
      <c r="F45" s="98"/>
      <c r="G45" s="87"/>
      <c r="H45" s="87"/>
      <c r="I45" s="87"/>
      <c r="J45" s="87"/>
      <c r="K45" s="106"/>
      <c r="L45" s="106"/>
      <c r="M45" s="106"/>
      <c r="N45" s="87"/>
      <c r="O45" s="106"/>
      <c r="P45" s="87"/>
      <c r="Q45" s="106"/>
      <c r="R45" s="87"/>
      <c r="S45" s="106"/>
      <c r="T45" s="98"/>
    </row>
    <row r="46" spans="1:20" hidden="1" x14ac:dyDescent="0.15">
      <c r="A46" s="98"/>
      <c r="B46" s="98"/>
      <c r="C46" s="98"/>
      <c r="D46" s="227"/>
      <c r="E46" s="88"/>
      <c r="F46" s="98"/>
      <c r="G46" s="87"/>
      <c r="H46" s="87"/>
      <c r="I46" s="87"/>
      <c r="J46" s="87"/>
      <c r="K46" s="106"/>
      <c r="L46" s="106"/>
      <c r="M46" s="106"/>
      <c r="N46" s="87"/>
      <c r="O46" s="106"/>
      <c r="P46" s="87"/>
      <c r="Q46" s="106"/>
      <c r="R46" s="87"/>
      <c r="S46" s="106"/>
      <c r="T46" s="98"/>
    </row>
    <row r="47" spans="1:20" x14ac:dyDescent="0.15">
      <c r="A47" s="98"/>
      <c r="B47" s="98"/>
      <c r="C47" s="98"/>
      <c r="D47" s="227"/>
      <c r="E47" s="88"/>
      <c r="F47" s="98"/>
      <c r="G47" s="87"/>
      <c r="H47" s="87"/>
      <c r="I47" s="87"/>
      <c r="J47" s="87"/>
      <c r="K47" s="106"/>
      <c r="L47" s="106"/>
      <c r="M47" s="106"/>
      <c r="N47" s="87"/>
      <c r="O47" s="106"/>
      <c r="P47" s="87"/>
      <c r="Q47" s="106"/>
      <c r="R47" s="87"/>
      <c r="S47" s="106"/>
      <c r="T47" s="98"/>
    </row>
    <row r="48" spans="1:20" x14ac:dyDescent="0.15">
      <c r="A48" s="98"/>
      <c r="B48" s="98"/>
      <c r="C48" s="98"/>
      <c r="D48" s="227"/>
      <c r="E48" s="88"/>
      <c r="F48" s="98"/>
      <c r="G48" s="87"/>
      <c r="H48" s="87"/>
      <c r="I48" s="87"/>
      <c r="J48" s="87"/>
      <c r="K48" s="106"/>
      <c r="L48" s="106"/>
      <c r="M48" s="106"/>
      <c r="N48" s="87"/>
      <c r="O48" s="106"/>
      <c r="P48" s="87"/>
      <c r="Q48" s="106"/>
      <c r="R48" s="87"/>
      <c r="S48" s="106"/>
      <c r="T48" s="98"/>
    </row>
    <row r="49" spans="1:20" x14ac:dyDescent="0.15">
      <c r="A49" s="98"/>
      <c r="B49" s="98"/>
      <c r="C49" s="98"/>
      <c r="D49" s="227"/>
      <c r="E49" s="88"/>
      <c r="F49" s="98"/>
      <c r="G49" s="87"/>
      <c r="H49" s="87"/>
      <c r="I49" s="87"/>
      <c r="J49" s="87"/>
      <c r="K49" s="106"/>
      <c r="L49" s="106"/>
      <c r="M49" s="106"/>
      <c r="N49" s="87"/>
      <c r="O49" s="106"/>
      <c r="P49" s="87"/>
      <c r="Q49" s="106"/>
      <c r="R49" s="87"/>
      <c r="S49" s="106"/>
      <c r="T49" s="98"/>
    </row>
    <row r="50" spans="1:20" x14ac:dyDescent="0.15">
      <c r="A50" s="98"/>
      <c r="B50" s="98"/>
      <c r="C50" s="98"/>
      <c r="D50" s="227"/>
      <c r="E50" s="88"/>
      <c r="F50" s="98"/>
      <c r="G50" s="87"/>
      <c r="H50" s="87"/>
      <c r="I50" s="87"/>
      <c r="J50" s="87"/>
      <c r="K50" s="106"/>
      <c r="L50" s="106"/>
      <c r="M50" s="106"/>
      <c r="N50" s="87"/>
      <c r="O50" s="106"/>
      <c r="P50" s="87"/>
      <c r="Q50" s="106"/>
      <c r="R50" s="87"/>
      <c r="S50" s="106"/>
      <c r="T50" s="98"/>
    </row>
    <row r="51" spans="1:20" x14ac:dyDescent="0.15">
      <c r="A51" s="98"/>
      <c r="B51" s="98"/>
      <c r="C51" s="98"/>
      <c r="D51" s="227"/>
      <c r="E51" s="88"/>
      <c r="F51" s="98"/>
      <c r="G51" s="87"/>
      <c r="H51" s="87"/>
      <c r="I51" s="87"/>
      <c r="J51" s="87"/>
      <c r="K51" s="106"/>
      <c r="L51" s="106"/>
      <c r="M51" s="106"/>
      <c r="N51" s="87"/>
      <c r="O51" s="106"/>
      <c r="P51" s="87"/>
      <c r="Q51" s="106"/>
      <c r="R51" s="87"/>
      <c r="S51" s="106"/>
      <c r="T51" s="98"/>
    </row>
    <row r="52" spans="1:20" x14ac:dyDescent="0.15">
      <c r="A52" s="98"/>
      <c r="B52" s="98"/>
      <c r="C52" s="98"/>
      <c r="D52" s="227"/>
      <c r="E52" s="98"/>
      <c r="F52" s="98"/>
      <c r="G52" s="87"/>
      <c r="H52" s="87"/>
      <c r="I52" s="87"/>
      <c r="J52" s="87"/>
      <c r="K52" s="106"/>
      <c r="L52" s="106"/>
      <c r="M52" s="106"/>
      <c r="N52" s="87"/>
      <c r="O52" s="106"/>
      <c r="P52" s="87"/>
      <c r="Q52" s="106"/>
      <c r="R52" s="87"/>
      <c r="S52" s="106"/>
      <c r="T52" s="98"/>
    </row>
    <row r="53" spans="1:20" x14ac:dyDescent="0.15">
      <c r="A53" s="98"/>
      <c r="B53" s="119" t="s">
        <v>292</v>
      </c>
      <c r="C53" s="98"/>
      <c r="D53" s="227"/>
      <c r="E53" s="98"/>
      <c r="F53" s="98"/>
      <c r="G53" s="87"/>
      <c r="H53" s="87"/>
      <c r="I53" s="87"/>
      <c r="J53" s="87"/>
      <c r="K53" s="106">
        <f>K11+K17+K20</f>
        <v>20000</v>
      </c>
      <c r="L53" s="106">
        <f>L11+L17+L20</f>
        <v>0</v>
      </c>
      <c r="M53" s="106">
        <f>M11+M17+M20</f>
        <v>20000</v>
      </c>
      <c r="N53" s="87"/>
      <c r="O53" s="106"/>
      <c r="P53" s="87"/>
      <c r="Q53" s="106">
        <f>Q11+Q17+Q20</f>
        <v>6687.5</v>
      </c>
      <c r="R53" s="87"/>
      <c r="S53" s="106">
        <f>S11+S17+S20</f>
        <v>13312.5</v>
      </c>
      <c r="T53" s="98"/>
    </row>
    <row r="54" spans="1:20" ht="70.150000000000006" customHeight="1" x14ac:dyDescent="0.15">
      <c r="A54" s="299" t="s">
        <v>293</v>
      </c>
      <c r="B54" s="299"/>
      <c r="C54" s="299"/>
      <c r="D54" s="299"/>
      <c r="E54" s="299"/>
      <c r="F54" s="299"/>
      <c r="G54" s="299"/>
      <c r="H54" s="299"/>
      <c r="I54" s="299"/>
      <c r="J54" s="299"/>
      <c r="K54" s="299"/>
      <c r="L54" s="299"/>
      <c r="M54" s="299"/>
      <c r="N54" s="299"/>
      <c r="O54" s="299"/>
      <c r="P54" s="299"/>
      <c r="Q54" s="296" t="s">
        <v>246</v>
      </c>
      <c r="R54" s="297"/>
      <c r="S54" s="297"/>
      <c r="T54" s="297"/>
    </row>
    <row r="55" spans="1:20" x14ac:dyDescent="0.15">
      <c r="A55" s="299" t="s">
        <v>260</v>
      </c>
      <c r="B55" s="299"/>
      <c r="C55" s="299"/>
      <c r="D55" s="299"/>
      <c r="E55" s="299"/>
      <c r="F55" s="299"/>
      <c r="G55" s="299"/>
      <c r="H55" s="299"/>
      <c r="I55" s="299"/>
      <c r="J55" s="299"/>
      <c r="K55" s="299"/>
      <c r="L55" s="299"/>
      <c r="M55" s="299"/>
      <c r="N55" s="299"/>
      <c r="O55" s="299"/>
      <c r="P55" s="299"/>
      <c r="Q55" s="297"/>
      <c r="R55" s="297"/>
      <c r="S55" s="297"/>
      <c r="T55" s="297"/>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35"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15" t="s">
        <v>21</v>
      </c>
      <c r="B2" s="315"/>
      <c r="C2" s="315"/>
      <c r="D2" s="315"/>
      <c r="E2" s="315"/>
      <c r="F2" s="315"/>
      <c r="G2" s="315"/>
      <c r="H2" s="315"/>
      <c r="I2" s="315"/>
      <c r="J2" s="315"/>
      <c r="K2" s="315"/>
      <c r="L2" s="315"/>
      <c r="M2" s="315"/>
      <c r="N2" s="315"/>
    </row>
    <row r="3" spans="1:14" x14ac:dyDescent="0.15">
      <c r="N3" s="216" t="s">
        <v>294</v>
      </c>
    </row>
    <row r="4" spans="1:14" ht="15" x14ac:dyDescent="0.15">
      <c r="A4" s="215" t="s">
        <v>141</v>
      </c>
      <c r="N4" s="142"/>
    </row>
    <row r="5" spans="1:14" ht="15" x14ac:dyDescent="0.15">
      <c r="A5" s="215" t="s">
        <v>295</v>
      </c>
      <c r="N5" s="142"/>
    </row>
    <row r="6" spans="1:14" x14ac:dyDescent="0.15">
      <c r="A6" s="215" t="s">
        <v>296</v>
      </c>
      <c r="N6" s="217" t="s">
        <v>263</v>
      </c>
    </row>
    <row r="7" spans="1:14" x14ac:dyDescent="0.15">
      <c r="A7" s="316" t="s">
        <v>84</v>
      </c>
      <c r="B7" s="316" t="s">
        <v>297</v>
      </c>
      <c r="C7" s="316" t="s">
        <v>298</v>
      </c>
      <c r="D7" s="316" t="s">
        <v>299</v>
      </c>
      <c r="E7" s="316" t="s">
        <v>300</v>
      </c>
      <c r="F7" s="316" t="s">
        <v>301</v>
      </c>
      <c r="G7" s="316" t="s">
        <v>302</v>
      </c>
      <c r="H7" s="316" t="s">
        <v>303</v>
      </c>
      <c r="I7" s="316"/>
      <c r="J7" s="316" t="s">
        <v>88</v>
      </c>
      <c r="K7" s="316"/>
      <c r="L7" s="316" t="s">
        <v>90</v>
      </c>
      <c r="M7" s="316"/>
      <c r="N7" s="316" t="s">
        <v>91</v>
      </c>
    </row>
    <row r="8" spans="1:14" x14ac:dyDescent="0.15">
      <c r="A8" s="316"/>
      <c r="B8" s="316"/>
      <c r="C8" s="316"/>
      <c r="D8" s="316"/>
      <c r="E8" s="316"/>
      <c r="F8" s="316"/>
      <c r="G8" s="316"/>
      <c r="H8" s="131" t="s">
        <v>304</v>
      </c>
      <c r="I8" s="131" t="s">
        <v>151</v>
      </c>
      <c r="J8" s="131" t="s">
        <v>304</v>
      </c>
      <c r="K8" s="131" t="s">
        <v>305</v>
      </c>
      <c r="L8" s="131" t="s">
        <v>304</v>
      </c>
      <c r="M8" s="131" t="s">
        <v>305</v>
      </c>
      <c r="N8" s="316"/>
    </row>
    <row r="9" spans="1:14" x14ac:dyDescent="0.15">
      <c r="A9" s="138"/>
      <c r="B9" s="87" t="s">
        <v>152</v>
      </c>
      <c r="C9" s="87" t="s">
        <v>153</v>
      </c>
      <c r="D9" s="87" t="s">
        <v>154</v>
      </c>
      <c r="E9" s="87" t="s">
        <v>155</v>
      </c>
      <c r="F9" s="87" t="s">
        <v>156</v>
      </c>
      <c r="G9" s="87" t="s">
        <v>157</v>
      </c>
      <c r="H9" s="87" t="s">
        <v>158</v>
      </c>
      <c r="I9" s="87" t="s">
        <v>159</v>
      </c>
      <c r="J9" s="87" t="s">
        <v>160</v>
      </c>
      <c r="K9" s="87" t="s">
        <v>161</v>
      </c>
      <c r="L9" s="208" t="s">
        <v>162</v>
      </c>
      <c r="M9" s="208" t="s">
        <v>163</v>
      </c>
      <c r="N9" s="208" t="s">
        <v>164</v>
      </c>
    </row>
    <row r="10" spans="1:14" x14ac:dyDescent="0.15">
      <c r="A10" s="138"/>
      <c r="B10" s="138"/>
      <c r="C10" s="138"/>
      <c r="D10" s="138"/>
      <c r="E10" s="137"/>
      <c r="F10" s="137"/>
      <c r="G10" s="138"/>
      <c r="H10" s="138"/>
      <c r="I10" s="139"/>
      <c r="J10" s="138"/>
      <c r="K10" s="139"/>
      <c r="L10" s="138"/>
      <c r="M10" s="139"/>
      <c r="N10" s="138"/>
    </row>
    <row r="11" spans="1:14" x14ac:dyDescent="0.15">
      <c r="A11" s="138"/>
      <c r="B11" s="138"/>
      <c r="C11" s="138"/>
      <c r="D11" s="138"/>
      <c r="E11" s="137"/>
      <c r="F11" s="137"/>
      <c r="G11" s="138"/>
      <c r="H11" s="138"/>
      <c r="I11" s="139"/>
      <c r="J11" s="138"/>
      <c r="K11" s="139"/>
      <c r="L11" s="138"/>
      <c r="M11" s="139"/>
      <c r="N11" s="138"/>
    </row>
    <row r="12" spans="1:14" x14ac:dyDescent="0.15">
      <c r="A12" s="138"/>
      <c r="B12" s="138"/>
      <c r="C12" s="138"/>
      <c r="D12" s="138"/>
      <c r="E12" s="137"/>
      <c r="F12" s="137"/>
      <c r="G12" s="138"/>
      <c r="H12" s="138"/>
      <c r="I12" s="139"/>
      <c r="J12" s="138"/>
      <c r="K12" s="139"/>
      <c r="L12" s="138"/>
      <c r="M12" s="139"/>
      <c r="N12" s="138"/>
    </row>
    <row r="13" spans="1:14" x14ac:dyDescent="0.15">
      <c r="A13" s="138"/>
      <c r="B13" s="138"/>
      <c r="C13" s="138"/>
      <c r="D13" s="138"/>
      <c r="E13" s="137"/>
      <c r="F13" s="137"/>
      <c r="G13" s="138"/>
      <c r="H13" s="138"/>
      <c r="I13" s="139"/>
      <c r="J13" s="138"/>
      <c r="K13" s="139"/>
      <c r="L13" s="138"/>
      <c r="M13" s="139"/>
      <c r="N13" s="138"/>
    </row>
    <row r="14" spans="1:14" x14ac:dyDescent="0.15">
      <c r="A14" s="138"/>
      <c r="B14" s="138"/>
      <c r="C14" s="138"/>
      <c r="D14" s="138"/>
      <c r="E14" s="137"/>
      <c r="F14" s="137"/>
      <c r="G14" s="138"/>
      <c r="H14" s="138"/>
      <c r="I14" s="139"/>
      <c r="J14" s="138"/>
      <c r="K14" s="139"/>
      <c r="L14" s="138"/>
      <c r="M14" s="139"/>
      <c r="N14" s="138"/>
    </row>
    <row r="15" spans="1:14" x14ac:dyDescent="0.15">
      <c r="A15" s="138"/>
      <c r="B15" s="138"/>
      <c r="C15" s="138"/>
      <c r="D15" s="138"/>
      <c r="E15" s="137"/>
      <c r="F15" s="137"/>
      <c r="G15" s="138"/>
      <c r="H15" s="138"/>
      <c r="I15" s="139"/>
      <c r="J15" s="138"/>
      <c r="K15" s="139"/>
      <c r="L15" s="138"/>
      <c r="M15" s="139"/>
      <c r="N15" s="138"/>
    </row>
    <row r="16" spans="1:14" x14ac:dyDescent="0.15">
      <c r="A16" s="138"/>
      <c r="B16" s="138"/>
      <c r="C16" s="138"/>
      <c r="D16" s="138"/>
      <c r="E16" s="137"/>
      <c r="F16" s="137"/>
      <c r="G16" s="138"/>
      <c r="H16" s="138"/>
      <c r="I16" s="139"/>
      <c r="J16" s="138"/>
      <c r="K16" s="139"/>
      <c r="L16" s="138"/>
      <c r="M16" s="139"/>
      <c r="N16" s="138"/>
    </row>
    <row r="17" spans="1:14" x14ac:dyDescent="0.15">
      <c r="A17" s="138"/>
      <c r="B17" s="138"/>
      <c r="C17" s="138"/>
      <c r="D17" s="138"/>
      <c r="E17" s="137"/>
      <c r="F17" s="137"/>
      <c r="G17" s="138"/>
      <c r="H17" s="138"/>
      <c r="I17" s="139"/>
      <c r="J17" s="138"/>
      <c r="K17" s="139"/>
      <c r="L17" s="138"/>
      <c r="M17" s="139"/>
      <c r="N17" s="138"/>
    </row>
    <row r="18" spans="1:14" x14ac:dyDescent="0.15">
      <c r="A18" s="138"/>
      <c r="B18" s="138"/>
      <c r="C18" s="138"/>
      <c r="D18" s="138"/>
      <c r="E18" s="137"/>
      <c r="F18" s="137"/>
      <c r="G18" s="138"/>
      <c r="H18" s="138"/>
      <c r="I18" s="139"/>
      <c r="J18" s="138"/>
      <c r="K18" s="139"/>
      <c r="L18" s="138"/>
      <c r="M18" s="139"/>
      <c r="N18" s="138"/>
    </row>
    <row r="19" spans="1:14" x14ac:dyDescent="0.15">
      <c r="A19" s="317" t="s">
        <v>292</v>
      </c>
      <c r="B19" s="318"/>
      <c r="C19" s="138"/>
      <c r="D19" s="138"/>
      <c r="E19" s="137"/>
      <c r="F19" s="137"/>
      <c r="G19" s="138"/>
      <c r="H19" s="138"/>
      <c r="I19" s="139"/>
      <c r="J19" s="138"/>
      <c r="K19" s="139"/>
      <c r="L19" s="138"/>
      <c r="M19" s="139"/>
      <c r="N19" s="138"/>
    </row>
    <row r="20" spans="1:14" ht="79.900000000000006" customHeight="1" x14ac:dyDescent="0.15">
      <c r="A20" s="320" t="s">
        <v>107</v>
      </c>
      <c r="B20" s="320"/>
      <c r="C20" s="320"/>
      <c r="D20" s="320"/>
      <c r="E20" s="320"/>
      <c r="F20" s="320"/>
      <c r="G20" s="320"/>
      <c r="H20" s="320"/>
      <c r="I20" s="320"/>
      <c r="J20" s="320"/>
      <c r="K20" s="319" t="s">
        <v>259</v>
      </c>
      <c r="L20" s="319"/>
      <c r="M20" s="319"/>
      <c r="N20" s="319"/>
    </row>
    <row r="21" spans="1:14" x14ac:dyDescent="0.15">
      <c r="A21" s="320" t="s">
        <v>260</v>
      </c>
      <c r="B21" s="320"/>
      <c r="C21" s="320"/>
      <c r="D21" s="320"/>
      <c r="E21" s="320"/>
      <c r="F21" s="320"/>
      <c r="G21" s="320"/>
      <c r="H21" s="320"/>
      <c r="I21" s="320"/>
      <c r="J21" s="320"/>
      <c r="K21" s="319"/>
      <c r="L21" s="319"/>
      <c r="M21" s="319"/>
      <c r="N21" s="319"/>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35"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15" t="s">
        <v>23</v>
      </c>
      <c r="B2" s="315"/>
      <c r="C2" s="315"/>
      <c r="D2" s="315"/>
      <c r="E2" s="315"/>
      <c r="F2" s="315"/>
      <c r="G2" s="315"/>
      <c r="H2" s="315"/>
      <c r="I2" s="315"/>
      <c r="J2" s="315"/>
      <c r="K2" s="315"/>
      <c r="L2" s="315"/>
      <c r="M2" s="315"/>
      <c r="N2" s="315"/>
    </row>
    <row r="3" spans="1:14" x14ac:dyDescent="0.15">
      <c r="N3" s="216" t="s">
        <v>306</v>
      </c>
    </row>
    <row r="4" spans="1:14" ht="15" x14ac:dyDescent="0.15">
      <c r="A4" s="215" t="s">
        <v>141</v>
      </c>
      <c r="N4" s="142"/>
    </row>
    <row r="5" spans="1:14" ht="15" x14ac:dyDescent="0.15">
      <c r="A5" s="215" t="s">
        <v>295</v>
      </c>
      <c r="N5" s="142"/>
    </row>
    <row r="6" spans="1:14" x14ac:dyDescent="0.15">
      <c r="A6" s="215" t="s">
        <v>296</v>
      </c>
      <c r="N6" s="217" t="s">
        <v>263</v>
      </c>
    </row>
    <row r="7" spans="1:14" x14ac:dyDescent="0.15">
      <c r="A7" s="316" t="s">
        <v>84</v>
      </c>
      <c r="B7" s="316" t="s">
        <v>297</v>
      </c>
      <c r="C7" s="316" t="s">
        <v>298</v>
      </c>
      <c r="D7" s="316" t="s">
        <v>299</v>
      </c>
      <c r="E7" s="316" t="s">
        <v>300</v>
      </c>
      <c r="F7" s="316" t="s">
        <v>301</v>
      </c>
      <c r="G7" s="316" t="s">
        <v>302</v>
      </c>
      <c r="H7" s="316" t="s">
        <v>303</v>
      </c>
      <c r="I7" s="316"/>
      <c r="J7" s="316" t="s">
        <v>88</v>
      </c>
      <c r="K7" s="316"/>
      <c r="L7" s="316" t="s">
        <v>90</v>
      </c>
      <c r="M7" s="316"/>
      <c r="N7" s="316" t="s">
        <v>91</v>
      </c>
    </row>
    <row r="8" spans="1:14" x14ac:dyDescent="0.15">
      <c r="A8" s="316"/>
      <c r="B8" s="316"/>
      <c r="C8" s="316"/>
      <c r="D8" s="316"/>
      <c r="E8" s="316"/>
      <c r="F8" s="316"/>
      <c r="G8" s="316"/>
      <c r="H8" s="131" t="s">
        <v>304</v>
      </c>
      <c r="I8" s="131" t="s">
        <v>151</v>
      </c>
      <c r="J8" s="131" t="s">
        <v>304</v>
      </c>
      <c r="K8" s="131" t="s">
        <v>305</v>
      </c>
      <c r="L8" s="131" t="s">
        <v>304</v>
      </c>
      <c r="M8" s="131" t="s">
        <v>305</v>
      </c>
      <c r="N8" s="316"/>
    </row>
    <row r="9" spans="1:14" x14ac:dyDescent="0.15">
      <c r="A9" s="138"/>
      <c r="B9" s="87" t="s">
        <v>152</v>
      </c>
      <c r="C9" s="87" t="s">
        <v>153</v>
      </c>
      <c r="D9" s="87" t="s">
        <v>154</v>
      </c>
      <c r="E9" s="87" t="s">
        <v>155</v>
      </c>
      <c r="F9" s="87" t="s">
        <v>156</v>
      </c>
      <c r="G9" s="87" t="s">
        <v>157</v>
      </c>
      <c r="H9" s="87" t="s">
        <v>158</v>
      </c>
      <c r="I9" s="87" t="s">
        <v>159</v>
      </c>
      <c r="J9" s="87" t="s">
        <v>160</v>
      </c>
      <c r="K9" s="87" t="s">
        <v>161</v>
      </c>
      <c r="L9" s="208" t="s">
        <v>162</v>
      </c>
      <c r="M9" s="208" t="s">
        <v>163</v>
      </c>
      <c r="N9" s="208" t="s">
        <v>164</v>
      </c>
    </row>
    <row r="10" spans="1:14" x14ac:dyDescent="0.15">
      <c r="A10" s="138"/>
      <c r="B10" s="138"/>
      <c r="C10" s="138"/>
      <c r="D10" s="138"/>
      <c r="E10" s="137"/>
      <c r="F10" s="137"/>
      <c r="G10" s="138"/>
      <c r="H10" s="138"/>
      <c r="I10" s="139"/>
      <c r="J10" s="138"/>
      <c r="K10" s="139"/>
      <c r="L10" s="138"/>
      <c r="M10" s="139"/>
      <c r="N10" s="138"/>
    </row>
    <row r="11" spans="1:14" x14ac:dyDescent="0.15">
      <c r="A11" s="138"/>
      <c r="B11" s="138"/>
      <c r="C11" s="138"/>
      <c r="D11" s="138"/>
      <c r="E11" s="137"/>
      <c r="F11" s="137"/>
      <c r="G11" s="138"/>
      <c r="H11" s="138"/>
      <c r="I11" s="139"/>
      <c r="J11" s="138"/>
      <c r="K11" s="139"/>
      <c r="L11" s="138"/>
      <c r="M11" s="139"/>
      <c r="N11" s="138"/>
    </row>
    <row r="12" spans="1:14" x14ac:dyDescent="0.15">
      <c r="A12" s="138"/>
      <c r="B12" s="138"/>
      <c r="C12" s="138"/>
      <c r="D12" s="138"/>
      <c r="E12" s="137"/>
      <c r="F12" s="137"/>
      <c r="G12" s="138"/>
      <c r="H12" s="138"/>
      <c r="I12" s="139"/>
      <c r="J12" s="138"/>
      <c r="K12" s="139"/>
      <c r="L12" s="138"/>
      <c r="M12" s="139"/>
      <c r="N12" s="138"/>
    </row>
    <row r="13" spans="1:14" x14ac:dyDescent="0.15">
      <c r="A13" s="138"/>
      <c r="B13" s="138"/>
      <c r="C13" s="138"/>
      <c r="D13" s="138"/>
      <c r="E13" s="137"/>
      <c r="F13" s="137"/>
      <c r="G13" s="138"/>
      <c r="H13" s="138"/>
      <c r="I13" s="139"/>
      <c r="J13" s="138"/>
      <c r="K13" s="139"/>
      <c r="L13" s="138"/>
      <c r="M13" s="139"/>
      <c r="N13" s="138"/>
    </row>
    <row r="14" spans="1:14" x14ac:dyDescent="0.15">
      <c r="A14" s="138"/>
      <c r="B14" s="138"/>
      <c r="C14" s="138"/>
      <c r="D14" s="138"/>
      <c r="E14" s="137"/>
      <c r="F14" s="137"/>
      <c r="G14" s="138"/>
      <c r="H14" s="138"/>
      <c r="I14" s="139"/>
      <c r="J14" s="138"/>
      <c r="K14" s="139"/>
      <c r="L14" s="138"/>
      <c r="M14" s="139"/>
      <c r="N14" s="138"/>
    </row>
    <row r="15" spans="1:14" x14ac:dyDescent="0.15">
      <c r="A15" s="138"/>
      <c r="B15" s="138"/>
      <c r="C15" s="138"/>
      <c r="D15" s="138"/>
      <c r="E15" s="137"/>
      <c r="F15" s="137"/>
      <c r="G15" s="138"/>
      <c r="H15" s="138"/>
      <c r="I15" s="139"/>
      <c r="J15" s="138"/>
      <c r="K15" s="139"/>
      <c r="L15" s="138"/>
      <c r="M15" s="139"/>
      <c r="N15" s="138"/>
    </row>
    <row r="16" spans="1:14" x14ac:dyDescent="0.15">
      <c r="A16" s="138"/>
      <c r="B16" s="138"/>
      <c r="C16" s="138"/>
      <c r="D16" s="138"/>
      <c r="E16" s="137"/>
      <c r="F16" s="137"/>
      <c r="G16" s="138"/>
      <c r="H16" s="138"/>
      <c r="I16" s="139"/>
      <c r="J16" s="138"/>
      <c r="K16" s="139"/>
      <c r="L16" s="138"/>
      <c r="M16" s="139"/>
      <c r="N16" s="138"/>
    </row>
    <row r="17" spans="1:14" x14ac:dyDescent="0.15">
      <c r="A17" s="138"/>
      <c r="B17" s="138"/>
      <c r="C17" s="138"/>
      <c r="D17" s="138"/>
      <c r="E17" s="137"/>
      <c r="F17" s="137"/>
      <c r="G17" s="138"/>
      <c r="H17" s="138"/>
      <c r="I17" s="139"/>
      <c r="J17" s="138"/>
      <c r="K17" s="139"/>
      <c r="L17" s="138"/>
      <c r="M17" s="139"/>
      <c r="N17" s="138"/>
    </row>
    <row r="18" spans="1:14" x14ac:dyDescent="0.15">
      <c r="A18" s="138"/>
      <c r="B18" s="138"/>
      <c r="C18" s="138"/>
      <c r="D18" s="138"/>
      <c r="E18" s="137"/>
      <c r="F18" s="137"/>
      <c r="G18" s="138"/>
      <c r="H18" s="138"/>
      <c r="I18" s="139"/>
      <c r="J18" s="138"/>
      <c r="K18" s="139"/>
      <c r="L18" s="138"/>
      <c r="M18" s="139"/>
      <c r="N18" s="138"/>
    </row>
    <row r="19" spans="1:14" x14ac:dyDescent="0.15">
      <c r="A19" s="317" t="s">
        <v>292</v>
      </c>
      <c r="B19" s="318"/>
      <c r="C19" s="138"/>
      <c r="D19" s="138"/>
      <c r="E19" s="137"/>
      <c r="F19" s="137"/>
      <c r="G19" s="138"/>
      <c r="H19" s="138"/>
      <c r="I19" s="139"/>
      <c r="J19" s="138"/>
      <c r="K19" s="139"/>
      <c r="L19" s="138"/>
      <c r="M19" s="139"/>
      <c r="N19" s="138"/>
    </row>
    <row r="20" spans="1:14" ht="79.900000000000006" customHeight="1" x14ac:dyDescent="0.15">
      <c r="A20" s="320" t="s">
        <v>107</v>
      </c>
      <c r="B20" s="320"/>
      <c r="C20" s="320"/>
      <c r="D20" s="320"/>
      <c r="E20" s="320"/>
      <c r="F20" s="320"/>
      <c r="G20" s="320"/>
      <c r="H20" s="320"/>
      <c r="I20" s="320"/>
      <c r="J20" s="320"/>
      <c r="K20" s="319" t="s">
        <v>259</v>
      </c>
      <c r="L20" s="319"/>
      <c r="M20" s="319"/>
      <c r="N20" s="319"/>
    </row>
    <row r="21" spans="1:14" x14ac:dyDescent="0.15">
      <c r="A21" s="320" t="s">
        <v>260</v>
      </c>
      <c r="B21" s="320"/>
      <c r="C21" s="320"/>
      <c r="D21" s="320"/>
      <c r="E21" s="320"/>
      <c r="F21" s="320"/>
      <c r="G21" s="320"/>
      <c r="H21" s="320"/>
      <c r="I21" s="320"/>
      <c r="J21" s="320"/>
      <c r="K21" s="319"/>
      <c r="L21" s="319"/>
      <c r="M21" s="319"/>
      <c r="N21" s="319"/>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35"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14" t="s">
        <v>25</v>
      </c>
      <c r="B2" s="265"/>
      <c r="C2" s="265"/>
      <c r="D2" s="265"/>
      <c r="E2" s="265"/>
      <c r="F2" s="265"/>
      <c r="G2" s="265"/>
      <c r="H2" s="265"/>
      <c r="I2" s="265"/>
      <c r="J2" s="265"/>
      <c r="K2" s="265"/>
      <c r="L2" s="265"/>
      <c r="M2" s="265"/>
      <c r="N2" s="265"/>
      <c r="O2" s="265"/>
      <c r="P2" s="265"/>
      <c r="Q2" s="265"/>
    </row>
    <row r="3" spans="1:18" ht="15" x14ac:dyDescent="0.15">
      <c r="A3" s="142"/>
      <c r="B3" s="142"/>
      <c r="C3" s="142"/>
      <c r="D3" s="142"/>
      <c r="E3" s="142"/>
      <c r="F3" s="142"/>
      <c r="G3" s="142"/>
      <c r="H3" s="142"/>
      <c r="I3" s="142"/>
      <c r="J3" s="142"/>
      <c r="K3" s="142"/>
      <c r="L3" s="142"/>
      <c r="M3" s="142"/>
      <c r="N3" s="142"/>
      <c r="O3" s="142"/>
      <c r="P3" s="142"/>
      <c r="Q3" s="142"/>
      <c r="R3" s="216" t="s">
        <v>24</v>
      </c>
    </row>
    <row r="4" spans="1:18" ht="15" x14ac:dyDescent="0.15">
      <c r="A4" s="215" t="s">
        <v>141</v>
      </c>
      <c r="B4" s="142"/>
      <c r="C4" s="142"/>
      <c r="D4" s="142"/>
      <c r="E4" s="142"/>
      <c r="F4" s="142"/>
      <c r="G4" s="142"/>
      <c r="H4" s="142"/>
      <c r="I4" s="142"/>
      <c r="J4" s="142"/>
      <c r="K4" s="142"/>
      <c r="L4" s="142"/>
      <c r="M4" s="142"/>
      <c r="N4" s="142"/>
      <c r="O4" s="142"/>
      <c r="P4" s="142"/>
      <c r="Q4" s="142"/>
      <c r="R4" s="142"/>
    </row>
    <row r="5" spans="1:18" ht="15" x14ac:dyDescent="0.15">
      <c r="A5" s="215" t="s">
        <v>295</v>
      </c>
      <c r="B5" s="142"/>
      <c r="C5" s="142"/>
      <c r="D5" s="142"/>
      <c r="E5" s="142"/>
      <c r="F5" s="142"/>
      <c r="G5" s="142"/>
      <c r="H5" s="142"/>
      <c r="I5" s="142"/>
      <c r="J5" s="142"/>
      <c r="K5" s="142"/>
      <c r="L5" s="142"/>
      <c r="M5" s="142"/>
      <c r="N5" s="142"/>
      <c r="O5" s="142"/>
      <c r="P5" s="142"/>
      <c r="Q5" s="142"/>
      <c r="R5" s="142"/>
    </row>
    <row r="6" spans="1:18" ht="15" x14ac:dyDescent="0.15">
      <c r="A6" s="215" t="s">
        <v>296</v>
      </c>
      <c r="B6" s="142"/>
      <c r="C6" s="142"/>
      <c r="D6" s="142"/>
      <c r="E6" s="142"/>
      <c r="F6" s="142"/>
      <c r="G6" s="142"/>
      <c r="H6" s="142"/>
      <c r="I6" s="142"/>
      <c r="J6" s="142"/>
      <c r="K6" s="142"/>
      <c r="L6" s="142"/>
      <c r="M6" s="142"/>
      <c r="N6" s="142"/>
      <c r="O6" s="142"/>
      <c r="P6" s="142"/>
      <c r="Q6" s="142"/>
      <c r="R6" s="217" t="s">
        <v>83</v>
      </c>
    </row>
    <row r="7" spans="1:18" x14ac:dyDescent="0.15">
      <c r="A7" s="316" t="s">
        <v>84</v>
      </c>
      <c r="B7" s="316" t="s">
        <v>307</v>
      </c>
      <c r="C7" s="316" t="s">
        <v>308</v>
      </c>
      <c r="D7" s="316" t="s">
        <v>309</v>
      </c>
      <c r="E7" s="316" t="s">
        <v>310</v>
      </c>
      <c r="F7" s="316" t="s">
        <v>311</v>
      </c>
      <c r="G7" s="316"/>
      <c r="H7" s="316"/>
      <c r="I7" s="316"/>
      <c r="J7" s="316"/>
      <c r="K7" s="316"/>
      <c r="L7" s="316" t="s">
        <v>88</v>
      </c>
      <c r="M7" s="316"/>
      <c r="N7" s="316"/>
      <c r="O7" s="316" t="s">
        <v>89</v>
      </c>
      <c r="P7" s="316"/>
      <c r="Q7" s="316" t="s">
        <v>90</v>
      </c>
      <c r="R7" s="321" t="s">
        <v>91</v>
      </c>
    </row>
    <row r="8" spans="1:18" x14ac:dyDescent="0.15">
      <c r="A8" s="316"/>
      <c r="B8" s="316"/>
      <c r="C8" s="316"/>
      <c r="D8" s="316"/>
      <c r="E8" s="316"/>
      <c r="F8" s="316" t="s">
        <v>312</v>
      </c>
      <c r="G8" s="316"/>
      <c r="H8" s="316"/>
      <c r="I8" s="316" t="s">
        <v>289</v>
      </c>
      <c r="J8" s="316" t="s">
        <v>313</v>
      </c>
      <c r="K8" s="316" t="s">
        <v>225</v>
      </c>
      <c r="L8" s="316" t="s">
        <v>314</v>
      </c>
      <c r="M8" s="316" t="s">
        <v>315</v>
      </c>
      <c r="N8" s="316" t="s">
        <v>316</v>
      </c>
      <c r="O8" s="316" t="s">
        <v>317</v>
      </c>
      <c r="P8" s="316" t="s">
        <v>318</v>
      </c>
      <c r="Q8" s="316"/>
      <c r="R8" s="321"/>
    </row>
    <row r="9" spans="1:18" x14ac:dyDescent="0.15">
      <c r="A9" s="316"/>
      <c r="B9" s="316"/>
      <c r="C9" s="316"/>
      <c r="D9" s="316"/>
      <c r="E9" s="316"/>
      <c r="F9" s="131" t="s">
        <v>319</v>
      </c>
      <c r="G9" s="131" t="s">
        <v>320</v>
      </c>
      <c r="H9" s="131" t="s">
        <v>321</v>
      </c>
      <c r="I9" s="316"/>
      <c r="J9" s="316"/>
      <c r="K9" s="316"/>
      <c r="L9" s="316"/>
      <c r="M9" s="316"/>
      <c r="N9" s="316"/>
      <c r="O9" s="316"/>
      <c r="P9" s="316"/>
      <c r="Q9" s="316"/>
      <c r="R9" s="321"/>
    </row>
    <row r="10" spans="1:18" x14ac:dyDescent="0.15">
      <c r="A10" s="138"/>
      <c r="B10" s="87" t="s">
        <v>152</v>
      </c>
      <c r="C10" s="87" t="s">
        <v>153</v>
      </c>
      <c r="D10" s="87" t="s">
        <v>154</v>
      </c>
      <c r="E10" s="87" t="s">
        <v>155</v>
      </c>
      <c r="F10" s="87" t="s">
        <v>156</v>
      </c>
      <c r="G10" s="87" t="s">
        <v>157</v>
      </c>
      <c r="H10" s="87" t="s">
        <v>158</v>
      </c>
      <c r="I10" s="87" t="s">
        <v>159</v>
      </c>
      <c r="J10" s="87" t="s">
        <v>160</v>
      </c>
      <c r="K10" s="87" t="s">
        <v>161</v>
      </c>
      <c r="L10" s="208" t="s">
        <v>162</v>
      </c>
      <c r="M10" s="208" t="s">
        <v>163</v>
      </c>
      <c r="N10" s="208" t="s">
        <v>164</v>
      </c>
      <c r="O10" s="208" t="s">
        <v>165</v>
      </c>
      <c r="P10" s="208" t="s">
        <v>166</v>
      </c>
      <c r="Q10" s="208" t="s">
        <v>217</v>
      </c>
      <c r="R10" s="208" t="s">
        <v>218</v>
      </c>
    </row>
    <row r="11" spans="1:18" x14ac:dyDescent="0.15">
      <c r="A11" s="138"/>
      <c r="B11" s="138"/>
      <c r="C11" s="137"/>
      <c r="D11" s="138"/>
      <c r="E11" s="138"/>
      <c r="F11" s="138"/>
      <c r="G11" s="138"/>
      <c r="H11" s="139"/>
      <c r="I11" s="119"/>
      <c r="J11" s="119"/>
      <c r="K11" s="119"/>
      <c r="L11" s="119"/>
      <c r="M11" s="139"/>
      <c r="N11" s="139"/>
      <c r="O11" s="119"/>
      <c r="P11" s="119"/>
      <c r="Q11" s="119"/>
      <c r="R11" s="121"/>
    </row>
    <row r="12" spans="1:18" x14ac:dyDescent="0.15">
      <c r="A12" s="138"/>
      <c r="B12" s="138"/>
      <c r="C12" s="137"/>
      <c r="D12" s="138"/>
      <c r="E12" s="138"/>
      <c r="F12" s="138"/>
      <c r="G12" s="138"/>
      <c r="H12" s="139"/>
      <c r="I12" s="119"/>
      <c r="J12" s="119"/>
      <c r="K12" s="119"/>
      <c r="L12" s="119"/>
      <c r="M12" s="139"/>
      <c r="N12" s="139"/>
      <c r="O12" s="119"/>
      <c r="P12" s="119"/>
      <c r="Q12" s="119"/>
      <c r="R12" s="121"/>
    </row>
    <row r="13" spans="1:18" x14ac:dyDescent="0.15">
      <c r="A13" s="138"/>
      <c r="B13" s="138"/>
      <c r="C13" s="137"/>
      <c r="D13" s="138"/>
      <c r="E13" s="138"/>
      <c r="F13" s="138"/>
      <c r="G13" s="138"/>
      <c r="H13" s="139"/>
      <c r="I13" s="119"/>
      <c r="J13" s="119"/>
      <c r="K13" s="119"/>
      <c r="L13" s="119"/>
      <c r="M13" s="139"/>
      <c r="N13" s="139"/>
      <c r="O13" s="119"/>
      <c r="P13" s="119"/>
      <c r="Q13" s="119"/>
      <c r="R13" s="121"/>
    </row>
    <row r="14" spans="1:18" x14ac:dyDescent="0.15">
      <c r="A14" s="138"/>
      <c r="B14" s="138"/>
      <c r="C14" s="137"/>
      <c r="D14" s="138"/>
      <c r="E14" s="138"/>
      <c r="F14" s="138"/>
      <c r="G14" s="138"/>
      <c r="H14" s="139"/>
      <c r="I14" s="119"/>
      <c r="J14" s="119"/>
      <c r="K14" s="119"/>
      <c r="L14" s="119"/>
      <c r="M14" s="139"/>
      <c r="N14" s="139"/>
      <c r="O14" s="119"/>
      <c r="P14" s="119"/>
      <c r="Q14" s="119"/>
      <c r="R14" s="121"/>
    </row>
    <row r="15" spans="1:18" x14ac:dyDescent="0.15">
      <c r="A15" s="138"/>
      <c r="B15" s="138"/>
      <c r="C15" s="137"/>
      <c r="D15" s="138"/>
      <c r="E15" s="138"/>
      <c r="F15" s="138"/>
      <c r="G15" s="138"/>
      <c r="H15" s="139"/>
      <c r="I15" s="119"/>
      <c r="J15" s="119"/>
      <c r="K15" s="119"/>
      <c r="L15" s="119"/>
      <c r="M15" s="139"/>
      <c r="N15" s="139"/>
      <c r="O15" s="119"/>
      <c r="P15" s="119"/>
      <c r="Q15" s="119"/>
      <c r="R15" s="121"/>
    </row>
    <row r="16" spans="1:18" x14ac:dyDescent="0.15">
      <c r="A16" s="138"/>
      <c r="B16" s="138"/>
      <c r="C16" s="137"/>
      <c r="D16" s="138"/>
      <c r="E16" s="138"/>
      <c r="F16" s="138"/>
      <c r="G16" s="138"/>
      <c r="H16" s="139"/>
      <c r="I16" s="119"/>
      <c r="J16" s="119"/>
      <c r="K16" s="119"/>
      <c r="L16" s="119"/>
      <c r="M16" s="139"/>
      <c r="N16" s="139"/>
      <c r="O16" s="119"/>
      <c r="P16" s="119"/>
      <c r="Q16" s="119"/>
      <c r="R16" s="121"/>
    </row>
    <row r="17" spans="1:18" x14ac:dyDescent="0.15">
      <c r="A17" s="138"/>
      <c r="B17" s="138"/>
      <c r="C17" s="137"/>
      <c r="D17" s="138"/>
      <c r="E17" s="138"/>
      <c r="F17" s="138"/>
      <c r="G17" s="138"/>
      <c r="H17" s="139"/>
      <c r="I17" s="119"/>
      <c r="J17" s="119"/>
      <c r="K17" s="119"/>
      <c r="L17" s="119"/>
      <c r="M17" s="139"/>
      <c r="N17" s="139"/>
      <c r="O17" s="119"/>
      <c r="P17" s="119"/>
      <c r="Q17" s="119"/>
      <c r="R17" s="121"/>
    </row>
    <row r="18" spans="1:18" x14ac:dyDescent="0.15">
      <c r="A18" s="138"/>
      <c r="B18" s="138"/>
      <c r="C18" s="137"/>
      <c r="D18" s="138"/>
      <c r="E18" s="138"/>
      <c r="F18" s="138"/>
      <c r="G18" s="138"/>
      <c r="H18" s="139"/>
      <c r="I18" s="119"/>
      <c r="J18" s="119"/>
      <c r="K18" s="119"/>
      <c r="L18" s="119"/>
      <c r="M18" s="139"/>
      <c r="N18" s="139"/>
      <c r="O18" s="119"/>
      <c r="P18" s="119"/>
      <c r="Q18" s="119"/>
      <c r="R18" s="121"/>
    </row>
    <row r="19" spans="1:18" x14ac:dyDescent="0.15">
      <c r="A19" s="138"/>
      <c r="B19" s="138"/>
      <c r="C19" s="137"/>
      <c r="D19" s="138"/>
      <c r="E19" s="138"/>
      <c r="F19" s="138"/>
      <c r="G19" s="138"/>
      <c r="H19" s="139"/>
      <c r="I19" s="119"/>
      <c r="J19" s="119"/>
      <c r="K19" s="119"/>
      <c r="L19" s="119"/>
      <c r="M19" s="139"/>
      <c r="N19" s="139"/>
      <c r="O19" s="119"/>
      <c r="P19" s="119"/>
      <c r="Q19" s="119"/>
      <c r="R19" s="121"/>
    </row>
    <row r="20" spans="1:18" x14ac:dyDescent="0.15">
      <c r="A20" s="138"/>
      <c r="B20" s="138"/>
      <c r="C20" s="137"/>
      <c r="D20" s="138"/>
      <c r="E20" s="138"/>
      <c r="F20" s="138"/>
      <c r="G20" s="138"/>
      <c r="H20" s="139"/>
      <c r="I20" s="119"/>
      <c r="J20" s="119"/>
      <c r="K20" s="119"/>
      <c r="L20" s="119"/>
      <c r="M20" s="139"/>
      <c r="N20" s="139"/>
      <c r="O20" s="119"/>
      <c r="P20" s="119"/>
      <c r="Q20" s="119"/>
      <c r="R20" s="121"/>
    </row>
    <row r="21" spans="1:18" x14ac:dyDescent="0.15">
      <c r="A21" s="138"/>
      <c r="B21" s="138"/>
      <c r="C21" s="137"/>
      <c r="D21" s="138"/>
      <c r="E21" s="138"/>
      <c r="F21" s="138"/>
      <c r="G21" s="138"/>
      <c r="H21" s="139"/>
      <c r="I21" s="119"/>
      <c r="J21" s="119"/>
      <c r="K21" s="119"/>
      <c r="L21" s="119"/>
      <c r="M21" s="139"/>
      <c r="N21" s="139"/>
      <c r="O21" s="119"/>
      <c r="P21" s="119"/>
      <c r="Q21" s="119"/>
      <c r="R21" s="121"/>
    </row>
    <row r="22" spans="1:18" x14ac:dyDescent="0.15">
      <c r="A22" s="138"/>
      <c r="B22" s="138"/>
      <c r="C22" s="137"/>
      <c r="D22" s="138"/>
      <c r="E22" s="138"/>
      <c r="F22" s="138"/>
      <c r="G22" s="138"/>
      <c r="H22" s="139"/>
      <c r="I22" s="119"/>
      <c r="J22" s="119"/>
      <c r="K22" s="119"/>
      <c r="L22" s="119"/>
      <c r="M22" s="139"/>
      <c r="N22" s="139"/>
      <c r="O22" s="119"/>
      <c r="P22" s="119"/>
      <c r="Q22" s="119"/>
      <c r="R22" s="121"/>
    </row>
    <row r="23" spans="1:18" x14ac:dyDescent="0.15">
      <c r="A23" s="138"/>
      <c r="B23" s="138"/>
      <c r="C23" s="137"/>
      <c r="D23" s="138"/>
      <c r="E23" s="138"/>
      <c r="F23" s="138"/>
      <c r="G23" s="138"/>
      <c r="H23" s="139"/>
      <c r="I23" s="119"/>
      <c r="J23" s="119"/>
      <c r="K23" s="119"/>
      <c r="L23" s="119"/>
      <c r="M23" s="139"/>
      <c r="N23" s="139"/>
      <c r="O23" s="119"/>
      <c r="P23" s="119"/>
      <c r="Q23" s="119"/>
      <c r="R23" s="121"/>
    </row>
    <row r="24" spans="1:18" x14ac:dyDescent="0.15">
      <c r="A24" s="138"/>
      <c r="B24" s="138"/>
      <c r="C24" s="137"/>
      <c r="D24" s="138"/>
      <c r="E24" s="138"/>
      <c r="F24" s="138"/>
      <c r="G24" s="138"/>
      <c r="H24" s="139"/>
      <c r="I24" s="119"/>
      <c r="J24" s="119"/>
      <c r="K24" s="119"/>
      <c r="L24" s="119"/>
      <c r="M24" s="139"/>
      <c r="N24" s="139"/>
      <c r="O24" s="119"/>
      <c r="P24" s="119"/>
      <c r="Q24" s="119"/>
      <c r="R24" s="121"/>
    </row>
    <row r="25" spans="1:18" x14ac:dyDescent="0.15">
      <c r="A25" s="138"/>
      <c r="B25" s="138"/>
      <c r="C25" s="137"/>
      <c r="D25" s="138"/>
      <c r="E25" s="138"/>
      <c r="F25" s="138"/>
      <c r="G25" s="138"/>
      <c r="H25" s="139"/>
      <c r="I25" s="119"/>
      <c r="J25" s="119"/>
      <c r="K25" s="119"/>
      <c r="L25" s="119"/>
      <c r="M25" s="139"/>
      <c r="N25" s="139"/>
      <c r="O25" s="119"/>
      <c r="P25" s="119"/>
      <c r="Q25" s="119"/>
      <c r="R25" s="121"/>
    </row>
    <row r="26" spans="1:18" x14ac:dyDescent="0.15">
      <c r="A26" s="138"/>
      <c r="B26" s="138"/>
      <c r="C26" s="137"/>
      <c r="D26" s="138"/>
      <c r="E26" s="138"/>
      <c r="F26" s="138"/>
      <c r="G26" s="138"/>
      <c r="H26" s="139"/>
      <c r="I26" s="119"/>
      <c r="J26" s="119"/>
      <c r="K26" s="119"/>
      <c r="L26" s="119"/>
      <c r="M26" s="139"/>
      <c r="N26" s="139"/>
      <c r="O26" s="119"/>
      <c r="P26" s="119"/>
      <c r="Q26" s="119"/>
      <c r="R26" s="121"/>
    </row>
    <row r="27" spans="1:18" x14ac:dyDescent="0.15">
      <c r="A27" s="138"/>
      <c r="B27" s="138"/>
      <c r="C27" s="137"/>
      <c r="D27" s="138"/>
      <c r="E27" s="138"/>
      <c r="F27" s="138"/>
      <c r="G27" s="138"/>
      <c r="H27" s="139"/>
      <c r="I27" s="119"/>
      <c r="J27" s="119"/>
      <c r="K27" s="119"/>
      <c r="L27" s="119"/>
      <c r="M27" s="139"/>
      <c r="N27" s="139"/>
      <c r="O27" s="119"/>
      <c r="P27" s="119"/>
      <c r="Q27" s="119"/>
      <c r="R27" s="121"/>
    </row>
    <row r="28" spans="1:18" x14ac:dyDescent="0.15">
      <c r="A28" s="138"/>
      <c r="B28" s="138"/>
      <c r="C28" s="137"/>
      <c r="D28" s="138"/>
      <c r="E28" s="138"/>
      <c r="F28" s="138"/>
      <c r="G28" s="138"/>
      <c r="H28" s="139"/>
      <c r="I28" s="119"/>
      <c r="J28" s="119"/>
      <c r="K28" s="119"/>
      <c r="L28" s="119"/>
      <c r="M28" s="139"/>
      <c r="N28" s="139"/>
      <c r="O28" s="119"/>
      <c r="P28" s="119"/>
      <c r="Q28" s="119"/>
      <c r="R28" s="121"/>
    </row>
    <row r="29" spans="1:18" x14ac:dyDescent="0.15">
      <c r="A29" s="317" t="s">
        <v>292</v>
      </c>
      <c r="B29" s="318"/>
      <c r="C29" s="137"/>
      <c r="D29" s="138"/>
      <c r="E29" s="138"/>
      <c r="F29" s="138"/>
      <c r="G29" s="138"/>
      <c r="H29" s="139"/>
      <c r="I29" s="119"/>
      <c r="J29" s="119"/>
      <c r="K29" s="119"/>
      <c r="L29" s="119"/>
      <c r="M29" s="139"/>
      <c r="N29" s="139"/>
      <c r="O29" s="119"/>
      <c r="P29" s="119"/>
      <c r="Q29" s="119"/>
      <c r="R29" s="121"/>
    </row>
    <row r="30" spans="1:18" ht="64.150000000000006" customHeight="1" x14ac:dyDescent="0.15">
      <c r="A30" s="299" t="s">
        <v>107</v>
      </c>
      <c r="B30" s="304"/>
      <c r="C30" s="304"/>
      <c r="D30" s="304"/>
      <c r="E30" s="304"/>
      <c r="F30" s="304"/>
      <c r="G30" s="304"/>
      <c r="H30" s="304"/>
      <c r="I30" s="304"/>
      <c r="J30" s="304"/>
      <c r="K30" s="304"/>
      <c r="L30" s="304"/>
      <c r="M30" s="304"/>
      <c r="N30" s="304"/>
      <c r="O30" s="304"/>
      <c r="P30" s="304"/>
      <c r="Q30" s="297"/>
      <c r="R30" s="297"/>
    </row>
    <row r="31" spans="1:18" x14ac:dyDescent="0.15">
      <c r="A31" s="304" t="s">
        <v>247</v>
      </c>
      <c r="B31" s="304"/>
      <c r="C31" s="304"/>
      <c r="D31" s="304"/>
      <c r="E31" s="304"/>
      <c r="F31" s="304"/>
      <c r="G31" s="304"/>
      <c r="H31" s="304"/>
      <c r="I31" s="304"/>
      <c r="J31" s="304"/>
      <c r="K31" s="304"/>
      <c r="L31" s="304"/>
      <c r="M31" s="304"/>
      <c r="N31" s="304"/>
      <c r="O31" s="304"/>
      <c r="P31" s="304"/>
      <c r="Q31" s="297"/>
      <c r="R31" s="297"/>
    </row>
    <row r="32" spans="1:18" x14ac:dyDescent="0.15">
      <c r="A32" s="134"/>
      <c r="B32" s="134"/>
      <c r="C32" s="134"/>
      <c r="D32" s="134"/>
      <c r="E32" s="134"/>
      <c r="F32" s="134"/>
      <c r="G32" s="134"/>
      <c r="H32" s="134"/>
      <c r="I32" s="134"/>
      <c r="J32" s="134"/>
      <c r="K32" s="134"/>
      <c r="L32" s="134"/>
      <c r="M32" s="134"/>
      <c r="N32" s="134"/>
      <c r="O32" s="134"/>
      <c r="P32" s="134"/>
      <c r="Q32" s="134"/>
    </row>
    <row r="33" spans="1:17" x14ac:dyDescent="0.15">
      <c r="A33" s="134"/>
      <c r="B33" s="134"/>
      <c r="C33" s="134"/>
      <c r="D33" s="134"/>
      <c r="E33" s="134"/>
      <c r="F33" s="134"/>
      <c r="G33" s="134"/>
      <c r="H33" s="134"/>
      <c r="I33" s="134"/>
      <c r="J33" s="134"/>
      <c r="K33" s="134"/>
      <c r="L33" s="134"/>
      <c r="M33" s="134"/>
      <c r="N33" s="134"/>
      <c r="O33" s="134"/>
      <c r="P33" s="134"/>
      <c r="Q33" s="134"/>
    </row>
    <row r="34" spans="1:17" x14ac:dyDescent="0.15">
      <c r="A34" s="134"/>
      <c r="B34" s="134"/>
      <c r="C34" s="134"/>
      <c r="D34" s="134"/>
      <c r="E34" s="134"/>
      <c r="F34" s="134"/>
      <c r="G34" s="134"/>
      <c r="H34" s="134"/>
      <c r="I34" s="134"/>
      <c r="J34" s="134"/>
      <c r="K34" s="134"/>
      <c r="L34" s="134"/>
      <c r="M34" s="134"/>
      <c r="N34" s="134"/>
      <c r="O34" s="134"/>
      <c r="P34" s="134"/>
      <c r="Q34" s="134"/>
    </row>
    <row r="35" spans="1:17" x14ac:dyDescent="0.15">
      <c r="A35" s="134"/>
      <c r="B35" s="134"/>
      <c r="C35" s="134"/>
      <c r="D35" s="134"/>
      <c r="E35" s="134"/>
      <c r="F35" s="134"/>
      <c r="G35" s="134"/>
      <c r="H35" s="134"/>
      <c r="I35" s="134"/>
      <c r="J35" s="134"/>
      <c r="K35" s="134"/>
      <c r="L35" s="134"/>
      <c r="M35" s="134"/>
      <c r="N35" s="134"/>
      <c r="O35" s="134"/>
      <c r="P35" s="134"/>
      <c r="Q35" s="134"/>
    </row>
    <row r="36" spans="1:17" x14ac:dyDescent="0.15">
      <c r="A36" s="134"/>
      <c r="B36" s="134"/>
      <c r="C36" s="134"/>
      <c r="D36" s="134"/>
      <c r="E36" s="134"/>
      <c r="F36" s="134"/>
      <c r="G36" s="134"/>
      <c r="H36" s="134"/>
      <c r="I36" s="134"/>
      <c r="J36" s="134"/>
      <c r="K36" s="134"/>
      <c r="L36" s="134"/>
      <c r="M36" s="134"/>
      <c r="N36" s="134"/>
      <c r="O36" s="134"/>
      <c r="P36" s="134"/>
      <c r="Q36" s="134"/>
    </row>
    <row r="37" spans="1:17" x14ac:dyDescent="0.15">
      <c r="A37" s="134"/>
      <c r="B37" s="134"/>
      <c r="C37" s="134"/>
      <c r="D37" s="134"/>
      <c r="E37" s="134"/>
      <c r="F37" s="134"/>
      <c r="G37" s="134"/>
      <c r="H37" s="134"/>
      <c r="I37" s="134"/>
      <c r="J37" s="134"/>
      <c r="K37" s="134"/>
      <c r="L37" s="134"/>
      <c r="M37" s="134"/>
      <c r="N37" s="134"/>
      <c r="O37" s="134"/>
      <c r="P37" s="134"/>
      <c r="Q37" s="134"/>
    </row>
    <row r="38" spans="1:17" x14ac:dyDescent="0.15">
      <c r="A38" s="134"/>
      <c r="B38" s="134"/>
      <c r="C38" s="134"/>
      <c r="D38" s="134"/>
      <c r="E38" s="134"/>
      <c r="F38" s="134"/>
      <c r="G38" s="134"/>
      <c r="H38" s="134"/>
      <c r="I38" s="134"/>
      <c r="J38" s="134"/>
      <c r="K38" s="134"/>
      <c r="L38" s="134"/>
      <c r="M38" s="134"/>
      <c r="N38" s="134"/>
      <c r="O38" s="134"/>
      <c r="P38" s="134"/>
      <c r="Q38" s="134"/>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35"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15" t="s">
        <v>27</v>
      </c>
      <c r="B2" s="315"/>
      <c r="C2" s="315"/>
      <c r="D2" s="315"/>
      <c r="E2" s="315"/>
      <c r="F2" s="315"/>
      <c r="G2" s="315"/>
      <c r="H2" s="315"/>
      <c r="I2" s="315"/>
      <c r="J2" s="315"/>
      <c r="K2" s="315"/>
      <c r="L2" s="315"/>
      <c r="M2" s="315"/>
      <c r="N2" s="315"/>
    </row>
    <row r="3" spans="1:14" x14ac:dyDescent="0.15">
      <c r="N3" s="216" t="s">
        <v>322</v>
      </c>
    </row>
    <row r="4" spans="1:14" ht="15" x14ac:dyDescent="0.15">
      <c r="A4" s="215" t="s">
        <v>141</v>
      </c>
      <c r="N4" s="142"/>
    </row>
    <row r="5" spans="1:14" ht="15" x14ac:dyDescent="0.15">
      <c r="A5" s="215" t="s">
        <v>295</v>
      </c>
      <c r="N5" s="142"/>
    </row>
    <row r="6" spans="1:14" x14ac:dyDescent="0.15">
      <c r="A6" s="215" t="s">
        <v>296</v>
      </c>
      <c r="N6" s="217" t="s">
        <v>83</v>
      </c>
    </row>
    <row r="7" spans="1:14" x14ac:dyDescent="0.15">
      <c r="A7" s="316" t="s">
        <v>84</v>
      </c>
      <c r="B7" s="316" t="s">
        <v>323</v>
      </c>
      <c r="C7" s="316" t="s">
        <v>324</v>
      </c>
      <c r="D7" s="316" t="s">
        <v>325</v>
      </c>
      <c r="E7" s="316" t="s">
        <v>326</v>
      </c>
      <c r="F7" s="316" t="s">
        <v>327</v>
      </c>
      <c r="G7" s="316" t="s">
        <v>328</v>
      </c>
      <c r="H7" s="316" t="s">
        <v>88</v>
      </c>
      <c r="I7" s="316"/>
      <c r="J7" s="316"/>
      <c r="K7" s="316" t="s">
        <v>89</v>
      </c>
      <c r="L7" s="316"/>
      <c r="M7" s="322" t="s">
        <v>90</v>
      </c>
      <c r="N7" s="316" t="s">
        <v>91</v>
      </c>
    </row>
    <row r="8" spans="1:14" x14ac:dyDescent="0.15">
      <c r="A8" s="316"/>
      <c r="B8" s="316"/>
      <c r="C8" s="316"/>
      <c r="D8" s="316"/>
      <c r="E8" s="316"/>
      <c r="F8" s="316"/>
      <c r="G8" s="316"/>
      <c r="H8" s="131" t="s">
        <v>92</v>
      </c>
      <c r="I8" s="131" t="s">
        <v>329</v>
      </c>
      <c r="J8" s="131" t="s">
        <v>330</v>
      </c>
      <c r="K8" s="131" t="s">
        <v>331</v>
      </c>
      <c r="L8" s="131" t="s">
        <v>332</v>
      </c>
      <c r="M8" s="323"/>
      <c r="N8" s="316"/>
    </row>
    <row r="9" spans="1:14" x14ac:dyDescent="0.15">
      <c r="A9" s="138"/>
      <c r="B9" s="87" t="s">
        <v>152</v>
      </c>
      <c r="C9" s="87" t="s">
        <v>153</v>
      </c>
      <c r="D9" s="87" t="s">
        <v>154</v>
      </c>
      <c r="E9" s="87" t="s">
        <v>155</v>
      </c>
      <c r="F9" s="87" t="s">
        <v>156</v>
      </c>
      <c r="G9" s="87" t="s">
        <v>157</v>
      </c>
      <c r="H9" s="87" t="s">
        <v>158</v>
      </c>
      <c r="I9" s="87" t="s">
        <v>159</v>
      </c>
      <c r="J9" s="87" t="s">
        <v>160</v>
      </c>
      <c r="K9" s="87" t="s">
        <v>161</v>
      </c>
      <c r="L9" s="208" t="s">
        <v>162</v>
      </c>
      <c r="M9" s="208" t="s">
        <v>163</v>
      </c>
      <c r="N9" s="208" t="s">
        <v>164</v>
      </c>
    </row>
    <row r="10" spans="1:14" x14ac:dyDescent="0.15">
      <c r="A10" s="138"/>
      <c r="B10" s="138"/>
      <c r="C10" s="138"/>
      <c r="D10" s="138"/>
      <c r="E10" s="137"/>
      <c r="F10" s="137"/>
      <c r="G10" s="138"/>
      <c r="H10" s="138"/>
      <c r="I10" s="138"/>
      <c r="J10" s="139"/>
      <c r="K10" s="138"/>
      <c r="L10" s="139"/>
      <c r="M10" s="139"/>
      <c r="N10" s="138"/>
    </row>
    <row r="11" spans="1:14" x14ac:dyDescent="0.15">
      <c r="A11" s="138"/>
      <c r="B11" s="138"/>
      <c r="C11" s="138"/>
      <c r="D11" s="138"/>
      <c r="E11" s="137"/>
      <c r="F11" s="137"/>
      <c r="G11" s="138"/>
      <c r="H11" s="138"/>
      <c r="I11" s="138"/>
      <c r="J11" s="139"/>
      <c r="K11" s="138"/>
      <c r="L11" s="139"/>
      <c r="M11" s="139"/>
      <c r="N11" s="138"/>
    </row>
    <row r="12" spans="1:14" x14ac:dyDescent="0.15">
      <c r="A12" s="138"/>
      <c r="B12" s="138"/>
      <c r="C12" s="138"/>
      <c r="D12" s="138"/>
      <c r="E12" s="137"/>
      <c r="F12" s="137"/>
      <c r="G12" s="138"/>
      <c r="H12" s="138"/>
      <c r="I12" s="138"/>
      <c r="J12" s="139"/>
      <c r="K12" s="138"/>
      <c r="L12" s="139"/>
      <c r="M12" s="139"/>
      <c r="N12" s="138"/>
    </row>
    <row r="13" spans="1:14" x14ac:dyDescent="0.15">
      <c r="A13" s="138"/>
      <c r="B13" s="138"/>
      <c r="C13" s="138"/>
      <c r="D13" s="138"/>
      <c r="E13" s="137"/>
      <c r="F13" s="137"/>
      <c r="G13" s="138"/>
      <c r="H13" s="138"/>
      <c r="I13" s="138"/>
      <c r="J13" s="139"/>
      <c r="K13" s="138"/>
      <c r="L13" s="139"/>
      <c r="M13" s="139"/>
      <c r="N13" s="138"/>
    </row>
    <row r="14" spans="1:14" x14ac:dyDescent="0.15">
      <c r="A14" s="138"/>
      <c r="B14" s="138"/>
      <c r="C14" s="138"/>
      <c r="D14" s="138"/>
      <c r="E14" s="137"/>
      <c r="F14" s="137"/>
      <c r="G14" s="138"/>
      <c r="H14" s="138"/>
      <c r="I14" s="138"/>
      <c r="J14" s="139"/>
      <c r="K14" s="138"/>
      <c r="L14" s="139"/>
      <c r="M14" s="139"/>
      <c r="N14" s="138"/>
    </row>
    <row r="15" spans="1:14" x14ac:dyDescent="0.15">
      <c r="A15" s="138"/>
      <c r="B15" s="138"/>
      <c r="C15" s="138"/>
      <c r="D15" s="138"/>
      <c r="E15" s="137"/>
      <c r="F15" s="137"/>
      <c r="G15" s="138"/>
      <c r="H15" s="138"/>
      <c r="I15" s="138"/>
      <c r="J15" s="139"/>
      <c r="K15" s="138"/>
      <c r="L15" s="139"/>
      <c r="M15" s="139"/>
      <c r="N15" s="138"/>
    </row>
    <row r="16" spans="1:14" x14ac:dyDescent="0.15">
      <c r="A16" s="138"/>
      <c r="B16" s="138"/>
      <c r="C16" s="138"/>
      <c r="D16" s="138"/>
      <c r="E16" s="137"/>
      <c r="F16" s="137"/>
      <c r="G16" s="138"/>
      <c r="H16" s="138"/>
      <c r="I16" s="138"/>
      <c r="J16" s="139"/>
      <c r="K16" s="138"/>
      <c r="L16" s="139"/>
      <c r="M16" s="139"/>
      <c r="N16" s="138"/>
    </row>
    <row r="17" spans="1:14" x14ac:dyDescent="0.15">
      <c r="A17" s="138"/>
      <c r="B17" s="138"/>
      <c r="C17" s="138"/>
      <c r="D17" s="138"/>
      <c r="E17" s="137"/>
      <c r="F17" s="137"/>
      <c r="G17" s="138"/>
      <c r="H17" s="138"/>
      <c r="I17" s="138"/>
      <c r="J17" s="139"/>
      <c r="K17" s="138"/>
      <c r="L17" s="139"/>
      <c r="M17" s="139"/>
      <c r="N17" s="138"/>
    </row>
    <row r="18" spans="1:14" x14ac:dyDescent="0.15">
      <c r="A18" s="138"/>
      <c r="B18" s="138"/>
      <c r="C18" s="138"/>
      <c r="D18" s="138"/>
      <c r="E18" s="137"/>
      <c r="F18" s="137"/>
      <c r="G18" s="138"/>
      <c r="H18" s="138"/>
      <c r="I18" s="138"/>
      <c r="J18" s="139"/>
      <c r="K18" s="138"/>
      <c r="L18" s="139"/>
      <c r="M18" s="139"/>
      <c r="N18" s="138"/>
    </row>
    <row r="19" spans="1:14" x14ac:dyDescent="0.15">
      <c r="A19" s="317" t="s">
        <v>333</v>
      </c>
      <c r="B19" s="318"/>
      <c r="C19" s="138"/>
      <c r="D19" s="138"/>
      <c r="E19" s="137"/>
      <c r="F19" s="137"/>
      <c r="G19" s="138"/>
      <c r="H19" s="138"/>
      <c r="I19" s="138"/>
      <c r="J19" s="139"/>
      <c r="K19" s="138"/>
      <c r="L19" s="139"/>
      <c r="M19" s="139"/>
      <c r="N19" s="138"/>
    </row>
    <row r="20" spans="1:14" ht="79.900000000000006" customHeight="1" x14ac:dyDescent="0.15">
      <c r="A20" s="320" t="s">
        <v>107</v>
      </c>
      <c r="B20" s="320"/>
      <c r="C20" s="320"/>
      <c r="D20" s="320"/>
      <c r="E20" s="320"/>
      <c r="F20" s="320"/>
      <c r="G20" s="320"/>
      <c r="H20" s="320"/>
      <c r="I20" s="320"/>
      <c r="J20" s="320"/>
      <c r="K20" s="320"/>
      <c r="L20" s="319" t="s">
        <v>259</v>
      </c>
      <c r="M20" s="319"/>
      <c r="N20" s="319"/>
    </row>
    <row r="21" spans="1:14" x14ac:dyDescent="0.15">
      <c r="A21" s="320" t="s">
        <v>260</v>
      </c>
      <c r="B21" s="320"/>
      <c r="C21" s="320"/>
      <c r="D21" s="320"/>
      <c r="E21" s="320"/>
      <c r="F21" s="320"/>
      <c r="G21" s="320"/>
      <c r="H21" s="320"/>
      <c r="I21" s="320"/>
      <c r="J21" s="320"/>
      <c r="K21" s="320"/>
      <c r="L21" s="319"/>
      <c r="M21" s="319"/>
      <c r="N21" s="319"/>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42" customWidth="1"/>
    <col min="2" max="2" width="20.25" style="142" customWidth="1"/>
    <col min="3" max="3" width="7.125" style="142" customWidth="1"/>
    <col min="4" max="4" width="7.875" style="142" customWidth="1"/>
    <col min="5" max="5" width="9" style="142" customWidth="1"/>
    <col min="6" max="6" width="10.375" style="142" customWidth="1"/>
    <col min="7" max="7" width="9.125" style="142" customWidth="1"/>
    <col min="8" max="8" width="11.5" style="142" customWidth="1"/>
    <col min="9" max="9" width="7.125" style="142" customWidth="1"/>
    <col min="10" max="10" width="11.25" style="142" customWidth="1"/>
    <col min="11" max="13" width="11.375" style="142" customWidth="1"/>
    <col min="14" max="14" width="33.125" style="142" customWidth="1"/>
    <col min="15" max="16384" width="9" style="142"/>
  </cols>
  <sheetData>
    <row r="2" spans="1:14" ht="22.5" x14ac:dyDescent="0.15">
      <c r="A2" s="265" t="s">
        <v>334</v>
      </c>
      <c r="B2" s="265"/>
      <c r="C2" s="265"/>
      <c r="D2" s="265"/>
      <c r="E2" s="265"/>
      <c r="F2" s="265"/>
      <c r="G2" s="265"/>
      <c r="H2" s="265"/>
      <c r="I2" s="265"/>
      <c r="J2" s="265"/>
      <c r="K2" s="265"/>
      <c r="L2" s="265"/>
      <c r="M2" s="265"/>
      <c r="N2" s="265"/>
    </row>
    <row r="3" spans="1:14" x14ac:dyDescent="0.15">
      <c r="N3" s="113" t="s">
        <v>335</v>
      </c>
    </row>
    <row r="4" spans="1:14" x14ac:dyDescent="0.15">
      <c r="A4" s="215" t="s">
        <v>141</v>
      </c>
    </row>
    <row r="5" spans="1:14" x14ac:dyDescent="0.15">
      <c r="A5" s="215" t="str">
        <f>货币资金!A5</f>
        <v>填报单位：林芝市巴宜区八一镇人民政府</v>
      </c>
    </row>
    <row r="6" spans="1:14" x14ac:dyDescent="0.15">
      <c r="A6" s="215" t="str">
        <f>货币资金!A6</f>
        <v>项目名称：百巴镇苹果种植项目</v>
      </c>
      <c r="N6" s="214" t="s">
        <v>55</v>
      </c>
    </row>
    <row r="7" spans="1:14" x14ac:dyDescent="0.15">
      <c r="A7" s="301" t="s">
        <v>201</v>
      </c>
      <c r="B7" s="301" t="s">
        <v>336</v>
      </c>
      <c r="C7" s="301" t="s">
        <v>337</v>
      </c>
      <c r="D7" s="301" t="s">
        <v>338</v>
      </c>
      <c r="E7" s="301" t="s">
        <v>339</v>
      </c>
      <c r="F7" s="301" t="s">
        <v>340</v>
      </c>
      <c r="G7" s="301" t="s">
        <v>341</v>
      </c>
      <c r="H7" s="301" t="s">
        <v>206</v>
      </c>
      <c r="I7" s="301"/>
      <c r="J7" s="301"/>
      <c r="K7" s="301" t="s">
        <v>207</v>
      </c>
      <c r="L7" s="301"/>
      <c r="M7" s="325" t="s">
        <v>208</v>
      </c>
      <c r="N7" s="301" t="s">
        <v>209</v>
      </c>
    </row>
    <row r="8" spans="1:14" x14ac:dyDescent="0.15">
      <c r="A8" s="301"/>
      <c r="B8" s="301"/>
      <c r="C8" s="301"/>
      <c r="D8" s="301"/>
      <c r="E8" s="301"/>
      <c r="F8" s="301"/>
      <c r="G8" s="301"/>
      <c r="H8" s="86" t="s">
        <v>210</v>
      </c>
      <c r="I8" s="86" t="s">
        <v>342</v>
      </c>
      <c r="J8" s="86" t="s">
        <v>343</v>
      </c>
      <c r="K8" s="86" t="s">
        <v>255</v>
      </c>
      <c r="L8" s="86" t="s">
        <v>256</v>
      </c>
      <c r="M8" s="326"/>
      <c r="N8" s="301"/>
    </row>
    <row r="9" spans="1:14" x14ac:dyDescent="0.15">
      <c r="A9" s="98"/>
      <c r="B9" s="87" t="s">
        <v>152</v>
      </c>
      <c r="C9" s="87" t="s">
        <v>153</v>
      </c>
      <c r="D9" s="87" t="s">
        <v>154</v>
      </c>
      <c r="E9" s="87" t="s">
        <v>155</v>
      </c>
      <c r="F9" s="87" t="s">
        <v>156</v>
      </c>
      <c r="G9" s="87" t="s">
        <v>157</v>
      </c>
      <c r="H9" s="87" t="s">
        <v>158</v>
      </c>
      <c r="I9" s="87" t="s">
        <v>159</v>
      </c>
      <c r="J9" s="87" t="s">
        <v>160</v>
      </c>
      <c r="K9" s="87" t="s">
        <v>161</v>
      </c>
      <c r="L9" s="208" t="s">
        <v>162</v>
      </c>
      <c r="M9" s="208" t="s">
        <v>163</v>
      </c>
      <c r="N9" s="208" t="s">
        <v>164</v>
      </c>
    </row>
    <row r="10" spans="1:14" x14ac:dyDescent="0.15">
      <c r="A10" s="218">
        <v>1</v>
      </c>
      <c r="B10" s="255" t="s">
        <v>344</v>
      </c>
      <c r="C10" s="220" t="s">
        <v>345</v>
      </c>
      <c r="D10" s="220" t="s">
        <v>346</v>
      </c>
      <c r="E10" s="221"/>
      <c r="F10" s="221"/>
      <c r="G10" s="222"/>
      <c r="H10" s="223">
        <f>I10+J10</f>
        <v>5605056.4000000004</v>
      </c>
      <c r="I10" s="223">
        <v>0</v>
      </c>
      <c r="J10" s="223">
        <v>5605056.4000000004</v>
      </c>
      <c r="K10" s="222"/>
      <c r="L10" s="223"/>
      <c r="M10" s="223">
        <f>J10+K10-L10</f>
        <v>5605056.4000000004</v>
      </c>
      <c r="N10" s="213" t="s">
        <v>347</v>
      </c>
    </row>
    <row r="11" spans="1:14" x14ac:dyDescent="0.15">
      <c r="A11" s="218">
        <v>2</v>
      </c>
      <c r="B11" s="256" t="s">
        <v>348</v>
      </c>
      <c r="C11" s="220" t="s">
        <v>345</v>
      </c>
      <c r="D11" s="220" t="s">
        <v>346</v>
      </c>
      <c r="E11" s="221"/>
      <c r="F11" s="221"/>
      <c r="G11" s="222"/>
      <c r="H11" s="223">
        <f t="shared" ref="H11:H25" si="0">I11+J11</f>
        <v>2092152</v>
      </c>
      <c r="I11" s="223">
        <v>0</v>
      </c>
      <c r="J11" s="223">
        <v>2092152</v>
      </c>
      <c r="K11" s="222"/>
      <c r="L11" s="223"/>
      <c r="M11" s="223">
        <f t="shared" ref="M11:M26" si="1">J11+K11-L11</f>
        <v>2092152</v>
      </c>
      <c r="N11" s="225" t="s">
        <v>119</v>
      </c>
    </row>
    <row r="12" spans="1:14" ht="36.75" x14ac:dyDescent="0.15">
      <c r="A12" s="218">
        <v>3</v>
      </c>
      <c r="B12" s="255" t="s">
        <v>349</v>
      </c>
      <c r="C12" s="220" t="s">
        <v>345</v>
      </c>
      <c r="D12" s="220" t="s">
        <v>346</v>
      </c>
      <c r="E12" s="221"/>
      <c r="F12" s="221"/>
      <c r="G12" s="222"/>
      <c r="H12" s="223">
        <f t="shared" si="0"/>
        <v>298633.25</v>
      </c>
      <c r="I12" s="223">
        <v>0</v>
      </c>
      <c r="J12" s="223">
        <v>298633.25</v>
      </c>
      <c r="K12" s="222"/>
      <c r="L12" s="223"/>
      <c r="M12" s="223">
        <f t="shared" si="1"/>
        <v>298633.25</v>
      </c>
      <c r="N12" s="224" t="s">
        <v>350</v>
      </c>
    </row>
    <row r="13" spans="1:14" x14ac:dyDescent="0.15">
      <c r="A13" s="218">
        <v>4</v>
      </c>
      <c r="B13" s="255" t="s">
        <v>351</v>
      </c>
      <c r="C13" s="220" t="s">
        <v>345</v>
      </c>
      <c r="D13" s="220" t="s">
        <v>346</v>
      </c>
      <c r="E13" s="221"/>
      <c r="F13" s="221"/>
      <c r="G13" s="222"/>
      <c r="H13" s="223">
        <f t="shared" si="0"/>
        <v>194216</v>
      </c>
      <c r="I13" s="223">
        <v>0</v>
      </c>
      <c r="J13" s="223">
        <v>194216</v>
      </c>
      <c r="K13" s="222"/>
      <c r="L13" s="223"/>
      <c r="M13" s="223">
        <f t="shared" si="1"/>
        <v>194216</v>
      </c>
      <c r="N13" s="225"/>
    </row>
    <row r="14" spans="1:14" ht="25.5" x14ac:dyDescent="0.15">
      <c r="A14" s="218">
        <v>5</v>
      </c>
      <c r="B14" s="255" t="s">
        <v>352</v>
      </c>
      <c r="C14" s="220" t="s">
        <v>345</v>
      </c>
      <c r="D14" s="220" t="s">
        <v>346</v>
      </c>
      <c r="E14" s="221"/>
      <c r="F14" s="221"/>
      <c r="G14" s="222"/>
      <c r="H14" s="223">
        <f t="shared" si="0"/>
        <v>178266</v>
      </c>
      <c r="I14" s="223">
        <v>0</v>
      </c>
      <c r="J14" s="223">
        <v>178266</v>
      </c>
      <c r="K14" s="222"/>
      <c r="L14" s="223"/>
      <c r="M14" s="223">
        <f t="shared" si="1"/>
        <v>178266</v>
      </c>
      <c r="N14" s="224" t="s">
        <v>353</v>
      </c>
    </row>
    <row r="15" spans="1:14" x14ac:dyDescent="0.15">
      <c r="A15" s="218">
        <v>6</v>
      </c>
      <c r="B15" s="255" t="s">
        <v>354</v>
      </c>
      <c r="C15" s="220" t="s">
        <v>345</v>
      </c>
      <c r="D15" s="220" t="s">
        <v>346</v>
      </c>
      <c r="E15" s="221"/>
      <c r="F15" s="221"/>
      <c r="G15" s="222"/>
      <c r="H15" s="223">
        <f t="shared" si="0"/>
        <v>126170</v>
      </c>
      <c r="I15" s="223">
        <v>0</v>
      </c>
      <c r="J15" s="223">
        <v>126170</v>
      </c>
      <c r="K15" s="222"/>
      <c r="L15" s="223"/>
      <c r="M15" s="223">
        <f t="shared" si="1"/>
        <v>126170</v>
      </c>
      <c r="N15" s="225" t="s">
        <v>355</v>
      </c>
    </row>
    <row r="16" spans="1:14" ht="25.5" x14ac:dyDescent="0.15">
      <c r="A16" s="218">
        <v>7</v>
      </c>
      <c r="B16" s="255" t="s">
        <v>124</v>
      </c>
      <c r="C16" s="220" t="s">
        <v>345</v>
      </c>
      <c r="D16" s="220" t="s">
        <v>346</v>
      </c>
      <c r="E16" s="221"/>
      <c r="F16" s="221"/>
      <c r="G16" s="222"/>
      <c r="H16" s="223">
        <f t="shared" si="0"/>
        <v>76000</v>
      </c>
      <c r="I16" s="223">
        <v>0</v>
      </c>
      <c r="J16" s="223">
        <v>76000</v>
      </c>
      <c r="K16" s="222"/>
      <c r="L16" s="223"/>
      <c r="M16" s="223">
        <f t="shared" si="1"/>
        <v>76000</v>
      </c>
      <c r="N16" s="213" t="s">
        <v>356</v>
      </c>
    </row>
    <row r="17" spans="1:14" ht="25.5" x14ac:dyDescent="0.15">
      <c r="A17" s="218">
        <v>8</v>
      </c>
      <c r="B17" s="255" t="s">
        <v>357</v>
      </c>
      <c r="C17" s="220" t="s">
        <v>345</v>
      </c>
      <c r="D17" s="220" t="s">
        <v>346</v>
      </c>
      <c r="E17" s="221"/>
      <c r="F17" s="221"/>
      <c r="G17" s="222"/>
      <c r="H17" s="223">
        <f t="shared" si="0"/>
        <v>38630</v>
      </c>
      <c r="I17" s="223">
        <v>0</v>
      </c>
      <c r="J17" s="223">
        <v>38630</v>
      </c>
      <c r="K17" s="222"/>
      <c r="L17" s="223"/>
      <c r="M17" s="223">
        <f t="shared" si="1"/>
        <v>38630</v>
      </c>
      <c r="N17" s="225" t="s">
        <v>119</v>
      </c>
    </row>
    <row r="18" spans="1:14" ht="25.5" x14ac:dyDescent="0.15">
      <c r="A18" s="218">
        <v>9</v>
      </c>
      <c r="B18" s="255" t="s">
        <v>358</v>
      </c>
      <c r="C18" s="220" t="s">
        <v>345</v>
      </c>
      <c r="D18" s="220" t="s">
        <v>346</v>
      </c>
      <c r="E18" s="221"/>
      <c r="F18" s="221"/>
      <c r="G18" s="222"/>
      <c r="H18" s="223">
        <f t="shared" si="0"/>
        <v>37088</v>
      </c>
      <c r="I18" s="223">
        <v>0</v>
      </c>
      <c r="J18" s="223">
        <v>37088</v>
      </c>
      <c r="K18" s="222"/>
      <c r="L18" s="223"/>
      <c r="M18" s="223">
        <f t="shared" si="1"/>
        <v>37088</v>
      </c>
      <c r="N18" s="225" t="s">
        <v>119</v>
      </c>
    </row>
    <row r="19" spans="1:14" ht="25.5" x14ac:dyDescent="0.15">
      <c r="A19" s="218">
        <v>10</v>
      </c>
      <c r="B19" s="255" t="s">
        <v>359</v>
      </c>
      <c r="C19" s="220" t="s">
        <v>345</v>
      </c>
      <c r="D19" s="220" t="s">
        <v>346</v>
      </c>
      <c r="E19" s="221"/>
      <c r="F19" s="221"/>
      <c r="G19" s="222"/>
      <c r="H19" s="223">
        <f t="shared" si="0"/>
        <v>15600</v>
      </c>
      <c r="I19" s="223">
        <v>0</v>
      </c>
      <c r="J19" s="223">
        <v>15600</v>
      </c>
      <c r="K19" s="222"/>
      <c r="L19" s="223"/>
      <c r="M19" s="223">
        <f t="shared" si="1"/>
        <v>15600</v>
      </c>
      <c r="N19" s="225" t="s">
        <v>360</v>
      </c>
    </row>
    <row r="20" spans="1:14" x14ac:dyDescent="0.15">
      <c r="A20" s="218">
        <v>11</v>
      </c>
      <c r="B20" s="255" t="s">
        <v>361</v>
      </c>
      <c r="C20" s="220" t="s">
        <v>345</v>
      </c>
      <c r="D20" s="220" t="s">
        <v>346</v>
      </c>
      <c r="E20" s="221"/>
      <c r="F20" s="221"/>
      <c r="G20" s="222"/>
      <c r="H20" s="223">
        <f t="shared" si="0"/>
        <v>7147.8</v>
      </c>
      <c r="I20" s="223">
        <v>0</v>
      </c>
      <c r="J20" s="223">
        <v>7147.8</v>
      </c>
      <c r="K20" s="222"/>
      <c r="L20" s="223"/>
      <c r="M20" s="223">
        <f t="shared" si="1"/>
        <v>7147.8</v>
      </c>
      <c r="N20" s="225" t="s">
        <v>119</v>
      </c>
    </row>
    <row r="21" spans="1:14" ht="25.5" x14ac:dyDescent="0.15">
      <c r="A21" s="218">
        <v>12</v>
      </c>
      <c r="B21" s="255" t="s">
        <v>362</v>
      </c>
      <c r="C21" s="220" t="s">
        <v>345</v>
      </c>
      <c r="D21" s="220" t="s">
        <v>346</v>
      </c>
      <c r="E21" s="221"/>
      <c r="F21" s="221"/>
      <c r="G21" s="222"/>
      <c r="H21" s="223">
        <f t="shared" si="0"/>
        <v>3658.5</v>
      </c>
      <c r="I21" s="223">
        <v>0</v>
      </c>
      <c r="J21" s="223">
        <v>3658.5</v>
      </c>
      <c r="K21" s="222"/>
      <c r="L21" s="223"/>
      <c r="M21" s="223">
        <f t="shared" si="1"/>
        <v>3658.5</v>
      </c>
      <c r="N21" s="225" t="s">
        <v>119</v>
      </c>
    </row>
    <row r="22" spans="1:14" x14ac:dyDescent="0.15">
      <c r="A22" s="218">
        <v>13</v>
      </c>
      <c r="B22" s="255" t="s">
        <v>363</v>
      </c>
      <c r="C22" s="220" t="s">
        <v>345</v>
      </c>
      <c r="D22" s="220" t="s">
        <v>346</v>
      </c>
      <c r="E22" s="221"/>
      <c r="F22" s="221"/>
      <c r="G22" s="222"/>
      <c r="H22" s="223">
        <f t="shared" si="0"/>
        <v>2000</v>
      </c>
      <c r="I22" s="223">
        <v>0</v>
      </c>
      <c r="J22" s="223">
        <v>2000</v>
      </c>
      <c r="K22" s="222"/>
      <c r="L22" s="223"/>
      <c r="M22" s="223">
        <f t="shared" si="1"/>
        <v>2000</v>
      </c>
      <c r="N22" s="225"/>
    </row>
    <row r="23" spans="1:14" ht="24" x14ac:dyDescent="0.15">
      <c r="A23" s="218">
        <v>14</v>
      </c>
      <c r="B23" s="255" t="s">
        <v>364</v>
      </c>
      <c r="C23" s="220" t="s">
        <v>345</v>
      </c>
      <c r="D23" s="220" t="s">
        <v>346</v>
      </c>
      <c r="E23" s="221"/>
      <c r="F23" s="221"/>
      <c r="G23" s="222"/>
      <c r="H23" s="223">
        <f t="shared" si="0"/>
        <v>1995.5</v>
      </c>
      <c r="I23" s="223">
        <v>0</v>
      </c>
      <c r="J23" s="223">
        <v>1995.5</v>
      </c>
      <c r="K23" s="222"/>
      <c r="L23" s="223"/>
      <c r="M23" s="223">
        <f t="shared" si="1"/>
        <v>1995.5</v>
      </c>
      <c r="N23" s="224" t="s">
        <v>365</v>
      </c>
    </row>
    <row r="24" spans="1:14" x14ac:dyDescent="0.15">
      <c r="A24" s="218">
        <v>15</v>
      </c>
      <c r="B24" s="255" t="s">
        <v>366</v>
      </c>
      <c r="C24" s="220" t="s">
        <v>345</v>
      </c>
      <c r="D24" s="220" t="s">
        <v>346</v>
      </c>
      <c r="E24" s="221"/>
      <c r="F24" s="221"/>
      <c r="G24" s="222"/>
      <c r="H24" s="223">
        <f t="shared" si="0"/>
        <v>1158</v>
      </c>
      <c r="I24" s="223">
        <v>0</v>
      </c>
      <c r="J24" s="223">
        <v>1158</v>
      </c>
      <c r="K24" s="222"/>
      <c r="L24" s="223"/>
      <c r="M24" s="223">
        <f t="shared" si="1"/>
        <v>1158</v>
      </c>
      <c r="N24" s="225" t="s">
        <v>119</v>
      </c>
    </row>
    <row r="25" spans="1:14" ht="24" x14ac:dyDescent="0.15">
      <c r="A25" s="218">
        <v>16</v>
      </c>
      <c r="B25" s="224" t="s">
        <v>367</v>
      </c>
      <c r="C25" s="220" t="s">
        <v>368</v>
      </c>
      <c r="D25" s="220" t="s">
        <v>369</v>
      </c>
      <c r="E25" s="221"/>
      <c r="F25" s="221"/>
      <c r="G25" s="222"/>
      <c r="H25" s="223">
        <f t="shared" si="0"/>
        <v>137735.4</v>
      </c>
      <c r="I25" s="223">
        <v>0</v>
      </c>
      <c r="J25" s="223">
        <v>137735.4</v>
      </c>
      <c r="K25" s="222"/>
      <c r="L25" s="223"/>
      <c r="M25" s="223">
        <f t="shared" si="1"/>
        <v>137735.4</v>
      </c>
      <c r="N25" s="224"/>
    </row>
    <row r="26" spans="1:14" x14ac:dyDescent="0.15">
      <c r="A26" s="218">
        <v>17</v>
      </c>
      <c r="B26" s="224" t="s">
        <v>370</v>
      </c>
      <c r="C26" s="222"/>
      <c r="D26" s="222"/>
      <c r="E26" s="221"/>
      <c r="F26" s="221"/>
      <c r="G26" s="222"/>
      <c r="H26" s="223">
        <v>5234846.05</v>
      </c>
      <c r="I26" s="223">
        <v>0</v>
      </c>
      <c r="J26" s="223">
        <v>5234846.05</v>
      </c>
      <c r="K26" s="222"/>
      <c r="L26" s="223"/>
      <c r="M26" s="223">
        <f t="shared" si="1"/>
        <v>5234846.05</v>
      </c>
      <c r="N26" s="222"/>
    </row>
    <row r="27" spans="1:14" x14ac:dyDescent="0.15">
      <c r="A27" s="324" t="s">
        <v>106</v>
      </c>
      <c r="B27" s="292"/>
      <c r="C27" s="222"/>
      <c r="D27" s="222"/>
      <c r="E27" s="221"/>
      <c r="F27" s="221"/>
      <c r="G27" s="222"/>
      <c r="H27" s="223">
        <f t="shared" ref="H27:M27" si="2">SUM(H10:H26)</f>
        <v>14050352.900000002</v>
      </c>
      <c r="I27" s="223">
        <f t="shared" si="2"/>
        <v>0</v>
      </c>
      <c r="J27" s="223">
        <f t="shared" si="2"/>
        <v>14050352.900000002</v>
      </c>
      <c r="K27" s="223">
        <f t="shared" si="2"/>
        <v>0</v>
      </c>
      <c r="L27" s="223">
        <f t="shared" si="2"/>
        <v>0</v>
      </c>
      <c r="M27" s="223">
        <f t="shared" si="2"/>
        <v>14050352.900000002</v>
      </c>
      <c r="N27" s="222"/>
    </row>
    <row r="28" spans="1:14" ht="51" customHeight="1" x14ac:dyDescent="0.15">
      <c r="A28" s="298" t="s">
        <v>371</v>
      </c>
      <c r="B28" s="312"/>
      <c r="C28" s="312"/>
      <c r="D28" s="312"/>
      <c r="E28" s="312"/>
      <c r="F28" s="312"/>
      <c r="G28" s="312"/>
      <c r="H28" s="312"/>
      <c r="I28" s="312"/>
      <c r="J28" s="312"/>
      <c r="K28" s="312"/>
      <c r="L28" s="296" t="s">
        <v>138</v>
      </c>
      <c r="M28" s="297"/>
      <c r="N28" s="297"/>
    </row>
    <row r="29" spans="1:14" x14ac:dyDescent="0.15">
      <c r="A29" s="299" t="s">
        <v>139</v>
      </c>
      <c r="B29" s="304"/>
      <c r="C29" s="304"/>
      <c r="D29" s="304"/>
      <c r="E29" s="304"/>
      <c r="F29" s="304"/>
      <c r="G29" s="304"/>
      <c r="H29" s="304"/>
      <c r="I29" s="304"/>
      <c r="J29" s="304"/>
      <c r="K29" s="304"/>
      <c r="L29" s="297"/>
      <c r="M29" s="297"/>
      <c r="N29" s="297"/>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15" t="s">
        <v>31</v>
      </c>
      <c r="B2" s="315"/>
      <c r="C2" s="315"/>
      <c r="D2" s="315"/>
      <c r="E2" s="315"/>
      <c r="F2" s="315"/>
      <c r="G2" s="315"/>
      <c r="H2" s="315"/>
      <c r="I2" s="315"/>
      <c r="J2" s="315"/>
      <c r="K2" s="315"/>
      <c r="L2" s="315"/>
      <c r="M2" s="315"/>
      <c r="N2" s="315"/>
    </row>
    <row r="3" spans="1:14" x14ac:dyDescent="0.15">
      <c r="N3" s="216" t="s">
        <v>372</v>
      </c>
    </row>
    <row r="4" spans="1:14" ht="15" x14ac:dyDescent="0.15">
      <c r="A4" s="215" t="s">
        <v>141</v>
      </c>
      <c r="N4" s="142"/>
    </row>
    <row r="5" spans="1:14" ht="15" x14ac:dyDescent="0.15">
      <c r="A5" s="215" t="s">
        <v>295</v>
      </c>
      <c r="N5" s="142"/>
    </row>
    <row r="6" spans="1:14" x14ac:dyDescent="0.15">
      <c r="A6" s="215" t="s">
        <v>296</v>
      </c>
      <c r="N6" s="217" t="s">
        <v>83</v>
      </c>
    </row>
    <row r="7" spans="1:14" x14ac:dyDescent="0.15">
      <c r="A7" s="316" t="s">
        <v>84</v>
      </c>
      <c r="B7" s="316" t="s">
        <v>323</v>
      </c>
      <c r="C7" s="316" t="s">
        <v>324</v>
      </c>
      <c r="D7" s="316" t="s">
        <v>325</v>
      </c>
      <c r="E7" s="316" t="s">
        <v>326</v>
      </c>
      <c r="F7" s="316" t="s">
        <v>327</v>
      </c>
      <c r="G7" s="316" t="s">
        <v>328</v>
      </c>
      <c r="H7" s="316" t="s">
        <v>88</v>
      </c>
      <c r="I7" s="316"/>
      <c r="J7" s="316"/>
      <c r="K7" s="316" t="s">
        <v>89</v>
      </c>
      <c r="L7" s="316"/>
      <c r="M7" s="322" t="s">
        <v>90</v>
      </c>
      <c r="N7" s="316" t="s">
        <v>91</v>
      </c>
    </row>
    <row r="8" spans="1:14" x14ac:dyDescent="0.15">
      <c r="A8" s="316"/>
      <c r="B8" s="316"/>
      <c r="C8" s="316"/>
      <c r="D8" s="316"/>
      <c r="E8" s="316"/>
      <c r="F8" s="316"/>
      <c r="G8" s="316"/>
      <c r="H8" s="131" t="s">
        <v>92</v>
      </c>
      <c r="I8" s="131" t="s">
        <v>329</v>
      </c>
      <c r="J8" s="131" t="s">
        <v>330</v>
      </c>
      <c r="K8" s="131" t="s">
        <v>331</v>
      </c>
      <c r="L8" s="131" t="s">
        <v>332</v>
      </c>
      <c r="M8" s="323"/>
      <c r="N8" s="316"/>
    </row>
    <row r="9" spans="1:14" x14ac:dyDescent="0.15">
      <c r="A9" s="138"/>
      <c r="B9" s="87" t="s">
        <v>152</v>
      </c>
      <c r="C9" s="87" t="s">
        <v>153</v>
      </c>
      <c r="D9" s="87" t="s">
        <v>154</v>
      </c>
      <c r="E9" s="87" t="s">
        <v>155</v>
      </c>
      <c r="F9" s="87" t="s">
        <v>156</v>
      </c>
      <c r="G9" s="87" t="s">
        <v>157</v>
      </c>
      <c r="H9" s="87" t="s">
        <v>158</v>
      </c>
      <c r="I9" s="87" t="s">
        <v>159</v>
      </c>
      <c r="J9" s="87" t="s">
        <v>160</v>
      </c>
      <c r="K9" s="87" t="s">
        <v>161</v>
      </c>
      <c r="L9" s="208" t="s">
        <v>162</v>
      </c>
      <c r="M9" s="208" t="s">
        <v>163</v>
      </c>
      <c r="N9" s="208" t="s">
        <v>164</v>
      </c>
    </row>
    <row r="10" spans="1:14" x14ac:dyDescent="0.15">
      <c r="A10" s="138"/>
      <c r="B10" s="138"/>
      <c r="C10" s="138"/>
      <c r="D10" s="138"/>
      <c r="E10" s="137"/>
      <c r="F10" s="137"/>
      <c r="G10" s="138"/>
      <c r="H10" s="138"/>
      <c r="I10" s="138"/>
      <c r="J10" s="139"/>
      <c r="K10" s="138"/>
      <c r="L10" s="139"/>
      <c r="M10" s="139"/>
      <c r="N10" s="138"/>
    </row>
    <row r="11" spans="1:14" x14ac:dyDescent="0.15">
      <c r="A11" s="138"/>
      <c r="B11" s="138"/>
      <c r="C11" s="138"/>
      <c r="D11" s="138"/>
      <c r="E11" s="137"/>
      <c r="F11" s="137"/>
      <c r="G11" s="138"/>
      <c r="H11" s="138"/>
      <c r="I11" s="138"/>
      <c r="J11" s="139"/>
      <c r="K11" s="138"/>
      <c r="L11" s="139"/>
      <c r="M11" s="139"/>
      <c r="N11" s="138"/>
    </row>
    <row r="12" spans="1:14" x14ac:dyDescent="0.15">
      <c r="A12" s="138"/>
      <c r="B12" s="138"/>
      <c r="C12" s="138"/>
      <c r="D12" s="138"/>
      <c r="E12" s="137"/>
      <c r="F12" s="137"/>
      <c r="G12" s="138"/>
      <c r="H12" s="138"/>
      <c r="I12" s="138"/>
      <c r="J12" s="139"/>
      <c r="K12" s="138"/>
      <c r="L12" s="139"/>
      <c r="M12" s="139"/>
      <c r="N12" s="138"/>
    </row>
    <row r="13" spans="1:14" x14ac:dyDescent="0.15">
      <c r="A13" s="138"/>
      <c r="B13" s="138"/>
      <c r="C13" s="138"/>
      <c r="D13" s="138"/>
      <c r="E13" s="137"/>
      <c r="F13" s="137"/>
      <c r="G13" s="138"/>
      <c r="H13" s="138"/>
      <c r="I13" s="138"/>
      <c r="J13" s="139"/>
      <c r="K13" s="138"/>
      <c r="L13" s="139"/>
      <c r="M13" s="139"/>
      <c r="N13" s="138"/>
    </row>
    <row r="14" spans="1:14" x14ac:dyDescent="0.15">
      <c r="A14" s="138"/>
      <c r="B14" s="138"/>
      <c r="C14" s="138"/>
      <c r="D14" s="138"/>
      <c r="E14" s="137"/>
      <c r="F14" s="137"/>
      <c r="G14" s="138"/>
      <c r="H14" s="138"/>
      <c r="I14" s="138"/>
      <c r="J14" s="139"/>
      <c r="K14" s="138"/>
      <c r="L14" s="139"/>
      <c r="M14" s="139"/>
      <c r="N14" s="138"/>
    </row>
    <row r="15" spans="1:14" x14ac:dyDescent="0.15">
      <c r="A15" s="138"/>
      <c r="B15" s="138"/>
      <c r="C15" s="138"/>
      <c r="D15" s="138"/>
      <c r="E15" s="137"/>
      <c r="F15" s="137"/>
      <c r="G15" s="138"/>
      <c r="H15" s="138"/>
      <c r="I15" s="138"/>
      <c r="J15" s="139"/>
      <c r="K15" s="138"/>
      <c r="L15" s="139"/>
      <c r="M15" s="139"/>
      <c r="N15" s="138"/>
    </row>
    <row r="16" spans="1:14" x14ac:dyDescent="0.15">
      <c r="A16" s="138"/>
      <c r="B16" s="138"/>
      <c r="C16" s="138"/>
      <c r="D16" s="138"/>
      <c r="E16" s="137"/>
      <c r="F16" s="137"/>
      <c r="G16" s="138"/>
      <c r="H16" s="138"/>
      <c r="I16" s="138"/>
      <c r="J16" s="139"/>
      <c r="K16" s="138"/>
      <c r="L16" s="139"/>
      <c r="M16" s="139"/>
      <c r="N16" s="138"/>
    </row>
    <row r="17" spans="1:14" x14ac:dyDescent="0.15">
      <c r="A17" s="138"/>
      <c r="B17" s="138"/>
      <c r="C17" s="138"/>
      <c r="D17" s="138"/>
      <c r="E17" s="137"/>
      <c r="F17" s="137"/>
      <c r="G17" s="138"/>
      <c r="H17" s="138"/>
      <c r="I17" s="138"/>
      <c r="J17" s="139"/>
      <c r="K17" s="138"/>
      <c r="L17" s="139"/>
      <c r="M17" s="139"/>
      <c r="N17" s="138"/>
    </row>
    <row r="18" spans="1:14" x14ac:dyDescent="0.15">
      <c r="A18" s="138"/>
      <c r="B18" s="138"/>
      <c r="C18" s="138"/>
      <c r="D18" s="138"/>
      <c r="E18" s="137"/>
      <c r="F18" s="137"/>
      <c r="G18" s="138"/>
      <c r="H18" s="138"/>
      <c r="I18" s="138"/>
      <c r="J18" s="139"/>
      <c r="K18" s="138"/>
      <c r="L18" s="139"/>
      <c r="M18" s="139"/>
      <c r="N18" s="138"/>
    </row>
    <row r="19" spans="1:14" x14ac:dyDescent="0.15">
      <c r="A19" s="317" t="s">
        <v>333</v>
      </c>
      <c r="B19" s="318"/>
      <c r="C19" s="138"/>
      <c r="D19" s="138"/>
      <c r="E19" s="137"/>
      <c r="F19" s="137"/>
      <c r="G19" s="138"/>
      <c r="H19" s="138"/>
      <c r="I19" s="138"/>
      <c r="J19" s="139"/>
      <c r="K19" s="138"/>
      <c r="L19" s="139"/>
      <c r="M19" s="139"/>
      <c r="N19" s="138"/>
    </row>
    <row r="20" spans="1:14" ht="79.900000000000006" customHeight="1" x14ac:dyDescent="0.15">
      <c r="A20" s="320" t="s">
        <v>107</v>
      </c>
      <c r="B20" s="320"/>
      <c r="C20" s="320"/>
      <c r="D20" s="320"/>
      <c r="E20" s="320"/>
      <c r="F20" s="320"/>
      <c r="G20" s="320"/>
      <c r="H20" s="320"/>
      <c r="I20" s="320"/>
      <c r="J20" s="320"/>
      <c r="K20" s="320"/>
      <c r="L20" s="319" t="s">
        <v>259</v>
      </c>
      <c r="M20" s="319"/>
      <c r="N20" s="319"/>
    </row>
    <row r="21" spans="1:14" x14ac:dyDescent="0.15">
      <c r="A21" s="320" t="s">
        <v>260</v>
      </c>
      <c r="B21" s="320"/>
      <c r="C21" s="320"/>
      <c r="D21" s="320"/>
      <c r="E21" s="320"/>
      <c r="F21" s="320"/>
      <c r="G21" s="320"/>
      <c r="H21" s="320"/>
      <c r="I21" s="320"/>
      <c r="J21" s="320"/>
      <c r="K21" s="320"/>
      <c r="L21" s="319"/>
      <c r="M21" s="319"/>
      <c r="N21" s="319"/>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42" customWidth="1"/>
    <col min="2" max="2" width="10.75" style="142" customWidth="1"/>
    <col min="3" max="3" width="19.875" style="142" customWidth="1"/>
    <col min="4" max="9" width="14.625" style="142" customWidth="1"/>
    <col min="10" max="10" width="23.375" style="142" customWidth="1"/>
    <col min="11" max="16384" width="9" style="142"/>
  </cols>
  <sheetData>
    <row r="2" spans="1:10" ht="22.5" x14ac:dyDescent="0.15">
      <c r="A2" s="265" t="s">
        <v>373</v>
      </c>
      <c r="B2" s="265"/>
      <c r="C2" s="265"/>
      <c r="D2" s="265"/>
      <c r="E2" s="265"/>
      <c r="F2" s="265"/>
      <c r="G2" s="265"/>
      <c r="H2" s="265"/>
      <c r="I2" s="265"/>
      <c r="J2" s="265"/>
    </row>
    <row r="3" spans="1:10" x14ac:dyDescent="0.15">
      <c r="J3" s="214" t="s">
        <v>374</v>
      </c>
    </row>
    <row r="4" spans="1:10" x14ac:dyDescent="0.15">
      <c r="A4" s="210" t="s">
        <v>70</v>
      </c>
      <c r="J4" s="214"/>
    </row>
    <row r="5" spans="1:10" x14ac:dyDescent="0.15">
      <c r="A5" s="210" t="str">
        <f>货币资金!A5</f>
        <v>填报单位：林芝市巴宜区八一镇人民政府</v>
      </c>
      <c r="J5" s="214"/>
    </row>
    <row r="6" spans="1:10" x14ac:dyDescent="0.15">
      <c r="A6" s="210" t="str">
        <f>货币资金!A6</f>
        <v>项目名称：百巴镇苹果种植项目</v>
      </c>
      <c r="J6" s="214" t="s">
        <v>55</v>
      </c>
    </row>
    <row r="7" spans="1:10" x14ac:dyDescent="0.15">
      <c r="A7" s="313" t="s">
        <v>56</v>
      </c>
      <c r="B7" s="313" t="s">
        <v>375</v>
      </c>
      <c r="C7" s="313" t="s">
        <v>376</v>
      </c>
      <c r="D7" s="313" t="s">
        <v>59</v>
      </c>
      <c r="E7" s="313"/>
      <c r="F7" s="313"/>
      <c r="G7" s="313" t="s">
        <v>60</v>
      </c>
      <c r="H7" s="313"/>
      <c r="I7" s="313" t="s">
        <v>61</v>
      </c>
      <c r="J7" s="313" t="s">
        <v>62</v>
      </c>
    </row>
    <row r="8" spans="1:10" x14ac:dyDescent="0.15">
      <c r="A8" s="313"/>
      <c r="B8" s="313"/>
      <c r="C8" s="313"/>
      <c r="D8" s="159" t="s">
        <v>377</v>
      </c>
      <c r="E8" s="159" t="s">
        <v>378</v>
      </c>
      <c r="F8" s="159" t="s">
        <v>379</v>
      </c>
      <c r="G8" s="159" t="s">
        <v>74</v>
      </c>
      <c r="H8" s="159" t="s">
        <v>75</v>
      </c>
      <c r="I8" s="313"/>
      <c r="J8" s="313"/>
    </row>
    <row r="9" spans="1:10" x14ac:dyDescent="0.15">
      <c r="A9" s="163"/>
      <c r="B9" s="87" t="s">
        <v>152</v>
      </c>
      <c r="C9" s="87" t="s">
        <v>153</v>
      </c>
      <c r="D9" s="87" t="s">
        <v>154</v>
      </c>
      <c r="E9" s="87" t="s">
        <v>155</v>
      </c>
      <c r="F9" s="87" t="s">
        <v>156</v>
      </c>
      <c r="G9" s="87" t="s">
        <v>157</v>
      </c>
      <c r="H9" s="87" t="s">
        <v>158</v>
      </c>
      <c r="I9" s="87" t="s">
        <v>159</v>
      </c>
      <c r="J9" s="87" t="s">
        <v>160</v>
      </c>
    </row>
    <row r="10" spans="1:10" x14ac:dyDescent="0.15">
      <c r="A10" s="163"/>
      <c r="B10" s="211" t="s">
        <v>380</v>
      </c>
      <c r="C10" s="211" t="s">
        <v>381</v>
      </c>
      <c r="D10" s="212">
        <f>E10+F10</f>
        <v>19317</v>
      </c>
      <c r="E10" s="212">
        <v>19317</v>
      </c>
      <c r="F10" s="212">
        <v>0</v>
      </c>
      <c r="G10" s="212"/>
      <c r="H10" s="212"/>
      <c r="I10" s="212">
        <f>D10+G10-H10</f>
        <v>19317</v>
      </c>
      <c r="J10" s="211"/>
    </row>
    <row r="11" spans="1:10" x14ac:dyDescent="0.15">
      <c r="A11" s="163"/>
      <c r="B11" s="211" t="s">
        <v>382</v>
      </c>
      <c r="C11" s="211" t="s">
        <v>381</v>
      </c>
      <c r="D11" s="212">
        <f t="shared" ref="D11:D46" si="0">E11+F11</f>
        <v>14967</v>
      </c>
      <c r="E11" s="212">
        <v>14967</v>
      </c>
      <c r="F11" s="212">
        <v>0</v>
      </c>
      <c r="G11" s="212"/>
      <c r="H11" s="212"/>
      <c r="I11" s="212">
        <f t="shared" ref="I11:I46" si="1">D11+G11-H11</f>
        <v>14967</v>
      </c>
      <c r="J11" s="211"/>
    </row>
    <row r="12" spans="1:10" x14ac:dyDescent="0.15">
      <c r="A12" s="163"/>
      <c r="B12" s="211" t="s">
        <v>383</v>
      </c>
      <c r="C12" s="211" t="s">
        <v>381</v>
      </c>
      <c r="D12" s="212">
        <f t="shared" si="0"/>
        <v>14967</v>
      </c>
      <c r="E12" s="212">
        <v>14967</v>
      </c>
      <c r="F12" s="212">
        <v>0</v>
      </c>
      <c r="G12" s="212"/>
      <c r="H12" s="212"/>
      <c r="I12" s="212">
        <f t="shared" si="1"/>
        <v>14967</v>
      </c>
      <c r="J12" s="211"/>
    </row>
    <row r="13" spans="1:10" x14ac:dyDescent="0.15">
      <c r="A13" s="163"/>
      <c r="B13" s="211" t="s">
        <v>384</v>
      </c>
      <c r="C13" s="211" t="s">
        <v>381</v>
      </c>
      <c r="D13" s="212">
        <f t="shared" si="0"/>
        <v>7000</v>
      </c>
      <c r="E13" s="212">
        <v>7000</v>
      </c>
      <c r="F13" s="212">
        <v>0</v>
      </c>
      <c r="G13" s="212"/>
      <c r="H13" s="212"/>
      <c r="I13" s="212">
        <f t="shared" si="1"/>
        <v>7000</v>
      </c>
      <c r="J13" s="211"/>
    </row>
    <row r="14" spans="1:10" x14ac:dyDescent="0.15">
      <c r="A14" s="163"/>
      <c r="B14" s="211" t="s">
        <v>385</v>
      </c>
      <c r="C14" s="211" t="s">
        <v>381</v>
      </c>
      <c r="D14" s="212">
        <f t="shared" si="0"/>
        <v>7000</v>
      </c>
      <c r="E14" s="212">
        <v>7000</v>
      </c>
      <c r="F14" s="212">
        <v>0</v>
      </c>
      <c r="G14" s="212"/>
      <c r="H14" s="212"/>
      <c r="I14" s="212">
        <f t="shared" si="1"/>
        <v>7000</v>
      </c>
      <c r="J14" s="211"/>
    </row>
    <row r="15" spans="1:10" x14ac:dyDescent="0.15">
      <c r="A15" s="163"/>
      <c r="B15" s="211" t="s">
        <v>386</v>
      </c>
      <c r="C15" s="211" t="s">
        <v>381</v>
      </c>
      <c r="D15" s="212">
        <f t="shared" si="0"/>
        <v>5000</v>
      </c>
      <c r="E15" s="212">
        <v>5000</v>
      </c>
      <c r="F15" s="212">
        <v>0</v>
      </c>
      <c r="G15" s="212"/>
      <c r="H15" s="212"/>
      <c r="I15" s="212">
        <f t="shared" si="1"/>
        <v>5000</v>
      </c>
      <c r="J15" s="211"/>
    </row>
    <row r="16" spans="1:10" x14ac:dyDescent="0.15">
      <c r="A16" s="163"/>
      <c r="B16" s="211" t="s">
        <v>387</v>
      </c>
      <c r="C16" s="211" t="s">
        <v>381</v>
      </c>
      <c r="D16" s="212">
        <f t="shared" si="0"/>
        <v>5000</v>
      </c>
      <c r="E16" s="212">
        <v>5000</v>
      </c>
      <c r="F16" s="212">
        <v>0</v>
      </c>
      <c r="G16" s="212"/>
      <c r="H16" s="212"/>
      <c r="I16" s="212">
        <f t="shared" si="1"/>
        <v>5000</v>
      </c>
      <c r="J16" s="211"/>
    </row>
    <row r="17" spans="1:10" x14ac:dyDescent="0.15">
      <c r="A17" s="163"/>
      <c r="B17" s="211" t="s">
        <v>388</v>
      </c>
      <c r="C17" s="211" t="s">
        <v>381</v>
      </c>
      <c r="D17" s="212">
        <f t="shared" si="0"/>
        <v>5500</v>
      </c>
      <c r="E17" s="212">
        <v>5500</v>
      </c>
      <c r="F17" s="212">
        <v>0</v>
      </c>
      <c r="G17" s="212"/>
      <c r="H17" s="212"/>
      <c r="I17" s="212">
        <f t="shared" si="1"/>
        <v>5500</v>
      </c>
      <c r="J17" s="211"/>
    </row>
    <row r="18" spans="1:10" x14ac:dyDescent="0.15">
      <c r="A18" s="163"/>
      <c r="B18" s="211" t="s">
        <v>389</v>
      </c>
      <c r="C18" s="211" t="s">
        <v>381</v>
      </c>
      <c r="D18" s="212">
        <f t="shared" si="0"/>
        <v>6500</v>
      </c>
      <c r="E18" s="212">
        <v>6500</v>
      </c>
      <c r="F18" s="212">
        <v>0</v>
      </c>
      <c r="G18" s="212"/>
      <c r="H18" s="212"/>
      <c r="I18" s="212">
        <f t="shared" si="1"/>
        <v>6500</v>
      </c>
      <c r="J18" s="211"/>
    </row>
    <row r="19" spans="1:10" x14ac:dyDescent="0.15">
      <c r="A19" s="163"/>
      <c r="B19" s="211" t="s">
        <v>390</v>
      </c>
      <c r="C19" s="211" t="s">
        <v>381</v>
      </c>
      <c r="D19" s="212">
        <f t="shared" si="0"/>
        <v>14967</v>
      </c>
      <c r="E19" s="212">
        <v>14967</v>
      </c>
      <c r="F19" s="212">
        <v>0</v>
      </c>
      <c r="G19" s="212"/>
      <c r="H19" s="212"/>
      <c r="I19" s="212">
        <f t="shared" si="1"/>
        <v>14967</v>
      </c>
      <c r="J19" s="211"/>
    </row>
    <row r="20" spans="1:10" x14ac:dyDescent="0.15">
      <c r="A20" s="163"/>
      <c r="B20" s="211" t="s">
        <v>391</v>
      </c>
      <c r="C20" s="211" t="s">
        <v>381</v>
      </c>
      <c r="D20" s="212">
        <f t="shared" si="0"/>
        <v>5000</v>
      </c>
      <c r="E20" s="212">
        <v>5000</v>
      </c>
      <c r="F20" s="212">
        <v>0</v>
      </c>
      <c r="G20" s="212"/>
      <c r="H20" s="212"/>
      <c r="I20" s="212">
        <f t="shared" si="1"/>
        <v>5000</v>
      </c>
      <c r="J20" s="211"/>
    </row>
    <row r="21" spans="1:10" x14ac:dyDescent="0.15">
      <c r="A21" s="163"/>
      <c r="B21" s="211" t="s">
        <v>392</v>
      </c>
      <c r="C21" s="211" t="s">
        <v>381</v>
      </c>
      <c r="D21" s="212">
        <f t="shared" si="0"/>
        <v>4200</v>
      </c>
      <c r="E21" s="212">
        <v>4200</v>
      </c>
      <c r="F21" s="212">
        <v>0</v>
      </c>
      <c r="G21" s="212"/>
      <c r="H21" s="212"/>
      <c r="I21" s="212">
        <f t="shared" si="1"/>
        <v>4200</v>
      </c>
      <c r="J21" s="211"/>
    </row>
    <row r="22" spans="1:10" x14ac:dyDescent="0.15">
      <c r="A22" s="163"/>
      <c r="B22" s="211" t="s">
        <v>393</v>
      </c>
      <c r="C22" s="211" t="s">
        <v>381</v>
      </c>
      <c r="D22" s="212">
        <f t="shared" si="0"/>
        <v>3700</v>
      </c>
      <c r="E22" s="212">
        <v>3700</v>
      </c>
      <c r="F22" s="212">
        <v>0</v>
      </c>
      <c r="G22" s="212"/>
      <c r="H22" s="212"/>
      <c r="I22" s="212">
        <f t="shared" si="1"/>
        <v>3700</v>
      </c>
      <c r="J22" s="211"/>
    </row>
    <row r="23" spans="1:10" x14ac:dyDescent="0.15">
      <c r="A23" s="163"/>
      <c r="B23" s="211" t="s">
        <v>394</v>
      </c>
      <c r="C23" s="211" t="s">
        <v>381</v>
      </c>
      <c r="D23" s="212">
        <f t="shared" si="0"/>
        <v>3700</v>
      </c>
      <c r="E23" s="212">
        <v>3700</v>
      </c>
      <c r="F23" s="212">
        <v>0</v>
      </c>
      <c r="G23" s="212"/>
      <c r="H23" s="212"/>
      <c r="I23" s="212">
        <f t="shared" si="1"/>
        <v>3700</v>
      </c>
      <c r="J23" s="211"/>
    </row>
    <row r="24" spans="1:10" x14ac:dyDescent="0.15">
      <c r="A24" s="163"/>
      <c r="B24" s="211" t="s">
        <v>395</v>
      </c>
      <c r="C24" s="211" t="s">
        <v>381</v>
      </c>
      <c r="D24" s="212">
        <f t="shared" si="0"/>
        <v>3900</v>
      </c>
      <c r="E24" s="212">
        <v>3900</v>
      </c>
      <c r="F24" s="212">
        <v>0</v>
      </c>
      <c r="G24" s="212"/>
      <c r="H24" s="212"/>
      <c r="I24" s="212">
        <f t="shared" si="1"/>
        <v>3900</v>
      </c>
      <c r="J24" s="211"/>
    </row>
    <row r="25" spans="1:10" x14ac:dyDescent="0.15">
      <c r="A25" s="163"/>
      <c r="B25" s="211" t="s">
        <v>396</v>
      </c>
      <c r="C25" s="211" t="s">
        <v>381</v>
      </c>
      <c r="D25" s="212">
        <f t="shared" si="0"/>
        <v>3850</v>
      </c>
      <c r="E25" s="212">
        <v>3850</v>
      </c>
      <c r="F25" s="212">
        <v>0</v>
      </c>
      <c r="G25" s="212"/>
      <c r="H25" s="212"/>
      <c r="I25" s="212">
        <f t="shared" si="1"/>
        <v>3850</v>
      </c>
      <c r="J25" s="211"/>
    </row>
    <row r="26" spans="1:10" x14ac:dyDescent="0.15">
      <c r="A26" s="163"/>
      <c r="B26" s="211" t="s">
        <v>397</v>
      </c>
      <c r="C26" s="211" t="s">
        <v>381</v>
      </c>
      <c r="D26" s="212">
        <f t="shared" si="0"/>
        <v>3800</v>
      </c>
      <c r="E26" s="212">
        <v>3800</v>
      </c>
      <c r="F26" s="212">
        <v>0</v>
      </c>
      <c r="G26" s="212"/>
      <c r="H26" s="212"/>
      <c r="I26" s="212">
        <f t="shared" si="1"/>
        <v>3800</v>
      </c>
      <c r="J26" s="211"/>
    </row>
    <row r="27" spans="1:10" x14ac:dyDescent="0.15">
      <c r="A27" s="163"/>
      <c r="B27" s="211" t="s">
        <v>398</v>
      </c>
      <c r="C27" s="211" t="s">
        <v>381</v>
      </c>
      <c r="D27" s="212">
        <f t="shared" si="0"/>
        <v>6000</v>
      </c>
      <c r="E27" s="212">
        <v>6000</v>
      </c>
      <c r="F27" s="212">
        <v>0</v>
      </c>
      <c r="G27" s="212"/>
      <c r="H27" s="212"/>
      <c r="I27" s="212">
        <f t="shared" si="1"/>
        <v>6000</v>
      </c>
      <c r="J27" s="211"/>
    </row>
    <row r="28" spans="1:10" x14ac:dyDescent="0.15">
      <c r="A28" s="163"/>
      <c r="B28" s="211" t="s">
        <v>399</v>
      </c>
      <c r="C28" s="211" t="s">
        <v>381</v>
      </c>
      <c r="D28" s="212">
        <f t="shared" si="0"/>
        <v>4000</v>
      </c>
      <c r="E28" s="212">
        <v>4000</v>
      </c>
      <c r="F28" s="212">
        <v>0</v>
      </c>
      <c r="G28" s="212"/>
      <c r="H28" s="212"/>
      <c r="I28" s="212">
        <f t="shared" si="1"/>
        <v>4000</v>
      </c>
      <c r="J28" s="211"/>
    </row>
    <row r="29" spans="1:10" x14ac:dyDescent="0.15">
      <c r="A29" s="163"/>
      <c r="B29" s="211" t="s">
        <v>400</v>
      </c>
      <c r="C29" s="211" t="s">
        <v>381</v>
      </c>
      <c r="D29" s="212">
        <f t="shared" si="0"/>
        <v>3000</v>
      </c>
      <c r="E29" s="212">
        <v>3000</v>
      </c>
      <c r="F29" s="212">
        <v>0</v>
      </c>
      <c r="G29" s="212"/>
      <c r="H29" s="212"/>
      <c r="I29" s="212">
        <f t="shared" si="1"/>
        <v>3000</v>
      </c>
      <c r="J29" s="211"/>
    </row>
    <row r="30" spans="1:10" x14ac:dyDescent="0.15">
      <c r="A30" s="163"/>
      <c r="B30" s="211" t="s">
        <v>401</v>
      </c>
      <c r="C30" s="211" t="s">
        <v>381</v>
      </c>
      <c r="D30" s="212">
        <f t="shared" si="0"/>
        <v>4500</v>
      </c>
      <c r="E30" s="212">
        <v>4500</v>
      </c>
      <c r="F30" s="212">
        <v>0</v>
      </c>
      <c r="G30" s="212"/>
      <c r="H30" s="212"/>
      <c r="I30" s="212">
        <f t="shared" si="1"/>
        <v>4500</v>
      </c>
      <c r="J30" s="211"/>
    </row>
    <row r="31" spans="1:10" x14ac:dyDescent="0.15">
      <c r="A31" s="163"/>
      <c r="B31" s="211" t="s">
        <v>402</v>
      </c>
      <c r="C31" s="211" t="s">
        <v>381</v>
      </c>
      <c r="D31" s="212">
        <f t="shared" si="0"/>
        <v>4500</v>
      </c>
      <c r="E31" s="212">
        <v>4500</v>
      </c>
      <c r="F31" s="212">
        <v>0</v>
      </c>
      <c r="G31" s="212"/>
      <c r="H31" s="212"/>
      <c r="I31" s="212">
        <f t="shared" si="1"/>
        <v>4500</v>
      </c>
      <c r="J31" s="211"/>
    </row>
    <row r="32" spans="1:10" x14ac:dyDescent="0.15">
      <c r="A32" s="163"/>
      <c r="B32" s="211" t="s">
        <v>403</v>
      </c>
      <c r="C32" s="211" t="s">
        <v>381</v>
      </c>
      <c r="D32" s="212">
        <f t="shared" si="0"/>
        <v>4500</v>
      </c>
      <c r="E32" s="212">
        <v>4500</v>
      </c>
      <c r="F32" s="212">
        <v>0</v>
      </c>
      <c r="G32" s="212"/>
      <c r="H32" s="212"/>
      <c r="I32" s="212">
        <f t="shared" si="1"/>
        <v>4500</v>
      </c>
      <c r="J32" s="211"/>
    </row>
    <row r="33" spans="1:10" x14ac:dyDescent="0.15">
      <c r="A33" s="163"/>
      <c r="B33" s="211" t="s">
        <v>404</v>
      </c>
      <c r="C33" s="211" t="s">
        <v>381</v>
      </c>
      <c r="D33" s="212">
        <f t="shared" si="0"/>
        <v>4500</v>
      </c>
      <c r="E33" s="212">
        <v>4500</v>
      </c>
      <c r="F33" s="212">
        <v>0</v>
      </c>
      <c r="G33" s="212"/>
      <c r="H33" s="212"/>
      <c r="I33" s="212">
        <f t="shared" si="1"/>
        <v>4500</v>
      </c>
      <c r="J33" s="211"/>
    </row>
    <row r="34" spans="1:10" x14ac:dyDescent="0.15">
      <c r="A34" s="163"/>
      <c r="B34" s="211"/>
      <c r="C34" s="211" t="s">
        <v>381</v>
      </c>
      <c r="D34" s="212">
        <f t="shared" si="0"/>
        <v>782</v>
      </c>
      <c r="E34" s="212">
        <v>782</v>
      </c>
      <c r="F34" s="212">
        <v>0</v>
      </c>
      <c r="G34" s="212"/>
      <c r="H34" s="212">
        <v>782</v>
      </c>
      <c r="I34" s="212">
        <f t="shared" si="1"/>
        <v>0</v>
      </c>
      <c r="J34" s="213" t="s">
        <v>405</v>
      </c>
    </row>
    <row r="35" spans="1:10" x14ac:dyDescent="0.15">
      <c r="A35" s="163"/>
      <c r="B35" s="211" t="s">
        <v>406</v>
      </c>
      <c r="C35" s="211" t="s">
        <v>381</v>
      </c>
      <c r="D35" s="212">
        <f t="shared" si="0"/>
        <v>4500</v>
      </c>
      <c r="E35" s="212">
        <v>4500</v>
      </c>
      <c r="F35" s="212">
        <v>0</v>
      </c>
      <c r="G35" s="212"/>
      <c r="H35" s="212"/>
      <c r="I35" s="212">
        <f t="shared" si="1"/>
        <v>4500</v>
      </c>
      <c r="J35" s="213" t="s">
        <v>407</v>
      </c>
    </row>
    <row r="36" spans="1:10" x14ac:dyDescent="0.15">
      <c r="A36" s="163"/>
      <c r="B36" s="211" t="s">
        <v>408</v>
      </c>
      <c r="C36" s="211" t="s">
        <v>381</v>
      </c>
      <c r="D36" s="212">
        <f t="shared" si="0"/>
        <v>4500</v>
      </c>
      <c r="E36" s="212">
        <v>4500</v>
      </c>
      <c r="F36" s="212">
        <v>0</v>
      </c>
      <c r="G36" s="212"/>
      <c r="H36" s="212"/>
      <c r="I36" s="212">
        <f t="shared" si="1"/>
        <v>4500</v>
      </c>
      <c r="J36" s="213" t="s">
        <v>407</v>
      </c>
    </row>
    <row r="37" spans="1:10" x14ac:dyDescent="0.15">
      <c r="A37" s="163"/>
      <c r="B37" s="211" t="s">
        <v>409</v>
      </c>
      <c r="C37" s="211" t="s">
        <v>381</v>
      </c>
      <c r="D37" s="212">
        <f t="shared" si="0"/>
        <v>13000</v>
      </c>
      <c r="E37" s="212">
        <v>13000</v>
      </c>
      <c r="F37" s="212">
        <v>0</v>
      </c>
      <c r="G37" s="212"/>
      <c r="H37" s="212"/>
      <c r="I37" s="212">
        <f t="shared" si="1"/>
        <v>13000</v>
      </c>
      <c r="J37" s="213" t="s">
        <v>407</v>
      </c>
    </row>
    <row r="38" spans="1:10" x14ac:dyDescent="0.15">
      <c r="A38" s="163"/>
      <c r="B38" s="211" t="s">
        <v>129</v>
      </c>
      <c r="C38" s="211" t="s">
        <v>381</v>
      </c>
      <c r="D38" s="212">
        <f t="shared" si="0"/>
        <v>6970</v>
      </c>
      <c r="E38" s="212">
        <v>6970</v>
      </c>
      <c r="F38" s="212">
        <v>0</v>
      </c>
      <c r="G38" s="212"/>
      <c r="H38" s="212"/>
      <c r="I38" s="212">
        <f t="shared" si="1"/>
        <v>6970</v>
      </c>
      <c r="J38" s="213" t="s">
        <v>407</v>
      </c>
    </row>
    <row r="39" spans="1:10" x14ac:dyDescent="0.15">
      <c r="A39" s="163"/>
      <c r="B39" s="211" t="s">
        <v>410</v>
      </c>
      <c r="C39" s="211" t="s">
        <v>381</v>
      </c>
      <c r="D39" s="212">
        <f t="shared" si="0"/>
        <v>6970</v>
      </c>
      <c r="E39" s="212">
        <v>6970</v>
      </c>
      <c r="F39" s="212">
        <v>0</v>
      </c>
      <c r="G39" s="212"/>
      <c r="H39" s="212"/>
      <c r="I39" s="212">
        <f t="shared" si="1"/>
        <v>6970</v>
      </c>
      <c r="J39" s="213" t="s">
        <v>407</v>
      </c>
    </row>
    <row r="40" spans="1:10" x14ac:dyDescent="0.15">
      <c r="A40" s="163"/>
      <c r="B40" s="211" t="s">
        <v>132</v>
      </c>
      <c r="C40" s="211" t="s">
        <v>381</v>
      </c>
      <c r="D40" s="212">
        <f t="shared" si="0"/>
        <v>6970</v>
      </c>
      <c r="E40" s="212">
        <v>6970</v>
      </c>
      <c r="F40" s="212">
        <v>0</v>
      </c>
      <c r="G40" s="212"/>
      <c r="H40" s="212"/>
      <c r="I40" s="212">
        <f t="shared" si="1"/>
        <v>6970</v>
      </c>
      <c r="J40" s="213" t="s">
        <v>407</v>
      </c>
    </row>
    <row r="41" spans="1:10" x14ac:dyDescent="0.15">
      <c r="A41" s="163"/>
      <c r="B41" s="211" t="s">
        <v>411</v>
      </c>
      <c r="C41" s="211" t="s">
        <v>381</v>
      </c>
      <c r="D41" s="212">
        <f t="shared" si="0"/>
        <v>3181.84</v>
      </c>
      <c r="E41" s="212">
        <v>3181.84</v>
      </c>
      <c r="F41" s="212">
        <v>0</v>
      </c>
      <c r="G41" s="212"/>
      <c r="H41" s="212">
        <v>848.56</v>
      </c>
      <c r="I41" s="212">
        <f t="shared" si="1"/>
        <v>2333.2800000000002</v>
      </c>
      <c r="J41" s="213" t="s">
        <v>412</v>
      </c>
    </row>
    <row r="42" spans="1:10" x14ac:dyDescent="0.15">
      <c r="A42" s="163"/>
      <c r="B42" s="211" t="s">
        <v>413</v>
      </c>
      <c r="C42" s="211" t="s">
        <v>381</v>
      </c>
      <c r="D42" s="212">
        <f t="shared" si="0"/>
        <v>4100</v>
      </c>
      <c r="E42" s="212">
        <v>4100</v>
      </c>
      <c r="F42" s="212">
        <v>0</v>
      </c>
      <c r="G42" s="212"/>
      <c r="H42" s="212"/>
      <c r="I42" s="212">
        <f t="shared" si="1"/>
        <v>4100</v>
      </c>
      <c r="J42" s="213" t="s">
        <v>407</v>
      </c>
    </row>
    <row r="43" spans="1:10" x14ac:dyDescent="0.15">
      <c r="A43" s="163"/>
      <c r="B43" s="211" t="s">
        <v>414</v>
      </c>
      <c r="C43" s="211" t="s">
        <v>381</v>
      </c>
      <c r="D43" s="212">
        <f t="shared" si="0"/>
        <v>4150</v>
      </c>
      <c r="E43" s="212">
        <v>4150</v>
      </c>
      <c r="F43" s="212">
        <v>0</v>
      </c>
      <c r="G43" s="212"/>
      <c r="H43" s="212"/>
      <c r="I43" s="212">
        <f t="shared" si="1"/>
        <v>4150</v>
      </c>
      <c r="J43" s="213" t="s">
        <v>407</v>
      </c>
    </row>
    <row r="44" spans="1:10" x14ac:dyDescent="0.15">
      <c r="A44" s="163"/>
      <c r="B44" s="211" t="s">
        <v>415</v>
      </c>
      <c r="C44" s="211" t="s">
        <v>381</v>
      </c>
      <c r="D44" s="212">
        <f t="shared" si="0"/>
        <v>7000</v>
      </c>
      <c r="E44" s="212">
        <v>7000</v>
      </c>
      <c r="F44" s="212">
        <v>0</v>
      </c>
      <c r="G44" s="212"/>
      <c r="H44" s="212"/>
      <c r="I44" s="212">
        <f t="shared" si="1"/>
        <v>7000</v>
      </c>
      <c r="J44" s="213" t="s">
        <v>407</v>
      </c>
    </row>
    <row r="45" spans="1:10" x14ac:dyDescent="0.15">
      <c r="A45" s="163"/>
      <c r="B45" s="211" t="s">
        <v>416</v>
      </c>
      <c r="C45" s="211" t="s">
        <v>381</v>
      </c>
      <c r="D45" s="212">
        <f t="shared" si="0"/>
        <v>4100</v>
      </c>
      <c r="E45" s="212">
        <v>4100</v>
      </c>
      <c r="F45" s="212">
        <v>0</v>
      </c>
      <c r="G45" s="212"/>
      <c r="H45" s="212"/>
      <c r="I45" s="212">
        <f t="shared" si="1"/>
        <v>4100</v>
      </c>
      <c r="J45" s="213" t="s">
        <v>407</v>
      </c>
    </row>
    <row r="46" spans="1:10" x14ac:dyDescent="0.15">
      <c r="A46" s="163"/>
      <c r="B46" s="213" t="s">
        <v>417</v>
      </c>
      <c r="C46" s="211" t="s">
        <v>381</v>
      </c>
      <c r="D46" s="212">
        <f t="shared" si="0"/>
        <v>12546</v>
      </c>
      <c r="E46" s="212">
        <v>12546</v>
      </c>
      <c r="F46" s="212">
        <v>0</v>
      </c>
      <c r="G46" s="212"/>
      <c r="H46" s="212"/>
      <c r="I46" s="212">
        <f t="shared" si="1"/>
        <v>12546</v>
      </c>
      <c r="J46" s="213"/>
    </row>
    <row r="47" spans="1:10" x14ac:dyDescent="0.15">
      <c r="A47" s="163"/>
      <c r="B47" s="163"/>
      <c r="C47" s="163"/>
      <c r="D47" s="164"/>
      <c r="E47" s="164"/>
      <c r="F47" s="164"/>
      <c r="G47" s="164"/>
      <c r="H47" s="164"/>
      <c r="I47" s="164"/>
      <c r="J47" s="163"/>
    </row>
    <row r="48" spans="1:10" x14ac:dyDescent="0.15">
      <c r="A48" s="273" t="s">
        <v>418</v>
      </c>
      <c r="B48" s="327"/>
      <c r="C48" s="274"/>
      <c r="D48" s="164">
        <f t="shared" ref="D48:I48" si="2">SUM(D10:D47)</f>
        <v>238137.84</v>
      </c>
      <c r="E48" s="164">
        <f t="shared" si="2"/>
        <v>238137.84</v>
      </c>
      <c r="F48" s="164">
        <f t="shared" si="2"/>
        <v>0</v>
      </c>
      <c r="G48" s="164">
        <f t="shared" si="2"/>
        <v>0</v>
      </c>
      <c r="H48" s="164">
        <f t="shared" si="2"/>
        <v>1630.56</v>
      </c>
      <c r="I48" s="164">
        <f t="shared" si="2"/>
        <v>236507.28</v>
      </c>
      <c r="J48" s="163"/>
    </row>
    <row r="49" spans="1:10" ht="61.9" customHeight="1" x14ac:dyDescent="0.15">
      <c r="A49" s="286" t="s">
        <v>419</v>
      </c>
      <c r="B49" s="287"/>
      <c r="C49" s="287"/>
      <c r="D49" s="287"/>
      <c r="E49" s="287"/>
      <c r="F49" s="287"/>
      <c r="G49" s="287"/>
      <c r="H49" s="287"/>
      <c r="I49" s="293" t="s">
        <v>138</v>
      </c>
      <c r="J49" s="285"/>
    </row>
    <row r="50" spans="1:10" x14ac:dyDescent="0.15">
      <c r="A50" s="286" t="s">
        <v>139</v>
      </c>
      <c r="B50" s="287"/>
      <c r="C50" s="287"/>
      <c r="D50" s="287"/>
      <c r="E50" s="287"/>
      <c r="F50" s="287"/>
      <c r="G50" s="287"/>
      <c r="H50" s="287"/>
      <c r="I50" s="285"/>
      <c r="J50" s="285"/>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35"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15" t="s">
        <v>35</v>
      </c>
      <c r="B2" s="315"/>
      <c r="C2" s="315"/>
      <c r="D2" s="315"/>
      <c r="E2" s="315"/>
      <c r="F2" s="315"/>
      <c r="G2" s="315"/>
      <c r="H2" s="315"/>
      <c r="I2" s="315"/>
      <c r="J2" s="315"/>
      <c r="K2" s="315"/>
    </row>
    <row r="3" spans="1:11" x14ac:dyDescent="0.15">
      <c r="K3" s="130" t="s">
        <v>34</v>
      </c>
    </row>
    <row r="4" spans="1:11" ht="14.25" x14ac:dyDescent="0.15">
      <c r="A4" s="204" t="s">
        <v>70</v>
      </c>
      <c r="K4" s="130"/>
    </row>
    <row r="5" spans="1:11" x14ac:dyDescent="0.15">
      <c r="A5" s="204" t="s">
        <v>249</v>
      </c>
      <c r="K5" s="130"/>
    </row>
    <row r="6" spans="1:11" x14ac:dyDescent="0.15">
      <c r="A6" s="204" t="s">
        <v>250</v>
      </c>
      <c r="K6" s="130" t="s">
        <v>83</v>
      </c>
    </row>
    <row r="7" spans="1:11" x14ac:dyDescent="0.15">
      <c r="A7" s="321" t="s">
        <v>84</v>
      </c>
      <c r="B7" s="321" t="s">
        <v>420</v>
      </c>
      <c r="C7" s="335" t="s">
        <v>421</v>
      </c>
      <c r="D7" s="321" t="s">
        <v>422</v>
      </c>
      <c r="E7" s="321" t="s">
        <v>88</v>
      </c>
      <c r="F7" s="321"/>
      <c r="G7" s="321" t="s">
        <v>89</v>
      </c>
      <c r="H7" s="321"/>
      <c r="I7" s="328" t="s">
        <v>90</v>
      </c>
      <c r="J7" s="329"/>
      <c r="K7" s="321" t="s">
        <v>91</v>
      </c>
    </row>
    <row r="8" spans="1:11" x14ac:dyDescent="0.15">
      <c r="A8" s="321"/>
      <c r="B8" s="321"/>
      <c r="C8" s="336"/>
      <c r="D8" s="321"/>
      <c r="E8" s="116" t="s">
        <v>423</v>
      </c>
      <c r="F8" s="116" t="s">
        <v>424</v>
      </c>
      <c r="G8" s="116" t="s">
        <v>331</v>
      </c>
      <c r="H8" s="116" t="s">
        <v>332</v>
      </c>
      <c r="I8" s="209" t="s">
        <v>423</v>
      </c>
      <c r="J8" s="116" t="s">
        <v>424</v>
      </c>
      <c r="K8" s="321"/>
    </row>
    <row r="9" spans="1:11" x14ac:dyDescent="0.15">
      <c r="A9" s="121"/>
      <c r="B9" s="87" t="s">
        <v>152</v>
      </c>
      <c r="C9" s="87" t="s">
        <v>153</v>
      </c>
      <c r="D9" s="87" t="s">
        <v>154</v>
      </c>
      <c r="E9" s="87" t="s">
        <v>155</v>
      </c>
      <c r="F9" s="87" t="s">
        <v>156</v>
      </c>
      <c r="G9" s="87" t="s">
        <v>157</v>
      </c>
      <c r="H9" s="87" t="s">
        <v>158</v>
      </c>
      <c r="I9" s="87" t="s">
        <v>159</v>
      </c>
      <c r="J9" s="87" t="s">
        <v>160</v>
      </c>
      <c r="K9" s="87" t="s">
        <v>161</v>
      </c>
    </row>
    <row r="10" spans="1:11" x14ac:dyDescent="0.15">
      <c r="A10" s="121"/>
      <c r="B10" s="121"/>
      <c r="C10" s="121"/>
      <c r="D10" s="133"/>
      <c r="E10" s="125"/>
      <c r="F10" s="125"/>
      <c r="G10" s="125"/>
      <c r="H10" s="125"/>
      <c r="I10" s="125"/>
      <c r="J10" s="125"/>
      <c r="K10" s="121"/>
    </row>
    <row r="11" spans="1:11" x14ac:dyDescent="0.15">
      <c r="A11" s="121"/>
      <c r="B11" s="121"/>
      <c r="C11" s="121"/>
      <c r="D11" s="133"/>
      <c r="E11" s="125"/>
      <c r="F11" s="125"/>
      <c r="G11" s="125"/>
      <c r="H11" s="125"/>
      <c r="I11" s="125"/>
      <c r="J11" s="125"/>
      <c r="K11" s="121"/>
    </row>
    <row r="12" spans="1:11" x14ac:dyDescent="0.15">
      <c r="A12" s="121"/>
      <c r="B12" s="121"/>
      <c r="C12" s="121"/>
      <c r="D12" s="133"/>
      <c r="E12" s="125"/>
      <c r="F12" s="125"/>
      <c r="G12" s="125"/>
      <c r="H12" s="125"/>
      <c r="I12" s="125"/>
      <c r="J12" s="125"/>
      <c r="K12" s="121"/>
    </row>
    <row r="13" spans="1:11" x14ac:dyDescent="0.15">
      <c r="A13" s="121"/>
      <c r="B13" s="121"/>
      <c r="C13" s="121"/>
      <c r="D13" s="133"/>
      <c r="E13" s="125"/>
      <c r="F13" s="125"/>
      <c r="G13" s="125"/>
      <c r="H13" s="125"/>
      <c r="I13" s="125"/>
      <c r="J13" s="125"/>
      <c r="K13" s="121"/>
    </row>
    <row r="14" spans="1:11" x14ac:dyDescent="0.15">
      <c r="A14" s="121"/>
      <c r="B14" s="121"/>
      <c r="C14" s="121"/>
      <c r="D14" s="133"/>
      <c r="E14" s="125"/>
      <c r="F14" s="125"/>
      <c r="G14" s="125"/>
      <c r="H14" s="125"/>
      <c r="I14" s="125"/>
      <c r="J14" s="125"/>
      <c r="K14" s="121"/>
    </row>
    <row r="15" spans="1:11" x14ac:dyDescent="0.15">
      <c r="A15" s="121"/>
      <c r="B15" s="121"/>
      <c r="C15" s="121"/>
      <c r="D15" s="133"/>
      <c r="E15" s="125"/>
      <c r="F15" s="125"/>
      <c r="G15" s="125"/>
      <c r="H15" s="125"/>
      <c r="I15" s="125"/>
      <c r="J15" s="125"/>
      <c r="K15" s="121"/>
    </row>
    <row r="16" spans="1:11" x14ac:dyDescent="0.15">
      <c r="A16" s="121"/>
      <c r="B16" s="121"/>
      <c r="C16" s="121"/>
      <c r="D16" s="133"/>
      <c r="E16" s="125"/>
      <c r="F16" s="125"/>
      <c r="G16" s="125"/>
      <c r="H16" s="125"/>
      <c r="I16" s="125"/>
      <c r="J16" s="125"/>
      <c r="K16" s="121"/>
    </row>
    <row r="17" spans="1:11" x14ac:dyDescent="0.15">
      <c r="A17" s="121"/>
      <c r="B17" s="121"/>
      <c r="C17" s="121"/>
      <c r="D17" s="133"/>
      <c r="E17" s="125"/>
      <c r="F17" s="125"/>
      <c r="G17" s="125"/>
      <c r="H17" s="125"/>
      <c r="I17" s="125"/>
      <c r="J17" s="125"/>
      <c r="K17" s="121"/>
    </row>
    <row r="18" spans="1:11" x14ac:dyDescent="0.15">
      <c r="A18" s="121"/>
      <c r="B18" s="121"/>
      <c r="C18" s="121"/>
      <c r="D18" s="133"/>
      <c r="E18" s="125"/>
      <c r="F18" s="125"/>
      <c r="G18" s="125"/>
      <c r="H18" s="125"/>
      <c r="I18" s="125"/>
      <c r="J18" s="125"/>
      <c r="K18" s="121"/>
    </row>
    <row r="19" spans="1:11" x14ac:dyDescent="0.15">
      <c r="A19" s="121"/>
      <c r="B19" s="121"/>
      <c r="C19" s="121"/>
      <c r="D19" s="133"/>
      <c r="E19" s="125"/>
      <c r="F19" s="125"/>
      <c r="G19" s="125"/>
      <c r="H19" s="125"/>
      <c r="I19" s="125"/>
      <c r="J19" s="125"/>
      <c r="K19" s="121"/>
    </row>
    <row r="20" spans="1:11" x14ac:dyDescent="0.15">
      <c r="A20" s="121"/>
      <c r="B20" s="121"/>
      <c r="C20" s="121"/>
      <c r="D20" s="133"/>
      <c r="E20" s="125"/>
      <c r="F20" s="125"/>
      <c r="G20" s="125"/>
      <c r="H20" s="125"/>
      <c r="I20" s="125"/>
      <c r="J20" s="125"/>
      <c r="K20" s="121"/>
    </row>
    <row r="21" spans="1:11" x14ac:dyDescent="0.15">
      <c r="A21" s="121"/>
      <c r="B21" s="121"/>
      <c r="C21" s="121"/>
      <c r="D21" s="133"/>
      <c r="E21" s="125"/>
      <c r="F21" s="125"/>
      <c r="G21" s="125"/>
      <c r="H21" s="125"/>
      <c r="I21" s="125"/>
      <c r="J21" s="125"/>
      <c r="K21" s="121"/>
    </row>
    <row r="22" spans="1:11" x14ac:dyDescent="0.15">
      <c r="A22" s="121"/>
      <c r="B22" s="121"/>
      <c r="C22" s="121"/>
      <c r="D22" s="133"/>
      <c r="E22" s="125"/>
      <c r="F22" s="125"/>
      <c r="G22" s="125"/>
      <c r="H22" s="125"/>
      <c r="I22" s="125"/>
      <c r="J22" s="125"/>
      <c r="K22" s="121"/>
    </row>
    <row r="23" spans="1:11" x14ac:dyDescent="0.15">
      <c r="A23" s="330" t="s">
        <v>333</v>
      </c>
      <c r="B23" s="331"/>
      <c r="C23" s="331"/>
      <c r="D23" s="332"/>
      <c r="E23" s="125"/>
      <c r="F23" s="125"/>
      <c r="G23" s="125"/>
      <c r="H23" s="125"/>
      <c r="I23" s="125"/>
      <c r="J23" s="125"/>
      <c r="K23" s="121"/>
    </row>
    <row r="24" spans="1:11" ht="61.9" customHeight="1" x14ac:dyDescent="0.15">
      <c r="A24" s="334" t="s">
        <v>107</v>
      </c>
      <c r="B24" s="334"/>
      <c r="C24" s="334"/>
      <c r="D24" s="334"/>
      <c r="E24" s="334"/>
      <c r="F24" s="334"/>
      <c r="G24" s="334"/>
      <c r="H24" s="334"/>
      <c r="I24" s="333" t="s">
        <v>259</v>
      </c>
      <c r="J24" s="333"/>
      <c r="K24" s="333"/>
    </row>
    <row r="25" spans="1:11" x14ac:dyDescent="0.15">
      <c r="A25" s="334" t="s">
        <v>260</v>
      </c>
      <c r="B25" s="334"/>
      <c r="C25" s="334"/>
      <c r="D25" s="334"/>
      <c r="E25" s="334"/>
      <c r="F25" s="334"/>
      <c r="G25" s="334"/>
      <c r="H25" s="334"/>
      <c r="I25" s="333"/>
      <c r="J25" s="333"/>
      <c r="K25" s="333"/>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35"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9"/>
  <sheetViews>
    <sheetView view="pageBreakPreview" zoomScaleNormal="90" workbookViewId="0">
      <selection activeCell="C2" sqref="C2:L2"/>
    </sheetView>
  </sheetViews>
  <sheetFormatPr defaultColWidth="9" defaultRowHeight="13.5" x14ac:dyDescent="0.15"/>
  <cols>
    <col min="1" max="1" width="9.75" customWidth="1"/>
    <col min="2" max="2" width="12.5" customWidth="1"/>
    <col min="3" max="3" width="7.75" customWidth="1"/>
    <col min="4" max="12" width="11.875" customWidth="1"/>
  </cols>
  <sheetData>
    <row r="1" spans="2:13" ht="49.9" customHeight="1" x14ac:dyDescent="0.15"/>
    <row r="2" spans="2:13" ht="49.9" customHeight="1" x14ac:dyDescent="0.15">
      <c r="B2" s="250"/>
      <c r="C2" s="263" t="s">
        <v>883</v>
      </c>
      <c r="D2" s="263"/>
      <c r="E2" s="263"/>
      <c r="F2" s="263"/>
      <c r="G2" s="263"/>
      <c r="H2" s="263"/>
      <c r="I2" s="263"/>
      <c r="J2" s="263"/>
      <c r="K2" s="263"/>
      <c r="L2" s="263"/>
    </row>
    <row r="3" spans="2:13" ht="30" customHeight="1" x14ac:dyDescent="0.15">
      <c r="D3" s="251"/>
      <c r="E3" s="251"/>
      <c r="F3" s="251"/>
      <c r="G3" s="251"/>
      <c r="H3" s="251"/>
      <c r="I3" s="251"/>
      <c r="J3" s="251"/>
      <c r="K3" s="251"/>
      <c r="L3" s="251"/>
      <c r="M3" s="251"/>
    </row>
    <row r="4" spans="2:13" ht="49.9" customHeight="1" x14ac:dyDescent="0.15">
      <c r="C4" s="262" t="s">
        <v>45</v>
      </c>
      <c r="D4" s="262"/>
      <c r="E4" s="262"/>
      <c r="F4" s="262"/>
      <c r="G4" s="262"/>
      <c r="H4" s="262"/>
      <c r="I4" s="262"/>
      <c r="J4" s="262"/>
      <c r="K4" s="262"/>
      <c r="L4" s="262"/>
      <c r="M4" s="251"/>
    </row>
    <row r="5" spans="2:13" ht="49.9" customHeight="1" x14ac:dyDescent="0.15">
      <c r="C5" s="262" t="s">
        <v>882</v>
      </c>
      <c r="D5" s="262"/>
      <c r="E5" s="262"/>
      <c r="F5" s="262"/>
      <c r="G5" s="262"/>
      <c r="H5" s="262"/>
      <c r="I5" s="262"/>
      <c r="J5" s="262"/>
      <c r="K5" s="262"/>
      <c r="L5" s="262"/>
      <c r="M5" s="251"/>
    </row>
    <row r="6" spans="2:13" ht="51.6" customHeight="1" x14ac:dyDescent="0.15">
      <c r="C6" s="264" t="s">
        <v>881</v>
      </c>
      <c r="D6" s="264"/>
      <c r="E6" s="264"/>
      <c r="F6" s="264"/>
      <c r="G6" s="264"/>
      <c r="H6" s="264"/>
      <c r="I6" s="264"/>
      <c r="J6" s="264"/>
      <c r="K6" s="264"/>
      <c r="L6" s="264"/>
      <c r="M6" s="251"/>
    </row>
    <row r="7" spans="2:13" ht="49.9" customHeight="1" x14ac:dyDescent="0.15">
      <c r="C7" s="262" t="s">
        <v>46</v>
      </c>
      <c r="D7" s="262"/>
      <c r="E7" s="262"/>
      <c r="F7" s="262"/>
      <c r="G7" s="262"/>
      <c r="H7" s="262"/>
      <c r="I7" s="262"/>
      <c r="J7" s="262"/>
      <c r="K7" s="262"/>
      <c r="L7" s="262"/>
      <c r="M7" s="251"/>
    </row>
    <row r="8" spans="2:13" ht="49.9" customHeight="1" x14ac:dyDescent="0.15">
      <c r="C8" s="262" t="s">
        <v>47</v>
      </c>
      <c r="D8" s="262"/>
      <c r="E8" s="262"/>
      <c r="F8" s="262"/>
      <c r="G8" s="262"/>
      <c r="H8" s="262"/>
      <c r="I8" s="262"/>
      <c r="J8" s="262"/>
      <c r="K8" s="262"/>
      <c r="L8" s="262"/>
      <c r="M8" s="251"/>
    </row>
    <row r="9" spans="2:13" ht="49.9" customHeight="1" x14ac:dyDescent="0.15">
      <c r="C9" s="262" t="s">
        <v>48</v>
      </c>
      <c r="D9" s="262"/>
      <c r="E9" s="262"/>
      <c r="F9" s="262"/>
      <c r="G9" s="262"/>
      <c r="H9" s="262"/>
      <c r="I9" s="262"/>
      <c r="J9" s="262"/>
      <c r="K9" s="262"/>
      <c r="L9" s="262"/>
      <c r="M9" s="251"/>
    </row>
  </sheetData>
  <mergeCells count="7">
    <mergeCell ref="C8:L8"/>
    <mergeCell ref="C9:L9"/>
    <mergeCell ref="C2:L2"/>
    <mergeCell ref="C4:L4"/>
    <mergeCell ref="C5:L5"/>
    <mergeCell ref="C6:L6"/>
    <mergeCell ref="C7:L7"/>
  </mergeCells>
  <phoneticPr fontId="35" type="noConversion"/>
  <printOptions horizontalCentered="1"/>
  <pageMargins left="0.70866141732283505" right="0.70866141732283505" top="0.74803149606299202" bottom="0.74803149606299202"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15" t="s">
        <v>37</v>
      </c>
      <c r="B2" s="315"/>
      <c r="C2" s="315"/>
      <c r="D2" s="315"/>
      <c r="E2" s="315"/>
      <c r="F2" s="315"/>
      <c r="G2" s="315"/>
      <c r="H2" s="315"/>
      <c r="I2" s="315"/>
      <c r="J2" s="315"/>
      <c r="K2" s="315"/>
      <c r="L2" s="315"/>
      <c r="M2" s="315"/>
    </row>
    <row r="3" spans="1:13" x14ac:dyDescent="0.15">
      <c r="M3" s="130" t="s">
        <v>36</v>
      </c>
    </row>
    <row r="4" spans="1:13" ht="14.25" x14ac:dyDescent="0.15">
      <c r="A4" s="204" t="s">
        <v>70</v>
      </c>
      <c r="M4" s="130"/>
    </row>
    <row r="5" spans="1:13" x14ac:dyDescent="0.15">
      <c r="A5" s="204" t="s">
        <v>249</v>
      </c>
      <c r="M5" s="130"/>
    </row>
    <row r="6" spans="1:13" x14ac:dyDescent="0.15">
      <c r="A6" s="204" t="s">
        <v>250</v>
      </c>
      <c r="M6" s="130" t="s">
        <v>83</v>
      </c>
    </row>
    <row r="7" spans="1:13" x14ac:dyDescent="0.15">
      <c r="A7" s="321" t="s">
        <v>84</v>
      </c>
      <c r="B7" s="321" t="s">
        <v>425</v>
      </c>
      <c r="C7" s="335" t="s">
        <v>426</v>
      </c>
      <c r="D7" s="321" t="s">
        <v>427</v>
      </c>
      <c r="E7" s="335" t="s">
        <v>428</v>
      </c>
      <c r="F7" s="321" t="s">
        <v>429</v>
      </c>
      <c r="G7" s="321"/>
      <c r="H7" s="335" t="s">
        <v>430</v>
      </c>
      <c r="I7" s="321" t="s">
        <v>88</v>
      </c>
      <c r="J7" s="321"/>
      <c r="K7" s="328" t="s">
        <v>90</v>
      </c>
      <c r="L7" s="329"/>
      <c r="M7" s="321" t="s">
        <v>91</v>
      </c>
    </row>
    <row r="8" spans="1:13" ht="27" x14ac:dyDescent="0.15">
      <c r="A8" s="321"/>
      <c r="B8" s="321"/>
      <c r="C8" s="336"/>
      <c r="D8" s="321"/>
      <c r="E8" s="336"/>
      <c r="F8" s="116" t="s">
        <v>431</v>
      </c>
      <c r="G8" s="116" t="s">
        <v>432</v>
      </c>
      <c r="H8" s="336"/>
      <c r="I8" s="116" t="s">
        <v>431</v>
      </c>
      <c r="J8" s="116" t="s">
        <v>432</v>
      </c>
      <c r="K8" s="116" t="s">
        <v>431</v>
      </c>
      <c r="L8" s="116" t="s">
        <v>432</v>
      </c>
      <c r="M8" s="321"/>
    </row>
    <row r="9" spans="1:13" x14ac:dyDescent="0.15">
      <c r="A9" s="121"/>
      <c r="B9" s="87" t="s">
        <v>152</v>
      </c>
      <c r="C9" s="87" t="s">
        <v>153</v>
      </c>
      <c r="D9" s="87" t="s">
        <v>154</v>
      </c>
      <c r="E9" s="87" t="s">
        <v>155</v>
      </c>
      <c r="F9" s="87" t="s">
        <v>156</v>
      </c>
      <c r="G9" s="87" t="s">
        <v>157</v>
      </c>
      <c r="H9" s="87" t="s">
        <v>158</v>
      </c>
      <c r="I9" s="87" t="s">
        <v>159</v>
      </c>
      <c r="J9" s="87" t="s">
        <v>160</v>
      </c>
      <c r="K9" s="87" t="s">
        <v>161</v>
      </c>
      <c r="L9" s="208" t="s">
        <v>162</v>
      </c>
      <c r="M9" s="208" t="s">
        <v>163</v>
      </c>
    </row>
    <row r="10" spans="1:13" x14ac:dyDescent="0.15">
      <c r="A10" s="121"/>
      <c r="B10" s="121"/>
      <c r="C10" s="121"/>
      <c r="D10" s="133"/>
      <c r="E10" s="121"/>
      <c r="F10" s="125"/>
      <c r="G10" s="125"/>
      <c r="H10" s="121"/>
      <c r="I10" s="125"/>
      <c r="J10" s="125"/>
      <c r="K10" s="125"/>
      <c r="L10" s="125"/>
      <c r="M10" s="121"/>
    </row>
    <row r="11" spans="1:13" x14ac:dyDescent="0.15">
      <c r="A11" s="121"/>
      <c r="B11" s="121"/>
      <c r="C11" s="121"/>
      <c r="D11" s="133"/>
      <c r="E11" s="121"/>
      <c r="F11" s="125"/>
      <c r="G11" s="125"/>
      <c r="H11" s="121"/>
      <c r="I11" s="125"/>
      <c r="J11" s="125"/>
      <c r="K11" s="125"/>
      <c r="L11" s="125"/>
      <c r="M11" s="121"/>
    </row>
    <row r="12" spans="1:13" x14ac:dyDescent="0.15">
      <c r="A12" s="121"/>
      <c r="B12" s="121"/>
      <c r="C12" s="121"/>
      <c r="D12" s="133"/>
      <c r="E12" s="121"/>
      <c r="F12" s="125"/>
      <c r="G12" s="125"/>
      <c r="H12" s="121"/>
      <c r="I12" s="125"/>
      <c r="J12" s="125"/>
      <c r="K12" s="125"/>
      <c r="L12" s="125"/>
      <c r="M12" s="121"/>
    </row>
    <row r="13" spans="1:13" x14ac:dyDescent="0.15">
      <c r="A13" s="121"/>
      <c r="B13" s="121"/>
      <c r="C13" s="121"/>
      <c r="D13" s="133"/>
      <c r="E13" s="121"/>
      <c r="F13" s="125"/>
      <c r="G13" s="125"/>
      <c r="H13" s="121"/>
      <c r="I13" s="125"/>
      <c r="J13" s="125"/>
      <c r="K13" s="125"/>
      <c r="L13" s="125"/>
      <c r="M13" s="121"/>
    </row>
    <row r="14" spans="1:13" x14ac:dyDescent="0.15">
      <c r="A14" s="121"/>
      <c r="B14" s="121"/>
      <c r="C14" s="121"/>
      <c r="D14" s="133"/>
      <c r="E14" s="121"/>
      <c r="F14" s="125"/>
      <c r="G14" s="125"/>
      <c r="H14" s="121"/>
      <c r="I14" s="125"/>
      <c r="J14" s="125"/>
      <c r="K14" s="125"/>
      <c r="L14" s="125"/>
      <c r="M14" s="121"/>
    </row>
    <row r="15" spans="1:13" x14ac:dyDescent="0.15">
      <c r="A15" s="121"/>
      <c r="B15" s="121"/>
      <c r="C15" s="121"/>
      <c r="D15" s="133"/>
      <c r="E15" s="121"/>
      <c r="F15" s="125"/>
      <c r="G15" s="125"/>
      <c r="H15" s="121"/>
      <c r="I15" s="125"/>
      <c r="J15" s="125"/>
      <c r="K15" s="125"/>
      <c r="L15" s="125"/>
      <c r="M15" s="121"/>
    </row>
    <row r="16" spans="1:13" x14ac:dyDescent="0.15">
      <c r="A16" s="121"/>
      <c r="B16" s="121"/>
      <c r="C16" s="121"/>
      <c r="D16" s="133"/>
      <c r="E16" s="121"/>
      <c r="F16" s="125"/>
      <c r="G16" s="125"/>
      <c r="H16" s="121"/>
      <c r="I16" s="125"/>
      <c r="J16" s="125"/>
      <c r="K16" s="125"/>
      <c r="L16" s="125"/>
      <c r="M16" s="121"/>
    </row>
    <row r="17" spans="1:13" x14ac:dyDescent="0.15">
      <c r="A17" s="121"/>
      <c r="B17" s="121"/>
      <c r="C17" s="121"/>
      <c r="D17" s="133"/>
      <c r="E17" s="121"/>
      <c r="F17" s="125"/>
      <c r="G17" s="125"/>
      <c r="H17" s="121"/>
      <c r="I17" s="125"/>
      <c r="J17" s="125"/>
      <c r="K17" s="125"/>
      <c r="L17" s="125"/>
      <c r="M17" s="121"/>
    </row>
    <row r="18" spans="1:13" x14ac:dyDescent="0.15">
      <c r="A18" s="121"/>
      <c r="B18" s="121"/>
      <c r="C18" s="121"/>
      <c r="D18" s="133"/>
      <c r="E18" s="121"/>
      <c r="F18" s="125"/>
      <c r="G18" s="125"/>
      <c r="H18" s="121"/>
      <c r="I18" s="125"/>
      <c r="J18" s="125"/>
      <c r="K18" s="125"/>
      <c r="L18" s="125"/>
      <c r="M18" s="121"/>
    </row>
    <row r="19" spans="1:13" x14ac:dyDescent="0.15">
      <c r="A19" s="121"/>
      <c r="B19" s="121"/>
      <c r="C19" s="121"/>
      <c r="D19" s="133"/>
      <c r="E19" s="121"/>
      <c r="F19" s="125"/>
      <c r="G19" s="125"/>
      <c r="H19" s="121"/>
      <c r="I19" s="125"/>
      <c r="J19" s="125"/>
      <c r="K19" s="125"/>
      <c r="L19" s="125"/>
      <c r="M19" s="121"/>
    </row>
    <row r="20" spans="1:13" x14ac:dyDescent="0.15">
      <c r="A20" s="121"/>
      <c r="B20" s="121"/>
      <c r="C20" s="121"/>
      <c r="D20" s="133"/>
      <c r="E20" s="121"/>
      <c r="F20" s="125"/>
      <c r="G20" s="125"/>
      <c r="H20" s="121"/>
      <c r="I20" s="125"/>
      <c r="J20" s="125"/>
      <c r="K20" s="125"/>
      <c r="L20" s="125"/>
      <c r="M20" s="121"/>
    </row>
    <row r="21" spans="1:13" x14ac:dyDescent="0.15">
      <c r="A21" s="121"/>
      <c r="B21" s="121"/>
      <c r="C21" s="121"/>
      <c r="D21" s="133"/>
      <c r="E21" s="121"/>
      <c r="F21" s="125"/>
      <c r="G21" s="125"/>
      <c r="H21" s="121"/>
      <c r="I21" s="125"/>
      <c r="J21" s="125"/>
      <c r="K21" s="125"/>
      <c r="L21" s="125"/>
      <c r="M21" s="121"/>
    </row>
    <row r="22" spans="1:13" x14ac:dyDescent="0.15">
      <c r="A22" s="121"/>
      <c r="B22" s="121"/>
      <c r="C22" s="121"/>
      <c r="D22" s="133"/>
      <c r="E22" s="121"/>
      <c r="F22" s="125"/>
      <c r="G22" s="125"/>
      <c r="H22" s="121"/>
      <c r="I22" s="125"/>
      <c r="J22" s="125"/>
      <c r="K22" s="125"/>
      <c r="L22" s="125"/>
      <c r="M22" s="121"/>
    </row>
    <row r="23" spans="1:13" x14ac:dyDescent="0.15">
      <c r="A23" s="330" t="s">
        <v>333</v>
      </c>
      <c r="B23" s="332"/>
      <c r="C23" s="121"/>
      <c r="D23" s="133"/>
      <c r="E23" s="121"/>
      <c r="F23" s="125"/>
      <c r="G23" s="125"/>
      <c r="H23" s="121"/>
      <c r="I23" s="125"/>
      <c r="J23" s="125"/>
      <c r="K23" s="125"/>
      <c r="L23" s="125"/>
      <c r="M23" s="121"/>
    </row>
    <row r="24" spans="1:13" ht="61.9" customHeight="1" x14ac:dyDescent="0.15">
      <c r="A24" s="334" t="s">
        <v>107</v>
      </c>
      <c r="B24" s="334"/>
      <c r="C24" s="334"/>
      <c r="D24" s="334"/>
      <c r="E24" s="334"/>
      <c r="F24" s="334"/>
      <c r="G24" s="334"/>
      <c r="H24" s="334"/>
      <c r="I24" s="334"/>
      <c r="J24" s="334"/>
      <c r="K24" s="333" t="s">
        <v>259</v>
      </c>
      <c r="L24" s="333"/>
      <c r="M24" s="333"/>
    </row>
    <row r="25" spans="1:13" x14ac:dyDescent="0.15">
      <c r="A25" s="334" t="s">
        <v>260</v>
      </c>
      <c r="B25" s="334"/>
      <c r="C25" s="334"/>
      <c r="D25" s="334"/>
      <c r="E25" s="334"/>
      <c r="F25" s="334"/>
      <c r="G25" s="334"/>
      <c r="H25" s="334"/>
      <c r="I25" s="334"/>
      <c r="J25" s="334"/>
      <c r="K25" s="333"/>
      <c r="L25" s="333"/>
      <c r="M25" s="333"/>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35"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15" t="s">
        <v>39</v>
      </c>
      <c r="B2" s="315"/>
      <c r="C2" s="315"/>
      <c r="D2" s="315"/>
      <c r="E2" s="315"/>
      <c r="F2" s="315"/>
      <c r="G2" s="315"/>
    </row>
    <row r="3" spans="1:7" x14ac:dyDescent="0.15">
      <c r="G3" s="130" t="s">
        <v>38</v>
      </c>
    </row>
    <row r="4" spans="1:7" ht="14.25" x14ac:dyDescent="0.15">
      <c r="A4" s="204" t="s">
        <v>70</v>
      </c>
      <c r="G4" s="130"/>
    </row>
    <row r="5" spans="1:7" x14ac:dyDescent="0.15">
      <c r="A5" s="204" t="str">
        <f>货币资金!A5</f>
        <v>填报单位：林芝市巴宜区八一镇人民政府</v>
      </c>
      <c r="G5" s="130"/>
    </row>
    <row r="6" spans="1:7" x14ac:dyDescent="0.15">
      <c r="A6" s="204" t="str">
        <f>货币资金!A6</f>
        <v>项目名称：百巴镇苹果种植项目</v>
      </c>
      <c r="G6" s="130" t="s">
        <v>83</v>
      </c>
    </row>
    <row r="7" spans="1:7" ht="19.899999999999999" customHeight="1" x14ac:dyDescent="0.15">
      <c r="A7" s="337" t="s">
        <v>433</v>
      </c>
      <c r="B7" s="337" t="s">
        <v>434</v>
      </c>
      <c r="C7" s="337" t="s">
        <v>88</v>
      </c>
      <c r="D7" s="337" t="s">
        <v>89</v>
      </c>
      <c r="E7" s="337"/>
      <c r="F7" s="337" t="s">
        <v>90</v>
      </c>
      <c r="G7" s="337" t="s">
        <v>91</v>
      </c>
    </row>
    <row r="8" spans="1:7" ht="19.899999999999999" customHeight="1" x14ac:dyDescent="0.15">
      <c r="A8" s="337"/>
      <c r="B8" s="337"/>
      <c r="C8" s="337"/>
      <c r="D8" s="117" t="s">
        <v>331</v>
      </c>
      <c r="E8" s="117" t="s">
        <v>332</v>
      </c>
      <c r="F8" s="337"/>
      <c r="G8" s="337"/>
    </row>
    <row r="9" spans="1:7" ht="13.9" customHeight="1" x14ac:dyDescent="0.15">
      <c r="A9" s="121"/>
      <c r="B9" s="87"/>
      <c r="C9" s="87" t="s">
        <v>152</v>
      </c>
      <c r="D9" s="87" t="s">
        <v>153</v>
      </c>
      <c r="E9" s="87" t="s">
        <v>154</v>
      </c>
      <c r="F9" s="87" t="s">
        <v>155</v>
      </c>
      <c r="G9" s="87" t="s">
        <v>156</v>
      </c>
    </row>
    <row r="10" spans="1:7" ht="25.15" customHeight="1" x14ac:dyDescent="0.15">
      <c r="A10" s="205" t="s">
        <v>435</v>
      </c>
      <c r="B10" s="206">
        <v>1</v>
      </c>
      <c r="C10" s="207">
        <f>C11+C12</f>
        <v>74867606.510000005</v>
      </c>
      <c r="D10" s="207"/>
      <c r="E10" s="207"/>
      <c r="F10" s="207">
        <f>C10+D10-E10</f>
        <v>74867606.510000005</v>
      </c>
      <c r="G10" s="205"/>
    </row>
    <row r="11" spans="1:7" ht="25.15" customHeight="1" x14ac:dyDescent="0.15">
      <c r="A11" s="205" t="s">
        <v>436</v>
      </c>
      <c r="B11" s="206">
        <v>2</v>
      </c>
      <c r="C11" s="207">
        <v>0</v>
      </c>
      <c r="D11" s="207"/>
      <c r="E11" s="207"/>
      <c r="F11" s="207">
        <f t="shared" ref="F11:F18" si="0">C11+D11-E11</f>
        <v>0</v>
      </c>
      <c r="G11" s="205"/>
    </row>
    <row r="12" spans="1:7" ht="25.15" customHeight="1" x14ac:dyDescent="0.15">
      <c r="A12" s="205" t="s">
        <v>437</v>
      </c>
      <c r="B12" s="206">
        <v>3</v>
      </c>
      <c r="C12" s="207">
        <v>74867606.510000005</v>
      </c>
      <c r="D12" s="207"/>
      <c r="E12" s="207"/>
      <c r="F12" s="207">
        <f t="shared" si="0"/>
        <v>74867606.510000005</v>
      </c>
      <c r="G12" s="205"/>
    </row>
    <row r="13" spans="1:7" ht="25.15" customHeight="1" x14ac:dyDescent="0.15">
      <c r="A13" s="205" t="s">
        <v>438</v>
      </c>
      <c r="B13" s="206">
        <v>4</v>
      </c>
      <c r="C13" s="207">
        <f>C14+C15+C16</f>
        <v>636363.04</v>
      </c>
      <c r="D13" s="207"/>
      <c r="E13" s="207"/>
      <c r="F13" s="207">
        <f t="shared" si="0"/>
        <v>636363.04</v>
      </c>
      <c r="G13" s="205"/>
    </row>
    <row r="14" spans="1:7" ht="25.15" customHeight="1" x14ac:dyDescent="0.15">
      <c r="A14" s="205" t="s">
        <v>439</v>
      </c>
      <c r="B14" s="206">
        <v>5</v>
      </c>
      <c r="C14" s="207">
        <v>636363.04</v>
      </c>
      <c r="D14" s="207"/>
      <c r="E14" s="207"/>
      <c r="F14" s="207">
        <f t="shared" si="0"/>
        <v>636363.04</v>
      </c>
      <c r="G14" s="205"/>
    </row>
    <row r="15" spans="1:7" ht="25.15" customHeight="1" x14ac:dyDescent="0.15">
      <c r="A15" s="205" t="s">
        <v>440</v>
      </c>
      <c r="B15" s="206">
        <v>6</v>
      </c>
      <c r="C15" s="207"/>
      <c r="D15" s="207"/>
      <c r="E15" s="207"/>
      <c r="F15" s="207">
        <f t="shared" si="0"/>
        <v>0</v>
      </c>
      <c r="G15" s="205"/>
    </row>
    <row r="16" spans="1:7" ht="25.15" customHeight="1" x14ac:dyDescent="0.15">
      <c r="A16" s="205" t="s">
        <v>441</v>
      </c>
      <c r="B16" s="206">
        <v>7</v>
      </c>
      <c r="C16" s="207"/>
      <c r="D16" s="207"/>
      <c r="E16" s="207"/>
      <c r="F16" s="207">
        <f t="shared" si="0"/>
        <v>0</v>
      </c>
      <c r="G16" s="205"/>
    </row>
    <row r="17" spans="1:7" ht="25.15" customHeight="1" x14ac:dyDescent="0.15">
      <c r="A17" s="205" t="s">
        <v>442</v>
      </c>
      <c r="B17" s="206">
        <v>8</v>
      </c>
      <c r="C17" s="207">
        <v>1841237.92</v>
      </c>
      <c r="D17" s="207">
        <v>59724.800000000003</v>
      </c>
      <c r="E17" s="207"/>
      <c r="F17" s="207">
        <f t="shared" si="0"/>
        <v>1900962.72</v>
      </c>
      <c r="G17" s="205"/>
    </row>
    <row r="18" spans="1:7" ht="25.15" customHeight="1" x14ac:dyDescent="0.15">
      <c r="A18" s="117" t="s">
        <v>292</v>
      </c>
      <c r="B18" s="117">
        <v>9</v>
      </c>
      <c r="C18" s="125">
        <f>C10+C13+C17</f>
        <v>77345207.470000014</v>
      </c>
      <c r="D18" s="125"/>
      <c r="E18" s="125"/>
      <c r="F18" s="125">
        <f t="shared" si="0"/>
        <v>77345207.470000014</v>
      </c>
      <c r="G18" s="121"/>
    </row>
    <row r="19" spans="1:7" ht="99" customHeight="1" x14ac:dyDescent="0.15">
      <c r="A19" s="338" t="s">
        <v>443</v>
      </c>
      <c r="B19" s="338"/>
      <c r="C19" s="338"/>
      <c r="D19" s="338"/>
      <c r="E19" s="338"/>
      <c r="F19" s="333" t="s">
        <v>138</v>
      </c>
      <c r="G19" s="333"/>
    </row>
    <row r="20" spans="1:7" x14ac:dyDescent="0.15">
      <c r="A20" s="334" t="s">
        <v>139</v>
      </c>
      <c r="B20" s="334"/>
      <c r="C20" s="334"/>
      <c r="D20" s="334"/>
      <c r="E20" s="334"/>
      <c r="F20" s="333"/>
      <c r="G20" s="333"/>
    </row>
  </sheetData>
  <mergeCells count="10">
    <mergeCell ref="A2:G2"/>
    <mergeCell ref="D7:E7"/>
    <mergeCell ref="A19:E19"/>
    <mergeCell ref="A20:E20"/>
    <mergeCell ref="A7:A8"/>
    <mergeCell ref="B7:B8"/>
    <mergeCell ref="C7:C8"/>
    <mergeCell ref="F7:F8"/>
    <mergeCell ref="G7:G8"/>
    <mergeCell ref="F19:G20"/>
  </mergeCells>
  <phoneticPr fontId="35"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39" t="s">
        <v>444</v>
      </c>
      <c r="B1" s="339"/>
      <c r="C1" s="339"/>
      <c r="D1" s="339"/>
      <c r="E1" s="339"/>
      <c r="F1" s="339"/>
      <c r="G1" s="339"/>
      <c r="H1" s="339"/>
    </row>
    <row r="2" spans="1:11" ht="16.899999999999999" customHeight="1" x14ac:dyDescent="0.15">
      <c r="A2" s="168"/>
      <c r="B2" s="340"/>
      <c r="C2" s="340"/>
      <c r="D2" s="340"/>
      <c r="E2" s="340"/>
      <c r="F2" s="340"/>
      <c r="G2" s="340"/>
      <c r="H2" s="169" t="s">
        <v>40</v>
      </c>
      <c r="I2" s="201"/>
    </row>
    <row r="3" spans="1:11" s="44" customFormat="1" ht="15" customHeight="1" x14ac:dyDescent="0.15">
      <c r="A3" s="170" t="s">
        <v>445</v>
      </c>
      <c r="B3" s="171"/>
      <c r="C3" s="171"/>
      <c r="D3" s="172"/>
      <c r="E3" s="171"/>
      <c r="F3" s="172"/>
      <c r="G3" s="171"/>
      <c r="H3" s="173"/>
      <c r="I3" s="52"/>
    </row>
    <row r="4" spans="1:11" s="44" customFormat="1" ht="15" customHeight="1" x14ac:dyDescent="0.15">
      <c r="A4" s="170" t="str">
        <f>货币资金!A5</f>
        <v>填报单位：林芝市巴宜区八一镇人民政府</v>
      </c>
      <c r="B4" s="171"/>
      <c r="C4" s="171"/>
      <c r="D4" s="172"/>
      <c r="E4" s="171"/>
      <c r="F4" s="172"/>
      <c r="G4" s="171"/>
      <c r="H4" s="173"/>
      <c r="I4" s="52"/>
    </row>
    <row r="5" spans="1:11" s="44" customFormat="1" ht="15" customHeight="1" x14ac:dyDescent="0.15">
      <c r="A5" s="170" t="str">
        <f>货币资金!A6</f>
        <v>项目名称：百巴镇苹果种植项目</v>
      </c>
      <c r="B5" s="171"/>
      <c r="C5" s="171"/>
      <c r="D5" s="172"/>
      <c r="E5" s="171"/>
      <c r="F5" s="172"/>
      <c r="G5" s="171"/>
      <c r="H5" s="174" t="s">
        <v>446</v>
      </c>
      <c r="I5" s="52"/>
    </row>
    <row r="6" spans="1:11" s="45" customFormat="1" ht="15" customHeight="1" x14ac:dyDescent="0.15">
      <c r="A6" s="175" t="s">
        <v>447</v>
      </c>
      <c r="B6" s="176" t="s">
        <v>448</v>
      </c>
      <c r="C6" s="176" t="s">
        <v>88</v>
      </c>
      <c r="D6" s="176" t="s">
        <v>449</v>
      </c>
      <c r="E6" s="176" t="s">
        <v>450</v>
      </c>
      <c r="F6" s="176" t="s">
        <v>448</v>
      </c>
      <c r="G6" s="176" t="s">
        <v>88</v>
      </c>
      <c r="H6" s="176" t="s">
        <v>449</v>
      </c>
      <c r="I6" s="57"/>
    </row>
    <row r="7" spans="1:11" s="44" customFormat="1" ht="15" customHeight="1" x14ac:dyDescent="0.15">
      <c r="A7" s="177" t="s">
        <v>451</v>
      </c>
      <c r="B7" s="175" t="s">
        <v>452</v>
      </c>
      <c r="C7" s="178"/>
      <c r="D7" s="178"/>
      <c r="E7" s="177" t="s">
        <v>453</v>
      </c>
      <c r="F7" s="179" t="s">
        <v>454</v>
      </c>
      <c r="G7" s="180"/>
      <c r="H7" s="180"/>
      <c r="I7" s="52"/>
    </row>
    <row r="8" spans="1:11" s="44" customFormat="1" ht="15" customHeight="1" x14ac:dyDescent="0.15">
      <c r="A8" s="181" t="s">
        <v>455</v>
      </c>
      <c r="B8" s="182" t="s">
        <v>456</v>
      </c>
      <c r="C8" s="180">
        <f>货币资金!D9+货币资金!D20</f>
        <v>1097545.03</v>
      </c>
      <c r="D8" s="178">
        <f>货币资金!G9+货币资金!G20</f>
        <v>1097545.03</v>
      </c>
      <c r="E8" s="181" t="s">
        <v>457</v>
      </c>
      <c r="F8" s="179" t="s">
        <v>458</v>
      </c>
      <c r="G8" s="180"/>
      <c r="H8" s="180"/>
      <c r="I8" s="202">
        <f>SUM(I9:I15)</f>
        <v>40749188.07</v>
      </c>
      <c r="J8" s="202">
        <f>SUM(J9:J15)</f>
        <v>50944234.939999998</v>
      </c>
      <c r="K8" s="202">
        <f>SUM(K9:K15)</f>
        <v>91693423.010000005</v>
      </c>
    </row>
    <row r="9" spans="1:11" s="44" customFormat="1" ht="24.75" x14ac:dyDescent="0.15">
      <c r="A9" s="183" t="s">
        <v>459</v>
      </c>
      <c r="B9" s="175" t="s">
        <v>460</v>
      </c>
      <c r="C9" s="180"/>
      <c r="D9" s="178"/>
      <c r="E9" s="183" t="s">
        <v>461</v>
      </c>
      <c r="F9" s="179" t="s">
        <v>462</v>
      </c>
      <c r="G9" s="180"/>
      <c r="H9" s="180"/>
      <c r="I9" s="203">
        <f>C8</f>
        <v>1097545.03</v>
      </c>
      <c r="J9" s="203">
        <f>K9-I9</f>
        <v>0</v>
      </c>
      <c r="K9" s="203">
        <f>D8</f>
        <v>1097545.03</v>
      </c>
    </row>
    <row r="10" spans="1:11" s="44" customFormat="1" ht="15" customHeight="1" x14ac:dyDescent="0.15">
      <c r="A10" s="183" t="s">
        <v>463</v>
      </c>
      <c r="B10" s="182" t="s">
        <v>464</v>
      </c>
      <c r="C10" s="180"/>
      <c r="D10" s="178"/>
      <c r="E10" s="183" t="s">
        <v>465</v>
      </c>
      <c r="F10" s="179" t="s">
        <v>466</v>
      </c>
      <c r="G10" s="180"/>
      <c r="H10" s="180"/>
      <c r="I10" s="203">
        <f>C14</f>
        <v>5081583</v>
      </c>
      <c r="J10" s="203">
        <f t="shared" ref="J10:J15" si="0">K10-I10</f>
        <v>59724.799999999814</v>
      </c>
      <c r="K10" s="203">
        <f>D14</f>
        <v>5141307.8</v>
      </c>
    </row>
    <row r="11" spans="1:11" s="44" customFormat="1" ht="15" customHeight="1" x14ac:dyDescent="0.15">
      <c r="A11" s="181" t="s">
        <v>467</v>
      </c>
      <c r="B11" s="175" t="s">
        <v>468</v>
      </c>
      <c r="C11" s="180"/>
      <c r="D11" s="178"/>
      <c r="E11" s="181" t="s">
        <v>469</v>
      </c>
      <c r="F11" s="179" t="s">
        <v>470</v>
      </c>
      <c r="G11" s="180"/>
      <c r="H11" s="180"/>
      <c r="I11" s="203">
        <f>C20</f>
        <v>3212.2000000000007</v>
      </c>
      <c r="J11" s="203">
        <f t="shared" si="0"/>
        <v>0</v>
      </c>
      <c r="K11" s="203">
        <f>D20</f>
        <v>3212.2000000000007</v>
      </c>
    </row>
    <row r="12" spans="1:11" s="44" customFormat="1" ht="15" customHeight="1" x14ac:dyDescent="0.15">
      <c r="A12" s="184" t="s">
        <v>471</v>
      </c>
      <c r="B12" s="182" t="s">
        <v>472</v>
      </c>
      <c r="C12" s="186">
        <f>应收款项!F17</f>
        <v>5081583</v>
      </c>
      <c r="D12" s="186">
        <f>应收款项!I17</f>
        <v>5141307.8</v>
      </c>
      <c r="E12" s="181" t="s">
        <v>473</v>
      </c>
      <c r="F12" s="179" t="s">
        <v>474</v>
      </c>
      <c r="G12" s="180">
        <v>8677771.4499999993</v>
      </c>
      <c r="H12" s="180">
        <v>8677771.4499999993</v>
      </c>
      <c r="I12" s="203">
        <f>C21</f>
        <v>8257399.6800000006</v>
      </c>
      <c r="J12" s="203">
        <f t="shared" si="0"/>
        <v>0</v>
      </c>
      <c r="K12" s="203">
        <f>D21</f>
        <v>8257399.6800000006</v>
      </c>
    </row>
    <row r="13" spans="1:11" s="44" customFormat="1" ht="15" customHeight="1" x14ac:dyDescent="0.15">
      <c r="A13" s="187" t="s">
        <v>475</v>
      </c>
      <c r="B13" s="175" t="s">
        <v>476</v>
      </c>
      <c r="C13" s="180"/>
      <c r="D13" s="178"/>
      <c r="E13" s="181" t="s">
        <v>477</v>
      </c>
      <c r="F13" s="179" t="s">
        <v>478</v>
      </c>
      <c r="G13" s="180"/>
      <c r="H13" s="180"/>
      <c r="I13" s="203">
        <f>C35</f>
        <v>-3178285.52</v>
      </c>
      <c r="J13" s="203">
        <f t="shared" si="0"/>
        <v>50884510.140000001</v>
      </c>
      <c r="K13" s="203">
        <f>D35</f>
        <v>47706224.619999997</v>
      </c>
    </row>
    <row r="14" spans="1:11" s="44" customFormat="1" ht="15" customHeight="1" x14ac:dyDescent="0.15">
      <c r="A14" s="186" t="s">
        <v>479</v>
      </c>
      <c r="B14" s="182" t="s">
        <v>480</v>
      </c>
      <c r="C14" s="188">
        <f>C12-C13</f>
        <v>5081583</v>
      </c>
      <c r="D14" s="188">
        <f>D12-D13</f>
        <v>5141307.8</v>
      </c>
      <c r="E14" s="181" t="s">
        <v>481</v>
      </c>
      <c r="F14" s="179" t="s">
        <v>482</v>
      </c>
      <c r="G14" s="180">
        <v>238137.84</v>
      </c>
      <c r="H14" s="180">
        <v>236507.28</v>
      </c>
      <c r="I14" s="203">
        <f>C39</f>
        <v>29120350.199999999</v>
      </c>
      <c r="J14" s="203">
        <f t="shared" si="0"/>
        <v>0</v>
      </c>
      <c r="K14" s="203">
        <f>D39</f>
        <v>29120350.199999999</v>
      </c>
    </row>
    <row r="15" spans="1:11" s="44" customFormat="1" ht="15" customHeight="1" x14ac:dyDescent="0.15">
      <c r="A15" s="181" t="s">
        <v>483</v>
      </c>
      <c r="B15" s="175" t="s">
        <v>484</v>
      </c>
      <c r="C15" s="180"/>
      <c r="D15" s="178"/>
      <c r="E15" s="181" t="s">
        <v>485</v>
      </c>
      <c r="F15" s="179" t="s">
        <v>486</v>
      </c>
      <c r="G15" s="180"/>
      <c r="H15" s="180"/>
      <c r="I15" s="203">
        <f>C46</f>
        <v>367383.48</v>
      </c>
      <c r="J15" s="203">
        <f t="shared" si="0"/>
        <v>0</v>
      </c>
      <c r="K15" s="203">
        <f>D46</f>
        <v>367383.48</v>
      </c>
    </row>
    <row r="16" spans="1:11" s="44" customFormat="1" ht="15" customHeight="1" x14ac:dyDescent="0.15">
      <c r="A16" s="181" t="s">
        <v>487</v>
      </c>
      <c r="B16" s="182" t="s">
        <v>488</v>
      </c>
      <c r="C16" s="180"/>
      <c r="D16" s="178"/>
      <c r="E16" s="181" t="s">
        <v>489</v>
      </c>
      <c r="F16" s="179" t="s">
        <v>490</v>
      </c>
      <c r="G16" s="180"/>
      <c r="H16" s="180"/>
      <c r="I16" s="202">
        <f>SUM(I17:I20)</f>
        <v>14288490.739999998</v>
      </c>
      <c r="J16" s="202">
        <f>SUM(J17:J20)</f>
        <v>-1630.5599999999977</v>
      </c>
      <c r="K16" s="202">
        <f>SUM(K17:K20)</f>
        <v>14286860.18</v>
      </c>
    </row>
    <row r="17" spans="1:11" s="44" customFormat="1" ht="15" customHeight="1" x14ac:dyDescent="0.15">
      <c r="A17" s="181" t="s">
        <v>491</v>
      </c>
      <c r="B17" s="175" t="s">
        <v>492</v>
      </c>
      <c r="C17" s="180"/>
      <c r="D17" s="178"/>
      <c r="E17" s="181" t="s">
        <v>493</v>
      </c>
      <c r="F17" s="179" t="s">
        <v>494</v>
      </c>
      <c r="G17" s="180"/>
      <c r="H17" s="180"/>
      <c r="I17" s="203">
        <f>G12</f>
        <v>8677771.4499999993</v>
      </c>
      <c r="J17" s="203">
        <f>K17-I17</f>
        <v>0</v>
      </c>
      <c r="K17" s="203">
        <f>H12</f>
        <v>8677771.4499999993</v>
      </c>
    </row>
    <row r="18" spans="1:11" s="44" customFormat="1" ht="15" customHeight="1" x14ac:dyDescent="0.15">
      <c r="A18" s="181" t="s">
        <v>495</v>
      </c>
      <c r="B18" s="182" t="s">
        <v>496</v>
      </c>
      <c r="C18" s="180">
        <f>应收款项!F23</f>
        <v>3212.2000000000007</v>
      </c>
      <c r="D18" s="178">
        <f>应收款项!I23</f>
        <v>3212.2000000000007</v>
      </c>
      <c r="E18" s="181" t="s">
        <v>497</v>
      </c>
      <c r="F18" s="179" t="s">
        <v>498</v>
      </c>
      <c r="G18" s="180">
        <v>137735.4</v>
      </c>
      <c r="H18" s="189">
        <v>137735.4</v>
      </c>
      <c r="I18" s="203">
        <f>G14</f>
        <v>238137.84</v>
      </c>
      <c r="J18" s="203">
        <f>K18-I18</f>
        <v>-1630.5599999999977</v>
      </c>
      <c r="K18" s="203">
        <f>H14</f>
        <v>236507.28</v>
      </c>
    </row>
    <row r="19" spans="1:11" s="44" customFormat="1" ht="15" customHeight="1" x14ac:dyDescent="0.15">
      <c r="A19" s="186" t="s">
        <v>499</v>
      </c>
      <c r="B19" s="175" t="s">
        <v>500</v>
      </c>
      <c r="C19" s="180"/>
      <c r="D19" s="178"/>
      <c r="E19" s="184" t="s">
        <v>501</v>
      </c>
      <c r="F19" s="179" t="s">
        <v>502</v>
      </c>
      <c r="G19" s="180"/>
      <c r="H19" s="180"/>
      <c r="I19" s="203">
        <f>G18</f>
        <v>137735.4</v>
      </c>
      <c r="J19" s="203">
        <f>K19-I19</f>
        <v>0</v>
      </c>
      <c r="K19" s="203">
        <f>H18</f>
        <v>137735.4</v>
      </c>
    </row>
    <row r="20" spans="1:11" s="44" customFormat="1" ht="15" customHeight="1" x14ac:dyDescent="0.15">
      <c r="A20" s="187" t="s">
        <v>503</v>
      </c>
      <c r="B20" s="182" t="s">
        <v>504</v>
      </c>
      <c r="C20" s="188">
        <f>C18-C19</f>
        <v>3212.2000000000007</v>
      </c>
      <c r="D20" s="188">
        <f>D18-D19</f>
        <v>3212.2000000000007</v>
      </c>
      <c r="E20" s="191" t="s">
        <v>505</v>
      </c>
      <c r="F20" s="179" t="s">
        <v>506</v>
      </c>
      <c r="G20" s="180"/>
      <c r="H20" s="180"/>
      <c r="I20" s="203">
        <f>G31</f>
        <v>5234846.05</v>
      </c>
      <c r="J20" s="203">
        <f>K20-I20</f>
        <v>0</v>
      </c>
      <c r="K20" s="203">
        <f>H31</f>
        <v>5234846.05</v>
      </c>
    </row>
    <row r="21" spans="1:11" s="44" customFormat="1" ht="15" customHeight="1" x14ac:dyDescent="0.15">
      <c r="A21" s="181" t="s">
        <v>507</v>
      </c>
      <c r="B21" s="175" t="s">
        <v>508</v>
      </c>
      <c r="C21" s="180">
        <f>库存物资!I32</f>
        <v>8257399.6800000006</v>
      </c>
      <c r="D21" s="178">
        <f>库存物资!O32</f>
        <v>8257399.6800000006</v>
      </c>
      <c r="E21" s="181" t="s">
        <v>509</v>
      </c>
      <c r="F21" s="179" t="s">
        <v>510</v>
      </c>
      <c r="G21" s="180"/>
      <c r="H21" s="180"/>
      <c r="I21" s="202">
        <f>SUM(I22:I24)</f>
        <v>77345207.470000014</v>
      </c>
      <c r="J21" s="202">
        <f>SUM(J22:J24)</f>
        <v>61355.360000000102</v>
      </c>
      <c r="K21" s="202">
        <f>SUM(K22:K24)</f>
        <v>77406562.830000013</v>
      </c>
    </row>
    <row r="22" spans="1:11" s="44" customFormat="1" ht="15" customHeight="1" x14ac:dyDescent="0.15">
      <c r="A22" s="181" t="s">
        <v>511</v>
      </c>
      <c r="B22" s="182" t="s">
        <v>512</v>
      </c>
      <c r="C22" s="180"/>
      <c r="D22" s="178"/>
      <c r="E22" s="192" t="s">
        <v>513</v>
      </c>
      <c r="F22" s="179" t="s">
        <v>514</v>
      </c>
      <c r="G22" s="188">
        <f>ROUND(SUM(G8:G21),2)</f>
        <v>9053644.6899999995</v>
      </c>
      <c r="H22" s="188">
        <f>ROUND(SUM(H8:H21),2)</f>
        <v>9052014.1300000008</v>
      </c>
      <c r="I22" s="203">
        <f>G39</f>
        <v>74867606.510000005</v>
      </c>
      <c r="J22" s="203">
        <f>K22-I22</f>
        <v>0</v>
      </c>
      <c r="K22" s="203">
        <f>H39</f>
        <v>74867606.510000005</v>
      </c>
    </row>
    <row r="23" spans="1:11" s="44" customFormat="1" ht="15" customHeight="1" x14ac:dyDescent="0.15">
      <c r="A23" s="181" t="s">
        <v>515</v>
      </c>
      <c r="B23" s="175" t="s">
        <v>516</v>
      </c>
      <c r="C23" s="180"/>
      <c r="D23" s="178"/>
      <c r="E23" s="181"/>
      <c r="F23" s="179" t="s">
        <v>517</v>
      </c>
      <c r="G23" s="180"/>
      <c r="H23" s="180"/>
      <c r="I23" s="203">
        <f>G43</f>
        <v>636363.04</v>
      </c>
      <c r="J23" s="203">
        <f>K23-I23</f>
        <v>0</v>
      </c>
      <c r="K23" s="203">
        <f>H43</f>
        <v>636363.04</v>
      </c>
    </row>
    <row r="24" spans="1:11" s="44" customFormat="1" ht="15" customHeight="1" x14ac:dyDescent="0.15">
      <c r="A24" s="181" t="s">
        <v>518</v>
      </c>
      <c r="B24" s="182" t="s">
        <v>519</v>
      </c>
      <c r="C24" s="180"/>
      <c r="D24" s="178"/>
      <c r="E24" s="177" t="s">
        <v>520</v>
      </c>
      <c r="F24" s="179" t="s">
        <v>521</v>
      </c>
      <c r="G24" s="180"/>
      <c r="H24" s="180"/>
      <c r="I24" s="203">
        <f>G45</f>
        <v>1841237.92</v>
      </c>
      <c r="J24" s="203">
        <f>K24-I24</f>
        <v>61355.360000000102</v>
      </c>
      <c r="K24" s="203">
        <f>H45</f>
        <v>1902593.28</v>
      </c>
    </row>
    <row r="25" spans="1:11" s="44" customFormat="1" ht="15" customHeight="1" x14ac:dyDescent="0.15">
      <c r="A25" s="193" t="s">
        <v>522</v>
      </c>
      <c r="B25" s="175" t="s">
        <v>523</v>
      </c>
      <c r="C25" s="188">
        <f>ROUND(SUM(C8:C11)+SUM(C14:C17)+SUM(C20:C24),2)</f>
        <v>14439739.91</v>
      </c>
      <c r="D25" s="186">
        <f>ROUND(SUM(D8:D11)+SUM(D14:D17)+SUM(D20:D24),2)</f>
        <v>14499464.710000001</v>
      </c>
      <c r="E25" s="194" t="s">
        <v>524</v>
      </c>
      <c r="F25" s="179" t="s">
        <v>525</v>
      </c>
      <c r="G25" s="180"/>
      <c r="H25" s="180"/>
      <c r="I25" s="52"/>
    </row>
    <row r="26" spans="1:11" s="44" customFormat="1" ht="15" customHeight="1" x14ac:dyDescent="0.15">
      <c r="A26" s="195"/>
      <c r="B26" s="182" t="s">
        <v>526</v>
      </c>
      <c r="C26" s="178"/>
      <c r="D26" s="178"/>
      <c r="E26" s="181" t="s">
        <v>527</v>
      </c>
      <c r="F26" s="179" t="s">
        <v>528</v>
      </c>
      <c r="G26" s="180"/>
      <c r="H26" s="180"/>
      <c r="I26" s="52"/>
    </row>
    <row r="27" spans="1:11" s="44" customFormat="1" ht="15" customHeight="1" x14ac:dyDescent="0.15">
      <c r="A27" s="177" t="s">
        <v>529</v>
      </c>
      <c r="B27" s="175" t="s">
        <v>530</v>
      </c>
      <c r="C27" s="178"/>
      <c r="D27" s="178"/>
      <c r="E27" s="194" t="s">
        <v>531</v>
      </c>
      <c r="F27" s="179" t="s">
        <v>532</v>
      </c>
      <c r="G27" s="180"/>
      <c r="H27" s="180"/>
      <c r="I27" s="52"/>
    </row>
    <row r="28" spans="1:11" s="44" customFormat="1" ht="15" customHeight="1" x14ac:dyDescent="0.15">
      <c r="A28" s="181" t="s">
        <v>533</v>
      </c>
      <c r="B28" s="182" t="s">
        <v>534</v>
      </c>
      <c r="C28" s="178"/>
      <c r="D28" s="178"/>
      <c r="E28" s="181" t="s">
        <v>535</v>
      </c>
      <c r="F28" s="179" t="s">
        <v>536</v>
      </c>
      <c r="G28" s="180"/>
      <c r="H28" s="180"/>
      <c r="I28" s="52"/>
    </row>
    <row r="29" spans="1:11" s="44" customFormat="1" ht="15" customHeight="1" x14ac:dyDescent="0.15">
      <c r="A29" s="194" t="s">
        <v>537</v>
      </c>
      <c r="B29" s="175" t="s">
        <v>538</v>
      </c>
      <c r="C29" s="178"/>
      <c r="D29" s="178"/>
      <c r="E29" s="181" t="s">
        <v>539</v>
      </c>
      <c r="F29" s="179" t="s">
        <v>540</v>
      </c>
      <c r="G29" s="180"/>
      <c r="H29" s="180"/>
      <c r="I29" s="52"/>
    </row>
    <row r="30" spans="1:11" s="44" customFormat="1" ht="15" customHeight="1" x14ac:dyDescent="0.15">
      <c r="A30" s="194" t="s">
        <v>541</v>
      </c>
      <c r="B30" s="182" t="s">
        <v>542</v>
      </c>
      <c r="C30" s="178"/>
      <c r="D30" s="178"/>
      <c r="E30" s="181" t="s">
        <v>543</v>
      </c>
      <c r="F30" s="179" t="s">
        <v>544</v>
      </c>
      <c r="G30" s="180"/>
      <c r="H30" s="180"/>
      <c r="I30" s="52"/>
    </row>
    <row r="31" spans="1:11" s="44" customFormat="1" ht="15" customHeight="1" x14ac:dyDescent="0.15">
      <c r="A31" s="184" t="s">
        <v>545</v>
      </c>
      <c r="B31" s="175" t="s">
        <v>546</v>
      </c>
      <c r="C31" s="178"/>
      <c r="D31" s="178"/>
      <c r="E31" s="181" t="s">
        <v>547</v>
      </c>
      <c r="F31" s="179" t="s">
        <v>548</v>
      </c>
      <c r="G31" s="180">
        <v>5234846.05</v>
      </c>
      <c r="H31" s="180">
        <v>5234846.05</v>
      </c>
      <c r="I31" s="52"/>
    </row>
    <row r="32" spans="1:11" s="44" customFormat="1" ht="15" customHeight="1" x14ac:dyDescent="0.15">
      <c r="A32" s="194" t="s">
        <v>549</v>
      </c>
      <c r="B32" s="182" t="s">
        <v>550</v>
      </c>
      <c r="C32" s="178"/>
      <c r="D32" s="178"/>
      <c r="E32" s="181" t="s">
        <v>551</v>
      </c>
      <c r="F32" s="179" t="s">
        <v>552</v>
      </c>
      <c r="G32" s="180"/>
      <c r="H32" s="180"/>
      <c r="I32" s="52"/>
    </row>
    <row r="33" spans="1:9" s="44" customFormat="1" ht="15" customHeight="1" x14ac:dyDescent="0.15">
      <c r="A33" s="181" t="s">
        <v>553</v>
      </c>
      <c r="B33" s="175" t="s">
        <v>554</v>
      </c>
      <c r="C33" s="178">
        <f>'固定资产-1'!N14+'固定资产-2'!K53</f>
        <v>20000</v>
      </c>
      <c r="D33" s="178">
        <v>50904510.140000001</v>
      </c>
      <c r="E33" s="181" t="s">
        <v>555</v>
      </c>
      <c r="F33" s="179" t="s">
        <v>556</v>
      </c>
      <c r="G33" s="180"/>
      <c r="H33" s="180"/>
      <c r="I33" s="52"/>
    </row>
    <row r="34" spans="1:9" s="44" customFormat="1" ht="15" customHeight="1" x14ac:dyDescent="0.15">
      <c r="A34" s="181" t="s">
        <v>557</v>
      </c>
      <c r="B34" s="182" t="s">
        <v>558</v>
      </c>
      <c r="C34" s="178">
        <v>3198285.52</v>
      </c>
      <c r="D34" s="178">
        <v>3198285.52</v>
      </c>
      <c r="E34" s="196" t="s">
        <v>559</v>
      </c>
      <c r="F34" s="179" t="s">
        <v>560</v>
      </c>
      <c r="G34" s="188">
        <f>ROUND(SUM(G25:G33),2)</f>
        <v>5234846.05</v>
      </c>
      <c r="H34" s="188">
        <f>ROUND(SUM(H25:H33),2)</f>
        <v>5234846.05</v>
      </c>
      <c r="I34" s="52"/>
    </row>
    <row r="35" spans="1:9" s="44" customFormat="1" ht="15" customHeight="1" x14ac:dyDescent="0.15">
      <c r="A35" s="181" t="s">
        <v>561</v>
      </c>
      <c r="B35" s="175" t="s">
        <v>562</v>
      </c>
      <c r="C35" s="186">
        <f>C33-C34</f>
        <v>-3178285.52</v>
      </c>
      <c r="D35" s="186">
        <f>D33-D34</f>
        <v>47706224.619999997</v>
      </c>
      <c r="E35" s="192" t="s">
        <v>563</v>
      </c>
      <c r="F35" s="179" t="s">
        <v>564</v>
      </c>
      <c r="G35" s="188">
        <f>ROUND(G22+G34,2)</f>
        <v>14288490.74</v>
      </c>
      <c r="H35" s="188">
        <f>ROUND(H22+H34,2)</f>
        <v>14286860.18</v>
      </c>
      <c r="I35" s="52"/>
    </row>
    <row r="36" spans="1:9" s="44" customFormat="1" ht="15" customHeight="1" x14ac:dyDescent="0.15">
      <c r="A36" s="181" t="s">
        <v>565</v>
      </c>
      <c r="B36" s="182" t="s">
        <v>566</v>
      </c>
      <c r="C36" s="178"/>
      <c r="D36" s="178"/>
      <c r="E36" s="197"/>
      <c r="F36" s="179" t="s">
        <v>567</v>
      </c>
      <c r="G36" s="180"/>
      <c r="H36" s="180"/>
      <c r="I36" s="52"/>
    </row>
    <row r="37" spans="1:9" s="44" customFormat="1" ht="15" customHeight="1" x14ac:dyDescent="0.15">
      <c r="A37" s="181" t="s">
        <v>568</v>
      </c>
      <c r="B37" s="175" t="s">
        <v>569</v>
      </c>
      <c r="C37" s="178"/>
      <c r="D37" s="178"/>
      <c r="E37" s="177" t="s">
        <v>570</v>
      </c>
      <c r="F37" s="179" t="s">
        <v>571</v>
      </c>
      <c r="G37" s="180"/>
      <c r="H37" s="180"/>
      <c r="I37" s="52"/>
    </row>
    <row r="38" spans="1:9" s="44" customFormat="1" ht="15" customHeight="1" x14ac:dyDescent="0.15">
      <c r="A38" s="181" t="s">
        <v>572</v>
      </c>
      <c r="B38" s="182" t="s">
        <v>573</v>
      </c>
      <c r="C38" s="178"/>
      <c r="D38" s="178"/>
      <c r="E38" s="184" t="s">
        <v>574</v>
      </c>
      <c r="F38" s="179" t="s">
        <v>575</v>
      </c>
      <c r="G38" s="180"/>
      <c r="H38" s="180"/>
      <c r="I38" s="52"/>
    </row>
    <row r="39" spans="1:9" s="44" customFormat="1" ht="15" customHeight="1" x14ac:dyDescent="0.15">
      <c r="A39" s="194" t="s">
        <v>576</v>
      </c>
      <c r="B39" s="175" t="s">
        <v>577</v>
      </c>
      <c r="C39" s="178">
        <f>[2]UFPrn20230612115003!$H$118-[2]UFPrn20230612115003!$I$127</f>
        <v>29120350.199999999</v>
      </c>
      <c r="D39" s="178">
        <v>29120350.199999999</v>
      </c>
      <c r="E39" s="181" t="s">
        <v>578</v>
      </c>
      <c r="F39" s="179" t="s">
        <v>579</v>
      </c>
      <c r="G39" s="180">
        <v>74867606.510000005</v>
      </c>
      <c r="H39" s="180">
        <v>74867606.510000005</v>
      </c>
      <c r="I39" s="78"/>
    </row>
    <row r="40" spans="1:9" s="44" customFormat="1" ht="15" customHeight="1" x14ac:dyDescent="0.15">
      <c r="A40" s="181" t="s">
        <v>580</v>
      </c>
      <c r="B40" s="182" t="s">
        <v>581</v>
      </c>
      <c r="C40" s="178"/>
      <c r="D40" s="178"/>
      <c r="E40" s="181" t="s">
        <v>582</v>
      </c>
      <c r="F40" s="179" t="s">
        <v>583</v>
      </c>
      <c r="G40" s="180"/>
      <c r="H40" s="180"/>
      <c r="I40" s="52"/>
    </row>
    <row r="41" spans="1:9" s="44" customFormat="1" ht="15" customHeight="1" x14ac:dyDescent="0.15">
      <c r="A41" s="181" t="s">
        <v>584</v>
      </c>
      <c r="B41" s="175" t="s">
        <v>585</v>
      </c>
      <c r="C41" s="178"/>
      <c r="D41" s="178"/>
      <c r="E41" s="191" t="s">
        <v>586</v>
      </c>
      <c r="F41" s="179" t="s">
        <v>587</v>
      </c>
      <c r="G41" s="180"/>
      <c r="H41" s="180"/>
      <c r="I41" s="52"/>
    </row>
    <row r="42" spans="1:9" s="44" customFormat="1" ht="15" customHeight="1" x14ac:dyDescent="0.15">
      <c r="A42" s="194" t="s">
        <v>588</v>
      </c>
      <c r="B42" s="182" t="s">
        <v>589</v>
      </c>
      <c r="C42" s="178"/>
      <c r="D42" s="178"/>
      <c r="E42" s="181" t="s">
        <v>590</v>
      </c>
      <c r="F42" s="179" t="s">
        <v>591</v>
      </c>
      <c r="G42" s="180"/>
      <c r="H42" s="180"/>
      <c r="I42" s="52"/>
    </row>
    <row r="43" spans="1:9" s="44" customFormat="1" ht="15" customHeight="1" x14ac:dyDescent="0.15">
      <c r="A43" s="194" t="s">
        <v>592</v>
      </c>
      <c r="B43" s="175" t="s">
        <v>593</v>
      </c>
      <c r="C43" s="178"/>
      <c r="D43" s="178"/>
      <c r="E43" s="181" t="s">
        <v>594</v>
      </c>
      <c r="F43" s="179" t="s">
        <v>595</v>
      </c>
      <c r="G43" s="180">
        <v>636363.04</v>
      </c>
      <c r="H43" s="180">
        <v>636363.04</v>
      </c>
      <c r="I43" s="78"/>
    </row>
    <row r="44" spans="1:9" s="44" customFormat="1" ht="15" customHeight="1" x14ac:dyDescent="0.15">
      <c r="A44" s="181" t="s">
        <v>596</v>
      </c>
      <c r="B44" s="182" t="s">
        <v>597</v>
      </c>
      <c r="C44" s="178"/>
      <c r="D44" s="178"/>
      <c r="E44" s="181" t="s">
        <v>598</v>
      </c>
      <c r="F44" s="179" t="s">
        <v>599</v>
      </c>
      <c r="G44" s="188"/>
      <c r="H44" s="188"/>
      <c r="I44" s="52"/>
    </row>
    <row r="45" spans="1:9" s="44" customFormat="1" ht="15" customHeight="1" x14ac:dyDescent="0.15">
      <c r="A45" s="194" t="s">
        <v>600</v>
      </c>
      <c r="B45" s="175" t="s">
        <v>601</v>
      </c>
      <c r="C45" s="178"/>
      <c r="D45" s="178"/>
      <c r="E45" s="181" t="s">
        <v>602</v>
      </c>
      <c r="F45" s="179" t="s">
        <v>603</v>
      </c>
      <c r="G45" s="198">
        <f>[2]UFPrn20230612115003!$I$224-[2]UFPrn20230612115003!$H$226</f>
        <v>1841237.92</v>
      </c>
      <c r="H45" s="198">
        <f>所有者权益!F17+应付工资!H48</f>
        <v>1902593.28</v>
      </c>
      <c r="I45" s="52"/>
    </row>
    <row r="46" spans="1:9" s="44" customFormat="1" ht="15" customHeight="1" x14ac:dyDescent="0.15">
      <c r="A46" s="181" t="s">
        <v>604</v>
      </c>
      <c r="B46" s="182" t="s">
        <v>605</v>
      </c>
      <c r="C46" s="178">
        <f>[2]UFPrn20230612115003!$H$139</f>
        <v>367383.48</v>
      </c>
      <c r="D46" s="178">
        <f>C46</f>
        <v>367383.48</v>
      </c>
      <c r="E46" s="192" t="s">
        <v>606</v>
      </c>
      <c r="F46" s="179" t="s">
        <v>607</v>
      </c>
      <c r="G46" s="188">
        <f>ROUND(G38+G39-G40+SUM(G41:G45),2)</f>
        <v>77345207.469999999</v>
      </c>
      <c r="H46" s="188">
        <f>ROUND(H38+H39-H40+SUM(H41:H45),2)</f>
        <v>77406562.829999998</v>
      </c>
      <c r="I46" s="52"/>
    </row>
    <row r="47" spans="1:9" s="44" customFormat="1" ht="15" customHeight="1" x14ac:dyDescent="0.15">
      <c r="A47" s="193" t="s">
        <v>608</v>
      </c>
      <c r="B47" s="175" t="s">
        <v>609</v>
      </c>
      <c r="C47" s="190">
        <f>ROUND(SUM(C28:C32)+SUM(C35:C46),2)</f>
        <v>26309448.16</v>
      </c>
      <c r="D47" s="190">
        <f>ROUND(SUM(D28:D32)+SUM(D35:D46),2)</f>
        <v>77193958.299999997</v>
      </c>
      <c r="E47" s="195"/>
      <c r="F47" s="179" t="s">
        <v>610</v>
      </c>
      <c r="G47" s="180"/>
      <c r="H47" s="180"/>
      <c r="I47" s="52"/>
    </row>
    <row r="48" spans="1:9" s="44" customFormat="1" ht="15" customHeight="1" x14ac:dyDescent="0.15">
      <c r="A48" s="193" t="s">
        <v>611</v>
      </c>
      <c r="B48" s="182" t="s">
        <v>612</v>
      </c>
      <c r="C48" s="188">
        <f>ROUND(C47+C25,2)</f>
        <v>40749188.07</v>
      </c>
      <c r="D48" s="186">
        <f>ROUND(D47+D25,2)</f>
        <v>91693423.010000005</v>
      </c>
      <c r="E48" s="193" t="s">
        <v>613</v>
      </c>
      <c r="F48" s="179" t="s">
        <v>614</v>
      </c>
      <c r="G48" s="188">
        <f>ROUND(G35+G46,2)</f>
        <v>91633698.209999993</v>
      </c>
      <c r="H48" s="188">
        <f>ROUND(H35+H46,2)</f>
        <v>91693423.010000005</v>
      </c>
      <c r="I48" s="52"/>
    </row>
    <row r="49" spans="1:9" s="44" customFormat="1" ht="15" customHeight="1" x14ac:dyDescent="0.15">
      <c r="A49" s="199" t="s">
        <v>615</v>
      </c>
      <c r="B49" s="171"/>
      <c r="C49" s="171"/>
      <c r="D49" s="199" t="s">
        <v>616</v>
      </c>
      <c r="E49" s="171"/>
      <c r="F49" s="171"/>
      <c r="G49" s="191"/>
      <c r="H49" s="171"/>
      <c r="I49" s="52"/>
    </row>
    <row r="50" spans="1:9" s="44" customFormat="1" ht="26.25" customHeight="1" x14ac:dyDescent="0.15">
      <c r="A50" s="81"/>
      <c r="B50" s="82"/>
      <c r="C50" s="200"/>
      <c r="D50" s="83"/>
      <c r="E50" s="82"/>
      <c r="F50" s="82"/>
      <c r="G50" s="200"/>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5"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39" t="s">
        <v>617</v>
      </c>
      <c r="B1" s="339"/>
      <c r="C1" s="339"/>
      <c r="D1" s="339"/>
      <c r="E1" s="339"/>
      <c r="F1" s="339"/>
      <c r="G1" s="339"/>
      <c r="H1" s="339"/>
    </row>
    <row r="2" spans="1:9" ht="16.899999999999999" customHeight="1" x14ac:dyDescent="0.15">
      <c r="A2" s="168"/>
      <c r="B2" s="340"/>
      <c r="C2" s="340"/>
      <c r="D2" s="340"/>
      <c r="E2" s="340"/>
      <c r="F2" s="340"/>
      <c r="G2" s="340"/>
      <c r="H2" s="169" t="s">
        <v>43</v>
      </c>
      <c r="I2" s="201"/>
    </row>
    <row r="3" spans="1:9" s="44" customFormat="1" ht="15" customHeight="1" x14ac:dyDescent="0.15">
      <c r="A3" s="170" t="s">
        <v>445</v>
      </c>
      <c r="B3" s="171"/>
      <c r="C3" s="171"/>
      <c r="D3" s="172"/>
      <c r="E3" s="171"/>
      <c r="F3" s="172"/>
      <c r="G3" s="171"/>
      <c r="H3" s="173"/>
      <c r="I3" s="52"/>
    </row>
    <row r="4" spans="1:9" s="44" customFormat="1" ht="15" customHeight="1" x14ac:dyDescent="0.15">
      <c r="A4" s="170" t="str">
        <f>货币资金!A5</f>
        <v>填报单位：林芝市巴宜区八一镇人民政府</v>
      </c>
      <c r="B4" s="171"/>
      <c r="C4" s="171"/>
      <c r="D4" s="172"/>
      <c r="E4" s="171"/>
      <c r="F4" s="172"/>
      <c r="G4" s="171"/>
      <c r="H4" s="173"/>
      <c r="I4" s="52"/>
    </row>
    <row r="5" spans="1:9" s="44" customFormat="1" ht="15" customHeight="1" x14ac:dyDescent="0.15">
      <c r="A5" s="170" t="str">
        <f>货币资金!A6</f>
        <v>项目名称：百巴镇苹果种植项目</v>
      </c>
      <c r="B5" s="171"/>
      <c r="C5" s="171"/>
      <c r="D5" s="172"/>
      <c r="E5" s="171"/>
      <c r="F5" s="172"/>
      <c r="G5" s="171"/>
      <c r="H5" s="174" t="s">
        <v>446</v>
      </c>
      <c r="I5" s="52"/>
    </row>
    <row r="6" spans="1:9" s="45" customFormat="1" ht="15" customHeight="1" x14ac:dyDescent="0.15">
      <c r="A6" s="175" t="s">
        <v>447</v>
      </c>
      <c r="B6" s="176" t="s">
        <v>448</v>
      </c>
      <c r="C6" s="176" t="s">
        <v>88</v>
      </c>
      <c r="D6" s="176" t="s">
        <v>449</v>
      </c>
      <c r="E6" s="176" t="s">
        <v>450</v>
      </c>
      <c r="F6" s="176" t="s">
        <v>448</v>
      </c>
      <c r="G6" s="176" t="s">
        <v>88</v>
      </c>
      <c r="H6" s="176" t="s">
        <v>449</v>
      </c>
      <c r="I6" s="57"/>
    </row>
    <row r="7" spans="1:9" s="44" customFormat="1" ht="15" customHeight="1" x14ac:dyDescent="0.15">
      <c r="A7" s="177" t="s">
        <v>451</v>
      </c>
      <c r="B7" s="175" t="s">
        <v>452</v>
      </c>
      <c r="C7" s="178"/>
      <c r="D7" s="178"/>
      <c r="E7" s="177" t="s">
        <v>453</v>
      </c>
      <c r="F7" s="179" t="s">
        <v>454</v>
      </c>
      <c r="G7" s="180"/>
      <c r="H7" s="180"/>
      <c r="I7" s="52"/>
    </row>
    <row r="8" spans="1:9" s="44" customFormat="1" ht="15" customHeight="1" x14ac:dyDescent="0.15">
      <c r="A8" s="181" t="s">
        <v>455</v>
      </c>
      <c r="B8" s="182" t="s">
        <v>456</v>
      </c>
      <c r="C8" s="180">
        <v>1097545.03</v>
      </c>
      <c r="D8" s="178">
        <v>1097545.03</v>
      </c>
      <c r="E8" s="181" t="s">
        <v>457</v>
      </c>
      <c r="F8" s="179" t="s">
        <v>458</v>
      </c>
      <c r="G8" s="180"/>
      <c r="H8" s="180"/>
      <c r="I8" s="52"/>
    </row>
    <row r="9" spans="1:9" s="44" customFormat="1" ht="24.75" x14ac:dyDescent="0.15">
      <c r="A9" s="183" t="s">
        <v>459</v>
      </c>
      <c r="B9" s="175" t="s">
        <v>460</v>
      </c>
      <c r="C9" s="180"/>
      <c r="D9" s="178"/>
      <c r="E9" s="183" t="s">
        <v>461</v>
      </c>
      <c r="F9" s="179" t="s">
        <v>462</v>
      </c>
      <c r="G9" s="180"/>
      <c r="H9" s="180"/>
      <c r="I9" s="52"/>
    </row>
    <row r="10" spans="1:9" s="44" customFormat="1" ht="15" customHeight="1" x14ac:dyDescent="0.15">
      <c r="A10" s="183" t="s">
        <v>463</v>
      </c>
      <c r="B10" s="182" t="s">
        <v>464</v>
      </c>
      <c r="C10" s="180"/>
      <c r="D10" s="178"/>
      <c r="E10" s="183" t="s">
        <v>465</v>
      </c>
      <c r="F10" s="179" t="s">
        <v>466</v>
      </c>
      <c r="G10" s="180"/>
      <c r="H10" s="180"/>
      <c r="I10" s="52"/>
    </row>
    <row r="11" spans="1:9" s="44" customFormat="1" ht="15" customHeight="1" x14ac:dyDescent="0.15">
      <c r="A11" s="181" t="s">
        <v>467</v>
      </c>
      <c r="B11" s="175" t="s">
        <v>468</v>
      </c>
      <c r="C11" s="180"/>
      <c r="D11" s="178"/>
      <c r="E11" s="181" t="s">
        <v>469</v>
      </c>
      <c r="F11" s="179" t="s">
        <v>470</v>
      </c>
      <c r="G11" s="180"/>
      <c r="H11" s="180"/>
      <c r="I11" s="52"/>
    </row>
    <row r="12" spans="1:9" s="44" customFormat="1" ht="15" customHeight="1" x14ac:dyDescent="0.15">
      <c r="A12" s="184" t="s">
        <v>471</v>
      </c>
      <c r="B12" s="182" t="s">
        <v>472</v>
      </c>
      <c r="C12" s="185">
        <v>5081583</v>
      </c>
      <c r="D12" s="186">
        <v>5141307.8</v>
      </c>
      <c r="E12" s="181" t="s">
        <v>473</v>
      </c>
      <c r="F12" s="179" t="s">
        <v>474</v>
      </c>
      <c r="G12" s="180">
        <v>8677771.4499999993</v>
      </c>
      <c r="H12" s="180">
        <v>8677771.4499999993</v>
      </c>
      <c r="I12" s="52"/>
    </row>
    <row r="13" spans="1:9" s="44" customFormat="1" ht="15" customHeight="1" x14ac:dyDescent="0.15">
      <c r="A13" s="187" t="s">
        <v>475</v>
      </c>
      <c r="B13" s="175" t="s">
        <v>476</v>
      </c>
      <c r="C13" s="180"/>
      <c r="D13" s="178"/>
      <c r="E13" s="181" t="s">
        <v>477</v>
      </c>
      <c r="F13" s="179" t="s">
        <v>478</v>
      </c>
      <c r="G13" s="180"/>
      <c r="H13" s="180"/>
      <c r="I13" s="52"/>
    </row>
    <row r="14" spans="1:9" s="44" customFormat="1" ht="15" customHeight="1" x14ac:dyDescent="0.15">
      <c r="A14" s="186" t="s">
        <v>479</v>
      </c>
      <c r="B14" s="182" t="s">
        <v>480</v>
      </c>
      <c r="C14" s="188">
        <v>5081583</v>
      </c>
      <c r="D14" s="186">
        <v>5141307.8</v>
      </c>
      <c r="E14" s="181" t="s">
        <v>481</v>
      </c>
      <c r="F14" s="179" t="s">
        <v>482</v>
      </c>
      <c r="G14" s="180">
        <v>238137.84</v>
      </c>
      <c r="H14" s="180">
        <v>236507.28</v>
      </c>
      <c r="I14" s="52"/>
    </row>
    <row r="15" spans="1:9" s="44" customFormat="1" ht="15" customHeight="1" x14ac:dyDescent="0.15">
      <c r="A15" s="181" t="s">
        <v>483</v>
      </c>
      <c r="B15" s="175" t="s">
        <v>484</v>
      </c>
      <c r="C15" s="180"/>
      <c r="D15" s="178"/>
      <c r="E15" s="181" t="s">
        <v>485</v>
      </c>
      <c r="F15" s="179" t="s">
        <v>486</v>
      </c>
      <c r="G15" s="180"/>
      <c r="H15" s="180"/>
      <c r="I15" s="52"/>
    </row>
    <row r="16" spans="1:9" s="44" customFormat="1" ht="15" customHeight="1" x14ac:dyDescent="0.15">
      <c r="A16" s="181" t="s">
        <v>487</v>
      </c>
      <c r="B16" s="182" t="s">
        <v>488</v>
      </c>
      <c r="C16" s="180"/>
      <c r="D16" s="178"/>
      <c r="E16" s="181" t="s">
        <v>489</v>
      </c>
      <c r="F16" s="179" t="s">
        <v>490</v>
      </c>
      <c r="G16" s="180"/>
      <c r="H16" s="180"/>
      <c r="I16" s="52"/>
    </row>
    <row r="17" spans="1:9" s="44" customFormat="1" ht="15" customHeight="1" x14ac:dyDescent="0.15">
      <c r="A17" s="181" t="s">
        <v>491</v>
      </c>
      <c r="B17" s="175" t="s">
        <v>492</v>
      </c>
      <c r="C17" s="180"/>
      <c r="D17" s="178"/>
      <c r="E17" s="181" t="s">
        <v>493</v>
      </c>
      <c r="F17" s="179" t="s">
        <v>494</v>
      </c>
      <c r="G17" s="180"/>
      <c r="H17" s="180"/>
      <c r="I17" s="52"/>
    </row>
    <row r="18" spans="1:9" s="44" customFormat="1" ht="15" customHeight="1" x14ac:dyDescent="0.15">
      <c r="A18" s="181" t="s">
        <v>495</v>
      </c>
      <c r="B18" s="182" t="s">
        <v>496</v>
      </c>
      <c r="C18" s="180">
        <v>3212.2</v>
      </c>
      <c r="D18" s="178">
        <v>3212.2</v>
      </c>
      <c r="E18" s="181" t="s">
        <v>497</v>
      </c>
      <c r="F18" s="179" t="s">
        <v>498</v>
      </c>
      <c r="G18" s="180">
        <v>137735.4</v>
      </c>
      <c r="H18" s="189">
        <v>137735.4</v>
      </c>
      <c r="I18" s="52"/>
    </row>
    <row r="19" spans="1:9" s="44" customFormat="1" ht="15" customHeight="1" x14ac:dyDescent="0.15">
      <c r="A19" s="186" t="s">
        <v>499</v>
      </c>
      <c r="B19" s="175" t="s">
        <v>500</v>
      </c>
      <c r="C19" s="180"/>
      <c r="D19" s="178"/>
      <c r="E19" s="184" t="s">
        <v>501</v>
      </c>
      <c r="F19" s="179" t="s">
        <v>502</v>
      </c>
      <c r="G19" s="180"/>
      <c r="H19" s="180"/>
      <c r="I19" s="52"/>
    </row>
    <row r="20" spans="1:9" s="44" customFormat="1" ht="15" customHeight="1" x14ac:dyDescent="0.15">
      <c r="A20" s="187" t="s">
        <v>503</v>
      </c>
      <c r="B20" s="182" t="s">
        <v>504</v>
      </c>
      <c r="C20" s="188">
        <v>3212.2</v>
      </c>
      <c r="D20" s="190">
        <v>3212.2</v>
      </c>
      <c r="E20" s="191" t="s">
        <v>505</v>
      </c>
      <c r="F20" s="179" t="s">
        <v>506</v>
      </c>
      <c r="G20" s="180"/>
      <c r="H20" s="180"/>
      <c r="I20" s="52"/>
    </row>
    <row r="21" spans="1:9" s="44" customFormat="1" ht="15" customHeight="1" x14ac:dyDescent="0.15">
      <c r="A21" s="181" t="s">
        <v>507</v>
      </c>
      <c r="B21" s="175" t="s">
        <v>508</v>
      </c>
      <c r="C21" s="180">
        <v>8257399.6799999997</v>
      </c>
      <c r="D21" s="178">
        <v>8257399.6799999997</v>
      </c>
      <c r="E21" s="181" t="s">
        <v>509</v>
      </c>
      <c r="F21" s="179" t="s">
        <v>510</v>
      </c>
      <c r="G21" s="180"/>
      <c r="H21" s="180"/>
      <c r="I21" s="52"/>
    </row>
    <row r="22" spans="1:9" s="44" customFormat="1" ht="15" customHeight="1" x14ac:dyDescent="0.15">
      <c r="A22" s="181" t="s">
        <v>511</v>
      </c>
      <c r="B22" s="182" t="s">
        <v>512</v>
      </c>
      <c r="C22" s="180"/>
      <c r="D22" s="178"/>
      <c r="E22" s="192" t="s">
        <v>513</v>
      </c>
      <c r="F22" s="179" t="s">
        <v>514</v>
      </c>
      <c r="G22" s="188">
        <f>ROUND(SUM(G8:G21),2)</f>
        <v>9053644.6899999995</v>
      </c>
      <c r="H22" s="188">
        <f>ROUND(SUM(H8:H21),2)</f>
        <v>9052014.1300000008</v>
      </c>
      <c r="I22" s="52"/>
    </row>
    <row r="23" spans="1:9" s="44" customFormat="1" ht="15" customHeight="1" x14ac:dyDescent="0.15">
      <c r="A23" s="181" t="s">
        <v>515</v>
      </c>
      <c r="B23" s="175" t="s">
        <v>516</v>
      </c>
      <c r="C23" s="180"/>
      <c r="D23" s="178"/>
      <c r="E23" s="181"/>
      <c r="F23" s="179" t="s">
        <v>517</v>
      </c>
      <c r="G23" s="180"/>
      <c r="H23" s="180"/>
      <c r="I23" s="52"/>
    </row>
    <row r="24" spans="1:9" s="44" customFormat="1" ht="15" customHeight="1" x14ac:dyDescent="0.15">
      <c r="A24" s="181" t="s">
        <v>518</v>
      </c>
      <c r="B24" s="182" t="s">
        <v>519</v>
      </c>
      <c r="C24" s="180"/>
      <c r="D24" s="178"/>
      <c r="E24" s="177" t="s">
        <v>520</v>
      </c>
      <c r="F24" s="179" t="s">
        <v>521</v>
      </c>
      <c r="G24" s="180"/>
      <c r="H24" s="180"/>
      <c r="I24" s="52"/>
    </row>
    <row r="25" spans="1:9" s="44" customFormat="1" ht="15" customHeight="1" x14ac:dyDescent="0.15">
      <c r="A25" s="193" t="s">
        <v>522</v>
      </c>
      <c r="B25" s="175" t="s">
        <v>523</v>
      </c>
      <c r="C25" s="188">
        <f>ROUND(SUM(C8:C11)+SUM(C14:C17)+SUM(C20:C24),2)</f>
        <v>14439739.91</v>
      </c>
      <c r="D25" s="186">
        <f>ROUND(SUM(D8:D11)+SUM(D14:D17)+SUM(D20:D24),2)</f>
        <v>14499464.710000001</v>
      </c>
      <c r="E25" s="194" t="s">
        <v>524</v>
      </c>
      <c r="F25" s="179" t="s">
        <v>525</v>
      </c>
      <c r="G25" s="180"/>
      <c r="H25" s="180"/>
      <c r="I25" s="52"/>
    </row>
    <row r="26" spans="1:9" s="44" customFormat="1" ht="15" customHeight="1" x14ac:dyDescent="0.15">
      <c r="A26" s="195"/>
      <c r="B26" s="182" t="s">
        <v>526</v>
      </c>
      <c r="C26" s="178"/>
      <c r="D26" s="178"/>
      <c r="E26" s="181" t="s">
        <v>527</v>
      </c>
      <c r="F26" s="179" t="s">
        <v>528</v>
      </c>
      <c r="G26" s="180"/>
      <c r="H26" s="180"/>
      <c r="I26" s="52"/>
    </row>
    <row r="27" spans="1:9" s="44" customFormat="1" ht="15" customHeight="1" x14ac:dyDescent="0.15">
      <c r="A27" s="177" t="s">
        <v>529</v>
      </c>
      <c r="B27" s="175" t="s">
        <v>530</v>
      </c>
      <c r="C27" s="178"/>
      <c r="D27" s="178"/>
      <c r="E27" s="194" t="s">
        <v>531</v>
      </c>
      <c r="F27" s="179" t="s">
        <v>532</v>
      </c>
      <c r="G27" s="180"/>
      <c r="H27" s="180"/>
      <c r="I27" s="52"/>
    </row>
    <row r="28" spans="1:9" s="44" customFormat="1" ht="15" customHeight="1" x14ac:dyDescent="0.15">
      <c r="A28" s="181" t="s">
        <v>533</v>
      </c>
      <c r="B28" s="182" t="s">
        <v>534</v>
      </c>
      <c r="C28" s="178"/>
      <c r="D28" s="178"/>
      <c r="E28" s="181" t="s">
        <v>535</v>
      </c>
      <c r="F28" s="179" t="s">
        <v>536</v>
      </c>
      <c r="G28" s="180"/>
      <c r="H28" s="180"/>
      <c r="I28" s="52"/>
    </row>
    <row r="29" spans="1:9" s="44" customFormat="1" ht="15" customHeight="1" x14ac:dyDescent="0.15">
      <c r="A29" s="194" t="s">
        <v>537</v>
      </c>
      <c r="B29" s="175" t="s">
        <v>538</v>
      </c>
      <c r="C29" s="178"/>
      <c r="D29" s="178"/>
      <c r="E29" s="181" t="s">
        <v>539</v>
      </c>
      <c r="F29" s="179" t="s">
        <v>540</v>
      </c>
      <c r="G29" s="180"/>
      <c r="H29" s="180"/>
      <c r="I29" s="52"/>
    </row>
    <row r="30" spans="1:9" s="44" customFormat="1" ht="15" customHeight="1" x14ac:dyDescent="0.15">
      <c r="A30" s="194" t="s">
        <v>541</v>
      </c>
      <c r="B30" s="182" t="s">
        <v>542</v>
      </c>
      <c r="C30" s="178"/>
      <c r="D30" s="178"/>
      <c r="E30" s="181" t="s">
        <v>543</v>
      </c>
      <c r="F30" s="179" t="s">
        <v>544</v>
      </c>
      <c r="G30" s="180"/>
      <c r="H30" s="180"/>
      <c r="I30" s="52"/>
    </row>
    <row r="31" spans="1:9" s="44" customFormat="1" ht="15" customHeight="1" x14ac:dyDescent="0.15">
      <c r="A31" s="184" t="s">
        <v>545</v>
      </c>
      <c r="B31" s="175" t="s">
        <v>546</v>
      </c>
      <c r="C31" s="178"/>
      <c r="D31" s="178"/>
      <c r="E31" s="181" t="s">
        <v>547</v>
      </c>
      <c r="F31" s="179" t="s">
        <v>548</v>
      </c>
      <c r="G31" s="180">
        <v>5234846.05</v>
      </c>
      <c r="H31" s="180">
        <v>5234846.05</v>
      </c>
      <c r="I31" s="52"/>
    </row>
    <row r="32" spans="1:9" s="44" customFormat="1" ht="15" customHeight="1" x14ac:dyDescent="0.15">
      <c r="A32" s="194" t="s">
        <v>549</v>
      </c>
      <c r="B32" s="182" t="s">
        <v>550</v>
      </c>
      <c r="C32" s="178"/>
      <c r="D32" s="178"/>
      <c r="E32" s="181" t="s">
        <v>551</v>
      </c>
      <c r="F32" s="179" t="s">
        <v>552</v>
      </c>
      <c r="G32" s="180"/>
      <c r="H32" s="180"/>
      <c r="I32" s="52"/>
    </row>
    <row r="33" spans="1:9" s="44" customFormat="1" ht="15" customHeight="1" x14ac:dyDescent="0.15">
      <c r="A33" s="181" t="s">
        <v>553</v>
      </c>
      <c r="B33" s="175" t="s">
        <v>554</v>
      </c>
      <c r="C33" s="178">
        <v>50904510.140000001</v>
      </c>
      <c r="D33" s="178">
        <v>50904510.140000001</v>
      </c>
      <c r="E33" s="181" t="s">
        <v>555</v>
      </c>
      <c r="F33" s="179" t="s">
        <v>556</v>
      </c>
      <c r="G33" s="180"/>
      <c r="H33" s="180"/>
      <c r="I33" s="52"/>
    </row>
    <row r="34" spans="1:9" s="44" customFormat="1" ht="15" customHeight="1" x14ac:dyDescent="0.15">
      <c r="A34" s="181" t="s">
        <v>557</v>
      </c>
      <c r="B34" s="182" t="s">
        <v>558</v>
      </c>
      <c r="C34" s="178">
        <v>3198285.52</v>
      </c>
      <c r="D34" s="178">
        <v>3198285.52</v>
      </c>
      <c r="E34" s="196" t="s">
        <v>559</v>
      </c>
      <c r="F34" s="179" t="s">
        <v>560</v>
      </c>
      <c r="G34" s="188">
        <f>ROUND(SUM(G25:G33),2)</f>
        <v>5234846.05</v>
      </c>
      <c r="H34" s="188">
        <f>ROUND(SUM(H25:H33),2)</f>
        <v>5234846.05</v>
      </c>
      <c r="I34" s="52"/>
    </row>
    <row r="35" spans="1:9" s="44" customFormat="1" ht="15" customHeight="1" x14ac:dyDescent="0.15">
      <c r="A35" s="181" t="s">
        <v>561</v>
      </c>
      <c r="B35" s="175" t="s">
        <v>562</v>
      </c>
      <c r="C35" s="186">
        <v>47706224.619999997</v>
      </c>
      <c r="D35" s="186">
        <v>47706224.619999997</v>
      </c>
      <c r="E35" s="192" t="s">
        <v>563</v>
      </c>
      <c r="F35" s="179" t="s">
        <v>564</v>
      </c>
      <c r="G35" s="188">
        <f>ROUND(G22+G34,2)</f>
        <v>14288490.74</v>
      </c>
      <c r="H35" s="188">
        <f>ROUND(H22+H34,2)</f>
        <v>14286860.18</v>
      </c>
      <c r="I35" s="52"/>
    </row>
    <row r="36" spans="1:9" s="44" customFormat="1" ht="15" customHeight="1" x14ac:dyDescent="0.15">
      <c r="A36" s="181" t="s">
        <v>565</v>
      </c>
      <c r="B36" s="182" t="s">
        <v>566</v>
      </c>
      <c r="C36" s="178"/>
      <c r="D36" s="178"/>
      <c r="E36" s="197"/>
      <c r="F36" s="179" t="s">
        <v>567</v>
      </c>
      <c r="G36" s="180"/>
      <c r="H36" s="180"/>
      <c r="I36" s="52"/>
    </row>
    <row r="37" spans="1:9" s="44" customFormat="1" ht="15" customHeight="1" x14ac:dyDescent="0.15">
      <c r="A37" s="181" t="s">
        <v>568</v>
      </c>
      <c r="B37" s="175" t="s">
        <v>569</v>
      </c>
      <c r="C37" s="178"/>
      <c r="D37" s="178"/>
      <c r="E37" s="177" t="s">
        <v>570</v>
      </c>
      <c r="F37" s="179" t="s">
        <v>571</v>
      </c>
      <c r="G37" s="180"/>
      <c r="H37" s="180"/>
      <c r="I37" s="52"/>
    </row>
    <row r="38" spans="1:9" s="44" customFormat="1" ht="15" customHeight="1" x14ac:dyDescent="0.15">
      <c r="A38" s="181" t="s">
        <v>572</v>
      </c>
      <c r="B38" s="182" t="s">
        <v>573</v>
      </c>
      <c r="C38" s="178"/>
      <c r="D38" s="178"/>
      <c r="E38" s="184" t="s">
        <v>574</v>
      </c>
      <c r="F38" s="179" t="s">
        <v>575</v>
      </c>
      <c r="G38" s="180"/>
      <c r="H38" s="180"/>
      <c r="I38" s="52"/>
    </row>
    <row r="39" spans="1:9" s="44" customFormat="1" ht="15" customHeight="1" x14ac:dyDescent="0.15">
      <c r="A39" s="194" t="s">
        <v>576</v>
      </c>
      <c r="B39" s="175" t="s">
        <v>577</v>
      </c>
      <c r="C39" s="178">
        <v>29120350.199999999</v>
      </c>
      <c r="D39" s="178">
        <v>29120350.199999999</v>
      </c>
      <c r="E39" s="181" t="s">
        <v>578</v>
      </c>
      <c r="F39" s="179" t="s">
        <v>579</v>
      </c>
      <c r="G39" s="180">
        <v>74867606.510000005</v>
      </c>
      <c r="H39" s="180">
        <v>74867606.510000005</v>
      </c>
      <c r="I39" s="78"/>
    </row>
    <row r="40" spans="1:9" s="44" customFormat="1" ht="15" customHeight="1" x14ac:dyDescent="0.15">
      <c r="A40" s="181" t="s">
        <v>580</v>
      </c>
      <c r="B40" s="182" t="s">
        <v>581</v>
      </c>
      <c r="C40" s="178"/>
      <c r="D40" s="178"/>
      <c r="E40" s="181" t="s">
        <v>582</v>
      </c>
      <c r="F40" s="179" t="s">
        <v>583</v>
      </c>
      <c r="G40" s="180"/>
      <c r="H40" s="180"/>
      <c r="I40" s="52"/>
    </row>
    <row r="41" spans="1:9" s="44" customFormat="1" ht="15" customHeight="1" x14ac:dyDescent="0.15">
      <c r="A41" s="181" t="s">
        <v>584</v>
      </c>
      <c r="B41" s="175" t="s">
        <v>585</v>
      </c>
      <c r="C41" s="178"/>
      <c r="D41" s="178"/>
      <c r="E41" s="191" t="s">
        <v>586</v>
      </c>
      <c r="F41" s="179" t="s">
        <v>587</v>
      </c>
      <c r="G41" s="180"/>
      <c r="H41" s="180"/>
      <c r="I41" s="52"/>
    </row>
    <row r="42" spans="1:9" s="44" customFormat="1" ht="15" customHeight="1" x14ac:dyDescent="0.15">
      <c r="A42" s="194" t="s">
        <v>588</v>
      </c>
      <c r="B42" s="182" t="s">
        <v>589</v>
      </c>
      <c r="C42" s="178"/>
      <c r="D42" s="178"/>
      <c r="E42" s="181" t="s">
        <v>590</v>
      </c>
      <c r="F42" s="179" t="s">
        <v>591</v>
      </c>
      <c r="G42" s="180"/>
      <c r="H42" s="180"/>
      <c r="I42" s="52"/>
    </row>
    <row r="43" spans="1:9" s="44" customFormat="1" ht="15" customHeight="1" x14ac:dyDescent="0.15">
      <c r="A43" s="194" t="s">
        <v>592</v>
      </c>
      <c r="B43" s="175" t="s">
        <v>593</v>
      </c>
      <c r="C43" s="178"/>
      <c r="D43" s="178"/>
      <c r="E43" s="181" t="s">
        <v>594</v>
      </c>
      <c r="F43" s="179" t="s">
        <v>595</v>
      </c>
      <c r="G43" s="180">
        <v>636363.04</v>
      </c>
      <c r="H43" s="180">
        <v>636363.04</v>
      </c>
      <c r="I43" s="78"/>
    </row>
    <row r="44" spans="1:9" s="44" customFormat="1" ht="15" customHeight="1" x14ac:dyDescent="0.15">
      <c r="A44" s="181" t="s">
        <v>596</v>
      </c>
      <c r="B44" s="182" t="s">
        <v>597</v>
      </c>
      <c r="C44" s="178"/>
      <c r="D44" s="178"/>
      <c r="E44" s="181" t="s">
        <v>598</v>
      </c>
      <c r="F44" s="179" t="s">
        <v>599</v>
      </c>
      <c r="G44" s="188"/>
      <c r="H44" s="188"/>
      <c r="I44" s="52"/>
    </row>
    <row r="45" spans="1:9" s="44" customFormat="1" ht="15" customHeight="1" x14ac:dyDescent="0.15">
      <c r="A45" s="194" t="s">
        <v>600</v>
      </c>
      <c r="B45" s="175" t="s">
        <v>601</v>
      </c>
      <c r="C45" s="178"/>
      <c r="D45" s="178"/>
      <c r="E45" s="181" t="s">
        <v>602</v>
      </c>
      <c r="F45" s="179" t="s">
        <v>603</v>
      </c>
      <c r="G45" s="198">
        <v>1841237.92</v>
      </c>
      <c r="H45" s="198">
        <v>1902593.28</v>
      </c>
      <c r="I45" s="52"/>
    </row>
    <row r="46" spans="1:9" s="44" customFormat="1" ht="15" customHeight="1" x14ac:dyDescent="0.15">
      <c r="A46" s="181" t="s">
        <v>604</v>
      </c>
      <c r="B46" s="182" t="s">
        <v>605</v>
      </c>
      <c r="C46" s="178">
        <v>367383.48</v>
      </c>
      <c r="D46" s="178">
        <v>367383.48</v>
      </c>
      <c r="E46" s="192" t="s">
        <v>606</v>
      </c>
      <c r="F46" s="179" t="s">
        <v>607</v>
      </c>
      <c r="G46" s="188">
        <f>ROUND(G38+G39-G40+SUM(G41:G45),2)</f>
        <v>77345207.469999999</v>
      </c>
      <c r="H46" s="188">
        <f>ROUND(H38+H39-H40+SUM(H41:H45),2)</f>
        <v>77406562.829999998</v>
      </c>
      <c r="I46" s="52"/>
    </row>
    <row r="47" spans="1:9" s="44" customFormat="1" ht="15" customHeight="1" x14ac:dyDescent="0.15">
      <c r="A47" s="193" t="s">
        <v>608</v>
      </c>
      <c r="B47" s="175" t="s">
        <v>609</v>
      </c>
      <c r="C47" s="190">
        <f>ROUND(SUM(C28:C32)+SUM(C35:C46),2)</f>
        <v>77193958.299999997</v>
      </c>
      <c r="D47" s="190">
        <f>ROUND(SUM(D28:D32)+SUM(D35:D46),2)</f>
        <v>77193958.299999997</v>
      </c>
      <c r="E47" s="195"/>
      <c r="F47" s="179" t="s">
        <v>610</v>
      </c>
      <c r="G47" s="180"/>
      <c r="H47" s="180"/>
      <c r="I47" s="52"/>
    </row>
    <row r="48" spans="1:9" s="44" customFormat="1" ht="15" customHeight="1" x14ac:dyDescent="0.15">
      <c r="A48" s="193" t="s">
        <v>611</v>
      </c>
      <c r="B48" s="182" t="s">
        <v>612</v>
      </c>
      <c r="C48" s="188">
        <f>ROUND(C47+C25,2)</f>
        <v>91633698.209999993</v>
      </c>
      <c r="D48" s="186">
        <f>ROUND(D47+D25,2)</f>
        <v>91693423.010000005</v>
      </c>
      <c r="E48" s="193" t="s">
        <v>613</v>
      </c>
      <c r="F48" s="179" t="s">
        <v>614</v>
      </c>
      <c r="G48" s="188">
        <f>ROUND(G35+G46,2)</f>
        <v>91633698.209999993</v>
      </c>
      <c r="H48" s="188">
        <f>ROUND(H35+H46,2)</f>
        <v>91693423.010000005</v>
      </c>
      <c r="I48" s="52"/>
    </row>
    <row r="49" spans="1:9" s="44" customFormat="1" ht="15" customHeight="1" x14ac:dyDescent="0.15">
      <c r="A49" s="199" t="s">
        <v>615</v>
      </c>
      <c r="B49" s="171"/>
      <c r="C49" s="171"/>
      <c r="D49" s="199" t="s">
        <v>616</v>
      </c>
      <c r="E49" s="171"/>
      <c r="F49" s="171"/>
      <c r="G49" s="191"/>
      <c r="H49" s="171"/>
      <c r="I49" s="52"/>
    </row>
    <row r="50" spans="1:9" s="44" customFormat="1" ht="26.25" customHeight="1" x14ac:dyDescent="0.15">
      <c r="A50" s="81"/>
      <c r="B50" s="82"/>
      <c r="C50" s="200"/>
      <c r="D50" s="83"/>
      <c r="E50" s="82"/>
      <c r="F50" s="82"/>
      <c r="G50" s="200"/>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5"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7"/>
  <sheetViews>
    <sheetView view="pageBreakPreview" zoomScaleNormal="100" workbookViewId="0">
      <selection activeCell="J6" sqref="J6"/>
    </sheetView>
  </sheetViews>
  <sheetFormatPr defaultColWidth="9" defaultRowHeight="15" x14ac:dyDescent="0.15"/>
  <cols>
    <col min="1" max="1" width="10" style="142" customWidth="1"/>
    <col min="2" max="2" width="16" style="142" customWidth="1"/>
    <col min="3" max="3" width="9" style="142"/>
    <col min="4" max="4" width="10.75" style="142" customWidth="1"/>
    <col min="5" max="5" width="10.875" style="142" customWidth="1"/>
    <col min="6" max="8" width="9" style="142"/>
    <col min="9" max="9" width="18.5" style="142" customWidth="1"/>
    <col min="10" max="10" width="22.875" style="142" customWidth="1"/>
    <col min="11" max="11" width="13.375" style="142" customWidth="1"/>
    <col min="12" max="12" width="13.625" style="142" customWidth="1"/>
    <col min="13" max="13" width="13.5" style="142" customWidth="1"/>
    <col min="14" max="14" width="19.125" style="142" customWidth="1"/>
    <col min="15" max="15" width="15.375" style="142" customWidth="1"/>
    <col min="16" max="16" width="40" style="142" customWidth="1"/>
    <col min="17" max="16384" width="9" style="142"/>
  </cols>
  <sheetData>
    <row r="1" spans="1:16" x14ac:dyDescent="0.15">
      <c r="A1" s="142" t="s">
        <v>618</v>
      </c>
    </row>
    <row r="2" spans="1:16" ht="22.5" x14ac:dyDescent="0.15">
      <c r="A2" s="288" t="s">
        <v>886</v>
      </c>
      <c r="B2" s="265"/>
      <c r="C2" s="265"/>
      <c r="D2" s="265"/>
      <c r="E2" s="265"/>
      <c r="F2" s="265"/>
      <c r="G2" s="265"/>
      <c r="H2" s="265"/>
      <c r="I2" s="265"/>
      <c r="J2" s="265"/>
      <c r="K2" s="265"/>
      <c r="L2" s="265"/>
      <c r="M2" s="265"/>
      <c r="N2" s="265"/>
      <c r="O2" s="265"/>
    </row>
    <row r="3" spans="1:16" x14ac:dyDescent="0.15">
      <c r="A3" s="142" t="str">
        <f>货币资金!A5</f>
        <v>填报单位：林芝市巴宜区八一镇人民政府</v>
      </c>
    </row>
    <row r="4" spans="1:16" x14ac:dyDescent="0.15">
      <c r="A4" s="313" t="s">
        <v>619</v>
      </c>
      <c r="B4" s="313" t="s">
        <v>620</v>
      </c>
      <c r="C4" s="313" t="s">
        <v>621</v>
      </c>
      <c r="D4" s="313" t="s">
        <v>622</v>
      </c>
      <c r="E4" s="313"/>
      <c r="F4" s="313"/>
      <c r="G4" s="313" t="s">
        <v>623</v>
      </c>
      <c r="H4" s="313" t="s">
        <v>624</v>
      </c>
      <c r="I4" s="313" t="s">
        <v>625</v>
      </c>
      <c r="J4" s="313" t="s">
        <v>626</v>
      </c>
      <c r="K4" s="313" t="s">
        <v>627</v>
      </c>
      <c r="L4" s="313" t="s">
        <v>628</v>
      </c>
      <c r="M4" s="313"/>
      <c r="N4" s="313" t="s">
        <v>629</v>
      </c>
      <c r="O4" s="313" t="s">
        <v>630</v>
      </c>
    </row>
    <row r="5" spans="1:16" ht="27" x14ac:dyDescent="0.15">
      <c r="A5" s="313"/>
      <c r="B5" s="313"/>
      <c r="C5" s="313"/>
      <c r="D5" s="159" t="s">
        <v>631</v>
      </c>
      <c r="E5" s="159" t="s">
        <v>632</v>
      </c>
      <c r="F5" s="159" t="s">
        <v>633</v>
      </c>
      <c r="G5" s="313"/>
      <c r="H5" s="313"/>
      <c r="I5" s="313"/>
      <c r="J5" s="313"/>
      <c r="K5" s="313"/>
      <c r="L5" s="159" t="s">
        <v>634</v>
      </c>
      <c r="M5" s="159" t="s">
        <v>635</v>
      </c>
      <c r="N5" s="313"/>
      <c r="O5" s="313"/>
    </row>
    <row r="6" spans="1:16" ht="91.9" customHeight="1" x14ac:dyDescent="0.15">
      <c r="A6" s="160">
        <v>1</v>
      </c>
      <c r="B6" s="257" t="s">
        <v>885</v>
      </c>
      <c r="C6" s="162" t="s">
        <v>636</v>
      </c>
      <c r="D6" s="162" t="s">
        <v>637</v>
      </c>
      <c r="E6" s="162" t="s">
        <v>884</v>
      </c>
      <c r="F6" s="163"/>
      <c r="G6" s="162" t="s">
        <v>638</v>
      </c>
      <c r="H6" s="160" t="s">
        <v>639</v>
      </c>
      <c r="I6" s="161"/>
      <c r="J6" s="166" t="s">
        <v>876</v>
      </c>
      <c r="K6" s="161" t="s">
        <v>894</v>
      </c>
      <c r="L6" s="164">
        <v>15000000</v>
      </c>
      <c r="M6" s="164">
        <f>L6</f>
        <v>15000000</v>
      </c>
      <c r="N6" s="165" t="s">
        <v>895</v>
      </c>
      <c r="O6" s="166"/>
      <c r="P6" s="167"/>
    </row>
    <row r="7" spans="1:16" ht="41.1" customHeight="1" x14ac:dyDescent="0.15">
      <c r="A7" s="341" t="s">
        <v>641</v>
      </c>
      <c r="B7" s="341"/>
      <c r="C7" s="341"/>
      <c r="D7" s="341"/>
      <c r="E7" s="341"/>
      <c r="F7" s="341"/>
      <c r="G7" s="341"/>
      <c r="H7" s="341"/>
      <c r="I7" s="341"/>
      <c r="J7" s="341"/>
      <c r="K7" s="341"/>
      <c r="L7" s="341"/>
      <c r="M7" s="341"/>
      <c r="N7" s="341"/>
      <c r="O7" s="341"/>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35" type="noConversion"/>
  <printOptions horizontalCentered="1"/>
  <pageMargins left="0.39370078740157499" right="0.39370078740157499" top="0.70866141732283505" bottom="0.70866141732283505" header="0.511811023622047" footer="0.511811023622047"/>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V14"/>
  <sheetViews>
    <sheetView view="pageBreakPreview" zoomScaleNormal="100" workbookViewId="0">
      <selection activeCell="T11" sqref="T11"/>
    </sheetView>
  </sheetViews>
  <sheetFormatPr defaultColWidth="9" defaultRowHeight="12" x14ac:dyDescent="0.15"/>
  <cols>
    <col min="1" max="1" width="6.875" style="134" customWidth="1"/>
    <col min="2" max="2" width="12" style="134" customWidth="1"/>
    <col min="3" max="3" width="9" style="134"/>
    <col min="4" max="4" width="10.125" style="134" customWidth="1"/>
    <col min="5" max="6" width="11" style="134" customWidth="1"/>
    <col min="7" max="7" width="5.5" style="134" customWidth="1"/>
    <col min="8" max="8" width="11.625" style="134" customWidth="1"/>
    <col min="9" max="10" width="9" style="134"/>
    <col min="11" max="11" width="9.625" style="134" customWidth="1"/>
    <col min="12" max="12" width="14.5" style="134" customWidth="1"/>
    <col min="13" max="14" width="8.125" style="134" customWidth="1"/>
    <col min="15" max="17" width="9" style="134"/>
    <col min="18" max="18" width="4.625" style="134" customWidth="1"/>
    <col min="19" max="19" width="7.25" style="134" customWidth="1"/>
    <col min="20" max="20" width="9" style="134"/>
    <col min="21" max="21" width="9.625" style="134" customWidth="1"/>
    <col min="22" max="22" width="14" style="134" customWidth="1"/>
    <col min="23" max="16384" width="9" style="134"/>
  </cols>
  <sheetData>
    <row r="1" spans="1:22" ht="21.95" customHeight="1" x14ac:dyDescent="0.15">
      <c r="A1" s="134" t="s">
        <v>642</v>
      </c>
    </row>
    <row r="2" spans="1:22" ht="22.5" x14ac:dyDescent="0.15">
      <c r="A2" s="315" t="s">
        <v>887</v>
      </c>
      <c r="B2" s="315"/>
      <c r="C2" s="315"/>
      <c r="D2" s="315"/>
      <c r="E2" s="315"/>
      <c r="F2" s="315"/>
      <c r="G2" s="315"/>
      <c r="H2" s="315"/>
      <c r="I2" s="315"/>
      <c r="J2" s="315"/>
      <c r="K2" s="315"/>
      <c r="L2" s="315"/>
      <c r="M2" s="315"/>
      <c r="N2" s="315"/>
      <c r="O2" s="315"/>
      <c r="P2" s="315"/>
      <c r="Q2" s="315"/>
      <c r="R2" s="315"/>
      <c r="S2" s="315"/>
      <c r="T2" s="315"/>
      <c r="U2" s="315"/>
      <c r="V2" s="315"/>
    </row>
    <row r="3" spans="1:22" ht="27.95" customHeight="1" x14ac:dyDescent="0.15">
      <c r="A3" s="134" t="str">
        <f>项目资产确认明细表!A3</f>
        <v>填报单位：林芝市巴宜区八一镇人民政府</v>
      </c>
    </row>
    <row r="4" spans="1:22" x14ac:dyDescent="0.15">
      <c r="A4" s="316" t="s">
        <v>643</v>
      </c>
      <c r="B4" s="316" t="s">
        <v>644</v>
      </c>
      <c r="C4" s="316" t="s">
        <v>645</v>
      </c>
      <c r="D4" s="316" t="s">
        <v>144</v>
      </c>
      <c r="E4" s="316" t="s">
        <v>646</v>
      </c>
      <c r="F4" s="316"/>
      <c r="G4" s="316"/>
      <c r="H4" s="316" t="s">
        <v>647</v>
      </c>
      <c r="I4" s="316" t="s">
        <v>648</v>
      </c>
      <c r="J4" s="316" t="s">
        <v>649</v>
      </c>
      <c r="K4" s="316" t="s">
        <v>650</v>
      </c>
      <c r="L4" s="316" t="s">
        <v>651</v>
      </c>
      <c r="M4" s="316" t="s">
        <v>652</v>
      </c>
      <c r="N4" s="316"/>
      <c r="O4" s="316"/>
      <c r="P4" s="316"/>
      <c r="Q4" s="316"/>
      <c r="R4" s="316"/>
      <c r="S4" s="316"/>
      <c r="T4" s="316"/>
      <c r="U4" s="316" t="s">
        <v>653</v>
      </c>
      <c r="V4" s="316" t="s">
        <v>654</v>
      </c>
    </row>
    <row r="5" spans="1:22" x14ac:dyDescent="0.15">
      <c r="A5" s="316"/>
      <c r="B5" s="316"/>
      <c r="C5" s="316"/>
      <c r="D5" s="316"/>
      <c r="E5" s="316"/>
      <c r="F5" s="316"/>
      <c r="G5" s="316"/>
      <c r="H5" s="316"/>
      <c r="I5" s="316"/>
      <c r="J5" s="316"/>
      <c r="K5" s="316"/>
      <c r="L5" s="316"/>
      <c r="M5" s="316" t="s">
        <v>655</v>
      </c>
      <c r="N5" s="316" t="s">
        <v>656</v>
      </c>
      <c r="O5" s="316" t="s">
        <v>657</v>
      </c>
      <c r="P5" s="316"/>
      <c r="Q5" s="316"/>
      <c r="R5" s="316"/>
      <c r="S5" s="316" t="s">
        <v>658</v>
      </c>
      <c r="T5" s="316" t="s">
        <v>225</v>
      </c>
      <c r="U5" s="316"/>
      <c r="V5" s="316"/>
    </row>
    <row r="6" spans="1:22" x14ac:dyDescent="0.15">
      <c r="A6" s="316"/>
      <c r="B6" s="316"/>
      <c r="C6" s="316"/>
      <c r="D6" s="316"/>
      <c r="E6" s="131" t="s">
        <v>659</v>
      </c>
      <c r="F6" s="131" t="s">
        <v>660</v>
      </c>
      <c r="G6" s="131" t="s">
        <v>661</v>
      </c>
      <c r="H6" s="316"/>
      <c r="I6" s="316"/>
      <c r="J6" s="316"/>
      <c r="K6" s="316"/>
      <c r="L6" s="316"/>
      <c r="M6" s="316"/>
      <c r="N6" s="316"/>
      <c r="O6" s="131" t="s">
        <v>662</v>
      </c>
      <c r="P6" s="131" t="s">
        <v>663</v>
      </c>
      <c r="Q6" s="131" t="s">
        <v>664</v>
      </c>
      <c r="R6" s="131" t="s">
        <v>665</v>
      </c>
      <c r="S6" s="316"/>
      <c r="T6" s="316"/>
      <c r="U6" s="316"/>
      <c r="V6" s="316"/>
    </row>
    <row r="7" spans="1:22" ht="38.450000000000003" customHeight="1" x14ac:dyDescent="0.15">
      <c r="A7" s="157"/>
      <c r="B7" s="158"/>
      <c r="C7" s="119"/>
      <c r="D7" s="136"/>
      <c r="E7" s="88"/>
      <c r="F7" s="88"/>
      <c r="G7" s="138"/>
      <c r="H7" s="143"/>
      <c r="I7" s="316"/>
      <c r="J7" s="316"/>
      <c r="K7" s="316"/>
      <c r="L7" s="343"/>
      <c r="M7" s="119"/>
      <c r="N7" s="119"/>
      <c r="O7" s="138"/>
      <c r="P7" s="138"/>
      <c r="Q7" s="138"/>
      <c r="R7" s="138"/>
      <c r="S7" s="138"/>
      <c r="T7" s="138"/>
      <c r="U7" s="131"/>
      <c r="V7" s="136"/>
    </row>
    <row r="8" spans="1:22" ht="28.9" customHeight="1" x14ac:dyDescent="0.15">
      <c r="A8" s="157"/>
      <c r="B8" s="158"/>
      <c r="C8" s="119"/>
      <c r="D8" s="136"/>
      <c r="E8" s="88"/>
      <c r="F8" s="88"/>
      <c r="G8" s="138"/>
      <c r="H8" s="143"/>
      <c r="I8" s="316"/>
      <c r="J8" s="316"/>
      <c r="K8" s="316"/>
      <c r="L8" s="343"/>
      <c r="M8" s="119"/>
      <c r="N8" s="119"/>
      <c r="O8" s="138"/>
      <c r="P8" s="138"/>
      <c r="Q8" s="138"/>
      <c r="R8" s="138"/>
      <c r="S8" s="138"/>
      <c r="T8" s="138"/>
      <c r="U8" s="131"/>
      <c r="V8" s="136"/>
    </row>
    <row r="9" spans="1:22" ht="28.9" customHeight="1" x14ac:dyDescent="0.15">
      <c r="A9" s="157"/>
      <c r="B9" s="158"/>
      <c r="C9" s="119"/>
      <c r="D9" s="136"/>
      <c r="E9" s="88"/>
      <c r="F9" s="88"/>
      <c r="G9" s="138"/>
      <c r="H9" s="143"/>
      <c r="I9" s="316"/>
      <c r="J9" s="316"/>
      <c r="K9" s="316"/>
      <c r="L9" s="343"/>
      <c r="M9" s="119"/>
      <c r="N9" s="119"/>
      <c r="O9" s="138"/>
      <c r="P9" s="138"/>
      <c r="Q9" s="138"/>
      <c r="R9" s="138"/>
      <c r="S9" s="138"/>
      <c r="T9" s="138"/>
      <c r="U9" s="131"/>
      <c r="V9" s="138"/>
    </row>
    <row r="10" spans="1:22" ht="28.9" customHeight="1" x14ac:dyDescent="0.15">
      <c r="A10" s="157"/>
      <c r="B10" s="158"/>
      <c r="C10" s="119"/>
      <c r="D10" s="136"/>
      <c r="E10" s="88"/>
      <c r="F10" s="88"/>
      <c r="G10" s="138"/>
      <c r="H10" s="143"/>
      <c r="I10" s="316"/>
      <c r="J10" s="316"/>
      <c r="K10" s="316"/>
      <c r="L10" s="343"/>
      <c r="M10" s="119"/>
      <c r="N10" s="119"/>
      <c r="O10" s="138"/>
      <c r="P10" s="138"/>
      <c r="Q10" s="138"/>
      <c r="R10" s="138"/>
      <c r="S10" s="138"/>
      <c r="T10" s="138"/>
      <c r="U10" s="131"/>
      <c r="V10" s="138"/>
    </row>
    <row r="11" spans="1:22" ht="28.9" customHeight="1" x14ac:dyDescent="0.15">
      <c r="A11" s="157"/>
      <c r="B11" s="158"/>
      <c r="C11" s="119"/>
      <c r="D11" s="136"/>
      <c r="E11" s="88"/>
      <c r="F11" s="88"/>
      <c r="G11" s="138"/>
      <c r="H11" s="143"/>
      <c r="I11" s="316"/>
      <c r="J11" s="316"/>
      <c r="K11" s="316"/>
      <c r="L11" s="343"/>
      <c r="M11" s="119"/>
      <c r="N11" s="119"/>
      <c r="O11" s="138"/>
      <c r="P11" s="138"/>
      <c r="Q11" s="138"/>
      <c r="R11" s="138"/>
      <c r="S11" s="138"/>
      <c r="T11" s="138"/>
      <c r="U11" s="131"/>
      <c r="V11" s="138"/>
    </row>
    <row r="12" spans="1:22" ht="28.9" customHeight="1" x14ac:dyDescent="0.15">
      <c r="A12" s="157"/>
      <c r="B12" s="158"/>
      <c r="C12" s="119"/>
      <c r="D12" s="136"/>
      <c r="E12" s="88"/>
      <c r="F12" s="88"/>
      <c r="G12" s="138"/>
      <c r="H12" s="143"/>
      <c r="I12" s="316"/>
      <c r="J12" s="316"/>
      <c r="K12" s="316"/>
      <c r="L12" s="343"/>
      <c r="M12" s="119"/>
      <c r="N12" s="119"/>
      <c r="O12" s="138"/>
      <c r="P12" s="138"/>
      <c r="Q12" s="138"/>
      <c r="R12" s="138"/>
      <c r="S12" s="138"/>
      <c r="T12" s="138"/>
      <c r="U12" s="131"/>
      <c r="V12" s="138"/>
    </row>
    <row r="13" spans="1:22" ht="28.9" customHeight="1" x14ac:dyDescent="0.15">
      <c r="A13" s="157"/>
      <c r="B13" s="158"/>
      <c r="C13" s="119"/>
      <c r="D13" s="136"/>
      <c r="E13" s="88"/>
      <c r="F13" s="88"/>
      <c r="G13" s="138"/>
      <c r="H13" s="143"/>
      <c r="I13" s="316"/>
      <c r="J13" s="316"/>
      <c r="K13" s="316"/>
      <c r="L13" s="343"/>
      <c r="M13" s="119"/>
      <c r="N13" s="119"/>
      <c r="O13" s="138"/>
      <c r="P13" s="138"/>
      <c r="Q13" s="138"/>
      <c r="R13" s="138"/>
      <c r="S13" s="138"/>
      <c r="T13" s="138"/>
      <c r="U13" s="131"/>
      <c r="V13" s="138"/>
    </row>
    <row r="14" spans="1:22" ht="57.95" customHeight="1" x14ac:dyDescent="0.15">
      <c r="A14" s="342" t="s">
        <v>667</v>
      </c>
      <c r="B14" s="342"/>
      <c r="C14" s="342"/>
      <c r="D14" s="342"/>
      <c r="E14" s="342"/>
      <c r="F14" s="342"/>
      <c r="G14" s="342"/>
      <c r="H14" s="342"/>
      <c r="I14" s="342"/>
      <c r="J14" s="342"/>
      <c r="K14" s="342"/>
      <c r="L14" s="342"/>
      <c r="M14" s="342"/>
      <c r="N14" s="342"/>
      <c r="O14" s="342"/>
      <c r="P14" s="342"/>
      <c r="Q14" s="342"/>
      <c r="R14" s="342"/>
      <c r="S14" s="342"/>
      <c r="T14" s="342"/>
      <c r="U14" s="342"/>
      <c r="V14" s="342"/>
    </row>
  </sheetData>
  <mergeCells count="24">
    <mergeCell ref="U4:U6"/>
    <mergeCell ref="V4:V6"/>
    <mergeCell ref="E4:G5"/>
    <mergeCell ref="L7:L13"/>
    <mergeCell ref="M5:M6"/>
    <mergeCell ref="N5:N6"/>
    <mergeCell ref="S5:S6"/>
    <mergeCell ref="T5:T6"/>
    <mergeCell ref="A2:V2"/>
    <mergeCell ref="M4:T4"/>
    <mergeCell ref="O5:R5"/>
    <mergeCell ref="A14:V14"/>
    <mergeCell ref="A4:A6"/>
    <mergeCell ref="B4:B6"/>
    <mergeCell ref="C4:C6"/>
    <mergeCell ref="D4:D6"/>
    <mergeCell ref="H4:H6"/>
    <mergeCell ref="I4:I6"/>
    <mergeCell ref="I7:I13"/>
    <mergeCell ref="J4:J6"/>
    <mergeCell ref="J7:J13"/>
    <mergeCell ref="K4:K6"/>
    <mergeCell ref="K7:K13"/>
    <mergeCell ref="L4:L6"/>
  </mergeCells>
  <phoneticPr fontId="35" type="noConversion"/>
  <dataValidations count="2">
    <dataValidation type="list" allowBlank="1" showInputMessage="1" showErrorMessage="1" sqref="S7:S13" xr:uid="{00000000-0002-0000-1800-000000000000}">
      <formula1>"部分,全部"</formula1>
    </dataValidation>
    <dataValidation type="list" allowBlank="1" showInputMessage="1" showErrorMessage="1" sqref="M7:N13" xr:uid="{00000000-0002-0000-1800-000001000000}">
      <formula1>"是,否"</formula1>
    </dataValidation>
  </dataValidations>
  <printOptions horizontalCentered="1"/>
  <pageMargins left="0.39370078740157499" right="0.39370078740157499" top="0.62992125984252001" bottom="0.511811023622047" header="0.35433070866141703" footer="0.23622047244094499"/>
  <pageSetup paperSize="9" scale="6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topLeftCell="A2" zoomScaleNormal="100" workbookViewId="0">
      <selection activeCell="G5" sqref="G5"/>
    </sheetView>
  </sheetViews>
  <sheetFormatPr defaultColWidth="9" defaultRowHeight="13.5" x14ac:dyDescent="0.15"/>
  <cols>
    <col min="1" max="1" width="7.125" customWidth="1"/>
    <col min="2" max="3" width="15" customWidth="1"/>
    <col min="4" max="4" width="14.125" customWidth="1"/>
    <col min="5" max="5" width="19.5" style="153" customWidth="1"/>
    <col min="6" max="6" width="11.5" customWidth="1"/>
    <col min="7" max="7" width="8.875" customWidth="1"/>
    <col min="8" max="8" width="12.125" customWidth="1"/>
    <col min="9" max="9" width="13.125" customWidth="1"/>
    <col min="10" max="10" width="29.375" customWidth="1"/>
  </cols>
  <sheetData>
    <row r="1" spans="1:12" ht="24" customHeight="1" x14ac:dyDescent="0.15">
      <c r="A1" t="s">
        <v>668</v>
      </c>
    </row>
    <row r="2" spans="1:12" ht="24" customHeight="1" x14ac:dyDescent="0.15">
      <c r="A2" s="344" t="s">
        <v>888</v>
      </c>
      <c r="B2" s="344"/>
      <c r="C2" s="344"/>
      <c r="D2" s="344"/>
      <c r="E2" s="344"/>
      <c r="F2" s="344"/>
      <c r="G2" s="344"/>
      <c r="H2" s="344"/>
      <c r="I2" s="344"/>
      <c r="J2" s="344"/>
    </row>
    <row r="3" spans="1:12" ht="24" customHeight="1" x14ac:dyDescent="0.15">
      <c r="A3" t="str">
        <f>项目资产清单!A3</f>
        <v>填报单位：林芝市巴宜区八一镇人民政府</v>
      </c>
    </row>
    <row r="4" spans="1:12" ht="27" x14ac:dyDescent="0.15">
      <c r="A4" s="117" t="s">
        <v>643</v>
      </c>
      <c r="B4" s="117" t="s">
        <v>669</v>
      </c>
      <c r="C4" s="117" t="s">
        <v>670</v>
      </c>
      <c r="D4" s="117" t="s">
        <v>671</v>
      </c>
      <c r="E4" s="154" t="s">
        <v>672</v>
      </c>
      <c r="F4" s="117" t="s">
        <v>673</v>
      </c>
      <c r="G4" s="116" t="s">
        <v>674</v>
      </c>
      <c r="H4" s="117" t="s">
        <v>675</v>
      </c>
      <c r="I4" s="117" t="s">
        <v>676</v>
      </c>
      <c r="J4" s="117" t="s">
        <v>677</v>
      </c>
    </row>
    <row r="5" spans="1:12" ht="300.60000000000002" customHeight="1" x14ac:dyDescent="0.15">
      <c r="A5" s="117">
        <v>1</v>
      </c>
      <c r="B5" s="258" t="str">
        <f>项目资产确认明细表!B6</f>
        <v>巴宜区八一镇巴吉村宏鑫商砼扩建项目</v>
      </c>
      <c r="C5" s="258" t="s">
        <v>896</v>
      </c>
      <c r="D5" s="258" t="s">
        <v>877</v>
      </c>
      <c r="E5" s="259" t="s">
        <v>900</v>
      </c>
      <c r="F5" s="129" t="s">
        <v>878</v>
      </c>
      <c r="G5" s="260" t="s">
        <v>879</v>
      </c>
      <c r="H5" s="261">
        <v>39260</v>
      </c>
      <c r="I5" s="258" t="s">
        <v>880</v>
      </c>
      <c r="J5" s="258" t="s">
        <v>899</v>
      </c>
      <c r="L5" s="156"/>
    </row>
    <row r="6" spans="1:12" x14ac:dyDescent="0.15">
      <c r="H6" s="155"/>
    </row>
    <row r="7" spans="1:12" x14ac:dyDescent="0.15">
      <c r="H7" s="155"/>
    </row>
    <row r="8" spans="1:12" x14ac:dyDescent="0.15">
      <c r="H8" s="155"/>
    </row>
    <row r="9" spans="1:12" x14ac:dyDescent="0.15">
      <c r="H9" s="155"/>
    </row>
    <row r="10" spans="1:12" x14ac:dyDescent="0.15">
      <c r="H10" s="155"/>
    </row>
    <row r="11" spans="1:12" x14ac:dyDescent="0.15">
      <c r="H11" s="155"/>
    </row>
    <row r="12" spans="1:12" x14ac:dyDescent="0.15">
      <c r="H12" s="155"/>
    </row>
    <row r="13" spans="1:12" x14ac:dyDescent="0.15">
      <c r="H13" s="155"/>
    </row>
    <row r="14" spans="1:12" x14ac:dyDescent="0.15">
      <c r="H14" s="155"/>
    </row>
    <row r="15" spans="1:12" x14ac:dyDescent="0.15">
      <c r="H15" s="155"/>
    </row>
    <row r="16" spans="1:12" x14ac:dyDescent="0.15">
      <c r="H16" s="155"/>
    </row>
    <row r="17" spans="8:8" x14ac:dyDescent="0.15">
      <c r="H17" s="155"/>
    </row>
    <row r="18" spans="8:8" x14ac:dyDescent="0.15">
      <c r="H18" s="155"/>
    </row>
  </sheetData>
  <mergeCells count="1">
    <mergeCell ref="A2:J2"/>
  </mergeCells>
  <phoneticPr fontId="35" type="noConversion"/>
  <printOptions horizontalCentered="1"/>
  <pageMargins left="0.39370078740157499" right="0.35433070866141703" top="0.98425196850393704" bottom="0.98425196850393704" header="0.511811023622047" footer="0.511811023622047"/>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tabSelected="1" view="pageBreakPreview" zoomScale="80" zoomScaleNormal="100" workbookViewId="0">
      <selection activeCell="P5" sqref="P5"/>
    </sheetView>
  </sheetViews>
  <sheetFormatPr defaultColWidth="9" defaultRowHeight="13.5" x14ac:dyDescent="0.15"/>
  <cols>
    <col min="1" max="1" width="13.875" customWidth="1"/>
    <col min="2" max="2" width="16" customWidth="1"/>
    <col min="4" max="4" width="13.75" customWidth="1"/>
    <col min="5" max="5" width="12.75" customWidth="1"/>
    <col min="6" max="6" width="16.75" customWidth="1"/>
    <col min="8" max="8" width="12.75" customWidth="1"/>
    <col min="10" max="10" width="18.875" customWidth="1"/>
    <col min="11" max="11" width="7.75" customWidth="1"/>
    <col min="12" max="12" width="16" customWidth="1"/>
    <col min="15" max="15" width="8.5" customWidth="1"/>
    <col min="16" max="16" width="16" customWidth="1"/>
  </cols>
  <sheetData>
    <row r="1" spans="1:18" ht="26.1" customHeight="1" x14ac:dyDescent="0.15">
      <c r="A1" t="s">
        <v>678</v>
      </c>
    </row>
    <row r="2" spans="1:18" ht="26.1" customHeight="1" x14ac:dyDescent="0.15">
      <c r="A2" s="315" t="s">
        <v>889</v>
      </c>
      <c r="B2" s="315"/>
      <c r="C2" s="315"/>
      <c r="D2" s="315"/>
      <c r="E2" s="315"/>
      <c r="F2" s="315"/>
      <c r="G2" s="315"/>
      <c r="H2" s="315"/>
      <c r="I2" s="315"/>
      <c r="J2" s="315"/>
      <c r="K2" s="315"/>
      <c r="L2" s="315"/>
      <c r="M2" s="315"/>
      <c r="N2" s="315"/>
      <c r="O2" s="315"/>
      <c r="P2" s="315"/>
      <c r="Q2" s="315"/>
      <c r="R2" s="315"/>
    </row>
    <row r="3" spans="1:18" ht="26.1" customHeight="1" x14ac:dyDescent="0.15">
      <c r="R3" s="130" t="s">
        <v>83</v>
      </c>
    </row>
    <row r="4" spans="1:18" ht="213.6" customHeight="1" x14ac:dyDescent="0.15">
      <c r="A4" s="148" t="s">
        <v>669</v>
      </c>
      <c r="B4" s="118" t="str">
        <f>项目资产确认明细表!B6</f>
        <v>巴宜区八一镇巴吉村宏鑫商砼扩建项目</v>
      </c>
      <c r="C4" s="148" t="s">
        <v>679</v>
      </c>
      <c r="D4" s="116" t="str">
        <f>项目资产确认明细表!G6</f>
        <v>扩建</v>
      </c>
      <c r="E4" s="148" t="s">
        <v>680</v>
      </c>
      <c r="F4" s="149">
        <f>项目资产确认明细表!L6</f>
        <v>15000000</v>
      </c>
      <c r="G4" s="148" t="s">
        <v>681</v>
      </c>
      <c r="H4" s="118"/>
      <c r="I4" s="148" t="s">
        <v>682</v>
      </c>
      <c r="J4" s="118" t="str">
        <f>项目资产确认明细表!N6</f>
        <v>金融资金</v>
      </c>
      <c r="K4" s="148" t="s">
        <v>683</v>
      </c>
      <c r="L4" s="151" t="s">
        <v>640</v>
      </c>
      <c r="M4" s="148" t="s">
        <v>684</v>
      </c>
      <c r="N4" s="152">
        <v>0</v>
      </c>
      <c r="O4" s="148" t="s">
        <v>685</v>
      </c>
      <c r="P4" s="118" t="str">
        <f>项目经营主体基本信息!F5</f>
        <v>米玛</v>
      </c>
      <c r="Q4" s="321"/>
      <c r="R4" s="321"/>
    </row>
    <row r="5" spans="1:18" ht="205.15" customHeight="1" x14ac:dyDescent="0.15">
      <c r="A5" s="148" t="s">
        <v>686</v>
      </c>
      <c r="B5" s="118" t="str">
        <f>项目资产确认明细表!C6</f>
        <v>经营性</v>
      </c>
      <c r="C5" s="148" t="s">
        <v>687</v>
      </c>
      <c r="D5" s="118" t="s">
        <v>898</v>
      </c>
      <c r="E5" s="148" t="s">
        <v>688</v>
      </c>
      <c r="F5" s="150">
        <f>项目资产确认明细表!M6</f>
        <v>15000000</v>
      </c>
      <c r="G5" s="148" t="s">
        <v>689</v>
      </c>
      <c r="H5" s="151"/>
      <c r="I5" s="148" t="s">
        <v>690</v>
      </c>
      <c r="J5" s="116"/>
      <c r="K5" s="148" t="s">
        <v>691</v>
      </c>
      <c r="L5" s="151" t="s">
        <v>897</v>
      </c>
      <c r="M5" s="148" t="s">
        <v>692</v>
      </c>
      <c r="N5" s="118" t="s">
        <v>666</v>
      </c>
      <c r="O5" s="148" t="s">
        <v>693</v>
      </c>
      <c r="P5" s="116"/>
      <c r="Q5" s="148" t="s">
        <v>694</v>
      </c>
      <c r="R5" s="118">
        <v>6</v>
      </c>
    </row>
  </sheetData>
  <mergeCells count="2">
    <mergeCell ref="A2:R2"/>
    <mergeCell ref="Q4:R4"/>
  </mergeCells>
  <phoneticPr fontId="35" type="noConversion"/>
  <printOptions horizontalCentered="1"/>
  <pageMargins left="0.39370078740157499" right="0.39370078740157499" top="0.98425196850393704" bottom="0.98425196850393704" header="0.511811023622047" footer="0.511811023622047"/>
  <pageSetup paperSize="9" scale="6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S19"/>
  <sheetViews>
    <sheetView view="pageBreakPreview" zoomScaleNormal="100" workbookViewId="0">
      <selection activeCell="J9" sqref="J9"/>
    </sheetView>
  </sheetViews>
  <sheetFormatPr defaultColWidth="9" defaultRowHeight="15" x14ac:dyDescent="0.15"/>
  <cols>
    <col min="1" max="1" width="8.125" style="142" customWidth="1"/>
    <col min="2" max="2" width="13.25" style="142" customWidth="1"/>
    <col min="3" max="3" width="11" style="142" customWidth="1"/>
    <col min="4" max="4" width="15" style="142" customWidth="1"/>
    <col min="5" max="5" width="7.875" style="142" customWidth="1"/>
    <col min="6" max="6" width="8.5" style="142" customWidth="1"/>
    <col min="7" max="7" width="13.375" style="142" customWidth="1"/>
    <col min="8" max="8" width="12.375" style="142" customWidth="1"/>
    <col min="9" max="9" width="8.75" style="142" customWidth="1"/>
    <col min="10" max="11" width="10.625" style="142" customWidth="1"/>
    <col min="12" max="12" width="13.5" style="142" customWidth="1"/>
    <col min="13" max="17" width="9" style="142"/>
    <col min="18" max="18" width="11.625" style="142" customWidth="1"/>
    <col min="19" max="19" width="12.625" style="142" customWidth="1"/>
    <col min="20" max="16384" width="9" style="142"/>
  </cols>
  <sheetData>
    <row r="1" spans="1:19" x14ac:dyDescent="0.15">
      <c r="A1" s="142" t="s">
        <v>695</v>
      </c>
    </row>
    <row r="2" spans="1:19" ht="22.5" x14ac:dyDescent="0.15">
      <c r="A2" s="288" t="s">
        <v>890</v>
      </c>
      <c r="B2" s="265"/>
      <c r="C2" s="265"/>
      <c r="D2" s="265"/>
      <c r="E2" s="265"/>
      <c r="F2" s="265"/>
      <c r="G2" s="265"/>
      <c r="H2" s="265"/>
      <c r="I2" s="265"/>
      <c r="J2" s="265"/>
      <c r="K2" s="265"/>
      <c r="L2" s="265"/>
      <c r="M2" s="265"/>
      <c r="N2" s="265"/>
      <c r="O2" s="265"/>
      <c r="P2" s="265"/>
      <c r="Q2" s="265"/>
      <c r="R2" s="265"/>
      <c r="S2" s="265"/>
    </row>
    <row r="3" spans="1:19" x14ac:dyDescent="0.15">
      <c r="A3" s="85"/>
      <c r="B3" s="85"/>
      <c r="C3" s="85"/>
      <c r="D3" s="85"/>
      <c r="E3" s="85"/>
      <c r="F3" s="85"/>
      <c r="G3" s="85"/>
      <c r="H3" s="85"/>
      <c r="I3" s="85"/>
      <c r="J3" s="85"/>
      <c r="K3" s="85"/>
      <c r="L3" s="85"/>
      <c r="M3" s="85"/>
      <c r="N3" s="85"/>
      <c r="O3" s="85"/>
      <c r="P3" s="85"/>
      <c r="Q3" s="85"/>
      <c r="R3" s="85"/>
      <c r="S3" s="113" t="s">
        <v>696</v>
      </c>
    </row>
    <row r="4" spans="1:19" x14ac:dyDescent="0.15">
      <c r="A4" s="301" t="s">
        <v>697</v>
      </c>
      <c r="B4" s="301" t="s">
        <v>698</v>
      </c>
      <c r="C4" s="301" t="s">
        <v>699</v>
      </c>
      <c r="D4" s="301" t="s">
        <v>700</v>
      </c>
      <c r="E4" s="301" t="s">
        <v>701</v>
      </c>
      <c r="F4" s="301" t="s">
        <v>216</v>
      </c>
      <c r="G4" s="301" t="s">
        <v>702</v>
      </c>
      <c r="H4" s="301"/>
      <c r="I4" s="301" t="s">
        <v>703</v>
      </c>
      <c r="J4" s="301" t="s">
        <v>704</v>
      </c>
      <c r="K4" s="301" t="s">
        <v>705</v>
      </c>
      <c r="L4" s="301"/>
      <c r="M4" s="301" t="s">
        <v>706</v>
      </c>
      <c r="N4" s="301" t="s">
        <v>707</v>
      </c>
      <c r="O4" s="301" t="s">
        <v>708</v>
      </c>
      <c r="P4" s="301" t="s">
        <v>709</v>
      </c>
      <c r="Q4" s="301" t="s">
        <v>710</v>
      </c>
      <c r="R4" s="301" t="s">
        <v>711</v>
      </c>
      <c r="S4" s="301" t="s">
        <v>712</v>
      </c>
    </row>
    <row r="5" spans="1:19" ht="24" x14ac:dyDescent="0.15">
      <c r="A5" s="301"/>
      <c r="B5" s="301"/>
      <c r="C5" s="301"/>
      <c r="D5" s="301"/>
      <c r="E5" s="301"/>
      <c r="F5" s="301"/>
      <c r="G5" s="86" t="s">
        <v>713</v>
      </c>
      <c r="H5" s="86" t="s">
        <v>714</v>
      </c>
      <c r="I5" s="301"/>
      <c r="J5" s="301"/>
      <c r="K5" s="86" t="s">
        <v>713</v>
      </c>
      <c r="L5" s="86" t="s">
        <v>714</v>
      </c>
      <c r="M5" s="301"/>
      <c r="N5" s="301"/>
      <c r="O5" s="301"/>
      <c r="P5" s="301"/>
      <c r="Q5" s="301"/>
      <c r="R5" s="301"/>
      <c r="S5" s="301"/>
    </row>
    <row r="6" spans="1:19" ht="38.1" customHeight="1" x14ac:dyDescent="0.15">
      <c r="A6" s="87"/>
      <c r="B6" s="131"/>
      <c r="C6" s="143"/>
      <c r="D6" s="111"/>
      <c r="E6" s="131"/>
      <c r="F6" s="129"/>
      <c r="G6" s="144"/>
      <c r="H6" s="348"/>
      <c r="I6" s="98"/>
      <c r="J6" s="106"/>
      <c r="K6" s="106"/>
      <c r="L6" s="106"/>
      <c r="M6" s="146"/>
      <c r="N6" s="88"/>
      <c r="O6" s="88"/>
      <c r="P6" s="147"/>
      <c r="Q6" s="147"/>
      <c r="R6" s="143"/>
      <c r="S6" s="351"/>
    </row>
    <row r="7" spans="1:19" ht="38.1" customHeight="1" x14ac:dyDescent="0.15">
      <c r="A7" s="87"/>
      <c r="B7" s="131"/>
      <c r="C7" s="143"/>
      <c r="D7" s="111"/>
      <c r="E7" s="131"/>
      <c r="F7" s="129"/>
      <c r="G7" s="345"/>
      <c r="H7" s="349"/>
      <c r="I7" s="98"/>
      <c r="J7" s="106"/>
      <c r="K7" s="106"/>
      <c r="L7" s="106"/>
      <c r="M7" s="146"/>
      <c r="N7" s="88"/>
      <c r="O7" s="88"/>
      <c r="P7" s="147"/>
      <c r="Q7" s="147"/>
      <c r="R7" s="143"/>
      <c r="S7" s="352"/>
    </row>
    <row r="8" spans="1:19" ht="38.1" customHeight="1" x14ac:dyDescent="0.15">
      <c r="A8" s="87"/>
      <c r="B8" s="131"/>
      <c r="C8" s="143"/>
      <c r="D8" s="111"/>
      <c r="E8" s="131"/>
      <c r="F8" s="129"/>
      <c r="G8" s="346"/>
      <c r="H8" s="349"/>
      <c r="I8" s="98"/>
      <c r="J8" s="106"/>
      <c r="K8" s="106"/>
      <c r="L8" s="106"/>
      <c r="M8" s="146"/>
      <c r="N8" s="88"/>
      <c r="O8" s="88"/>
      <c r="P8" s="147"/>
      <c r="Q8" s="147"/>
      <c r="R8" s="143"/>
      <c r="S8" s="352"/>
    </row>
    <row r="9" spans="1:19" ht="38.1" customHeight="1" x14ac:dyDescent="0.15">
      <c r="A9" s="87"/>
      <c r="B9" s="131"/>
      <c r="C9" s="143"/>
      <c r="D9" s="111"/>
      <c r="E9" s="131"/>
      <c r="F9" s="129"/>
      <c r="G9" s="346"/>
      <c r="H9" s="349"/>
      <c r="I9" s="98"/>
      <c r="J9" s="106"/>
      <c r="K9" s="106"/>
      <c r="L9" s="106"/>
      <c r="M9" s="146"/>
      <c r="N9" s="88"/>
      <c r="O9" s="88"/>
      <c r="P9" s="147"/>
      <c r="Q9" s="147"/>
      <c r="R9" s="143"/>
      <c r="S9" s="352"/>
    </row>
    <row r="10" spans="1:19" ht="38.1" customHeight="1" x14ac:dyDescent="0.15">
      <c r="A10" s="87"/>
      <c r="B10" s="131"/>
      <c r="C10" s="143"/>
      <c r="D10" s="111"/>
      <c r="E10" s="131"/>
      <c r="F10" s="129"/>
      <c r="G10" s="346"/>
      <c r="H10" s="349"/>
      <c r="I10" s="98"/>
      <c r="J10" s="106"/>
      <c r="K10" s="106"/>
      <c r="L10" s="106"/>
      <c r="M10" s="146"/>
      <c r="N10" s="88"/>
      <c r="O10" s="88"/>
      <c r="P10" s="147"/>
      <c r="Q10" s="147"/>
      <c r="R10" s="143"/>
      <c r="S10" s="352"/>
    </row>
    <row r="11" spans="1:19" ht="38.1" customHeight="1" x14ac:dyDescent="0.15">
      <c r="A11" s="87"/>
      <c r="B11" s="131"/>
      <c r="C11" s="143"/>
      <c r="D11" s="111"/>
      <c r="E11" s="131"/>
      <c r="F11" s="129"/>
      <c r="G11" s="346"/>
      <c r="H11" s="349"/>
      <c r="I11" s="98"/>
      <c r="J11" s="106"/>
      <c r="K11" s="106"/>
      <c r="L11" s="106"/>
      <c r="M11" s="146"/>
      <c r="N11" s="88"/>
      <c r="O11" s="88"/>
      <c r="P11" s="147"/>
      <c r="Q11" s="147"/>
      <c r="R11" s="143"/>
      <c r="S11" s="352"/>
    </row>
    <row r="12" spans="1:19" ht="38.1" customHeight="1" x14ac:dyDescent="0.15">
      <c r="A12" s="87"/>
      <c r="B12" s="131"/>
      <c r="C12" s="143"/>
      <c r="D12" s="111"/>
      <c r="E12" s="131"/>
      <c r="F12" s="129"/>
      <c r="G12" s="347"/>
      <c r="H12" s="350"/>
      <c r="I12" s="98"/>
      <c r="J12" s="106"/>
      <c r="K12" s="106"/>
      <c r="L12" s="106"/>
      <c r="M12" s="146"/>
      <c r="N12" s="88"/>
      <c r="O12" s="88"/>
      <c r="P12" s="147"/>
      <c r="Q12" s="147"/>
      <c r="R12" s="143"/>
      <c r="S12" s="352"/>
    </row>
    <row r="13" spans="1:19" x14ac:dyDescent="0.15">
      <c r="A13" s="85"/>
      <c r="B13" s="85"/>
      <c r="C13" s="85"/>
      <c r="D13" s="85"/>
      <c r="E13" s="85"/>
      <c r="F13" s="85"/>
      <c r="G13" s="145"/>
      <c r="H13" s="85"/>
      <c r="I13" s="85"/>
      <c r="J13" s="85"/>
      <c r="K13" s="85"/>
      <c r="L13" s="85"/>
      <c r="M13" s="85"/>
      <c r="N13" s="85"/>
      <c r="O13" s="85"/>
      <c r="P13" s="85"/>
      <c r="Q13" s="85"/>
      <c r="R13" s="85"/>
      <c r="S13" s="85"/>
    </row>
    <row r="14" spans="1:19" x14ac:dyDescent="0.15">
      <c r="A14" s="85"/>
      <c r="B14" s="85"/>
      <c r="C14" s="85"/>
      <c r="D14" s="85"/>
      <c r="E14" s="85"/>
      <c r="F14" s="85"/>
      <c r="G14" s="85"/>
      <c r="H14" s="85"/>
      <c r="I14" s="85"/>
      <c r="J14" s="145"/>
      <c r="K14" s="85"/>
      <c r="L14" s="85"/>
      <c r="M14" s="85"/>
      <c r="N14" s="85"/>
      <c r="O14" s="85"/>
      <c r="P14" s="85"/>
      <c r="Q14" s="85"/>
      <c r="R14" s="85"/>
      <c r="S14" s="85"/>
    </row>
    <row r="15" spans="1:19" ht="22.5" x14ac:dyDescent="0.15">
      <c r="A15" s="288" t="s">
        <v>715</v>
      </c>
      <c r="B15" s="265"/>
      <c r="C15" s="265"/>
      <c r="D15" s="265"/>
      <c r="E15" s="265"/>
      <c r="F15" s="265"/>
      <c r="G15" s="265"/>
      <c r="H15" s="265"/>
      <c r="I15" s="265"/>
      <c r="J15" s="265"/>
      <c r="K15" s="265"/>
      <c r="L15" s="265"/>
      <c r="M15" s="265"/>
      <c r="N15" s="265"/>
      <c r="O15" s="265"/>
      <c r="P15" s="265"/>
      <c r="Q15" s="265"/>
      <c r="R15" s="265"/>
      <c r="S15" s="265"/>
    </row>
    <row r="16" spans="1:19" x14ac:dyDescent="0.15">
      <c r="A16" s="85"/>
      <c r="B16" s="85"/>
      <c r="C16" s="85"/>
      <c r="D16" s="85"/>
      <c r="E16" s="85"/>
      <c r="F16" s="85"/>
      <c r="G16" s="85"/>
      <c r="H16" s="85"/>
      <c r="I16" s="85"/>
      <c r="J16" s="85"/>
      <c r="K16" s="85"/>
      <c r="L16" s="85"/>
      <c r="M16" s="85"/>
      <c r="N16" s="85"/>
      <c r="O16" s="85"/>
      <c r="P16" s="85"/>
      <c r="Q16" s="85"/>
      <c r="R16" s="85"/>
      <c r="S16" s="113" t="s">
        <v>696</v>
      </c>
    </row>
    <row r="17" spans="1:19" x14ac:dyDescent="0.15">
      <c r="A17" s="301" t="s">
        <v>697</v>
      </c>
      <c r="B17" s="301" t="s">
        <v>698</v>
      </c>
      <c r="C17" s="301" t="s">
        <v>699</v>
      </c>
      <c r="D17" s="301" t="s">
        <v>700</v>
      </c>
      <c r="E17" s="301" t="s">
        <v>701</v>
      </c>
      <c r="F17" s="301" t="s">
        <v>216</v>
      </c>
      <c r="G17" s="301" t="s">
        <v>702</v>
      </c>
      <c r="H17" s="301"/>
      <c r="I17" s="301" t="s">
        <v>703</v>
      </c>
      <c r="J17" s="301" t="s">
        <v>704</v>
      </c>
      <c r="K17" s="301" t="s">
        <v>705</v>
      </c>
      <c r="L17" s="301"/>
      <c r="M17" s="301" t="s">
        <v>706</v>
      </c>
      <c r="N17" s="301" t="s">
        <v>707</v>
      </c>
      <c r="O17" s="301" t="s">
        <v>708</v>
      </c>
      <c r="P17" s="301" t="s">
        <v>709</v>
      </c>
      <c r="Q17" s="301" t="s">
        <v>710</v>
      </c>
      <c r="R17" s="325" t="s">
        <v>209</v>
      </c>
      <c r="S17" s="353"/>
    </row>
    <row r="18" spans="1:19" ht="24" x14ac:dyDescent="0.15">
      <c r="A18" s="301"/>
      <c r="B18" s="301"/>
      <c r="C18" s="301"/>
      <c r="D18" s="301"/>
      <c r="E18" s="301"/>
      <c r="F18" s="301"/>
      <c r="G18" s="86" t="s">
        <v>713</v>
      </c>
      <c r="H18" s="86" t="s">
        <v>714</v>
      </c>
      <c r="I18" s="301"/>
      <c r="J18" s="301"/>
      <c r="K18" s="86" t="s">
        <v>713</v>
      </c>
      <c r="L18" s="86" t="s">
        <v>714</v>
      </c>
      <c r="M18" s="301"/>
      <c r="N18" s="301"/>
      <c r="O18" s="301"/>
      <c r="P18" s="301"/>
      <c r="Q18" s="301"/>
      <c r="R18" s="326"/>
      <c r="S18" s="354"/>
    </row>
    <row r="19" spans="1:19" ht="24" customHeight="1" x14ac:dyDescent="0.15">
      <c r="A19" s="294" t="s">
        <v>716</v>
      </c>
      <c r="B19" s="295"/>
      <c r="C19" s="295"/>
      <c r="D19" s="295"/>
      <c r="E19" s="295"/>
      <c r="F19" s="295"/>
      <c r="G19" s="295"/>
      <c r="H19" s="295"/>
      <c r="I19" s="295"/>
      <c r="J19" s="295"/>
      <c r="K19" s="295"/>
      <c r="L19" s="295"/>
      <c r="M19" s="295"/>
      <c r="N19" s="295"/>
      <c r="O19" s="295"/>
      <c r="P19" s="295"/>
      <c r="Q19" s="295"/>
      <c r="R19" s="295"/>
      <c r="S19" s="295"/>
    </row>
  </sheetData>
  <autoFilter ref="A18:S19" xr:uid="{00000000-0009-0000-0000-00001B000000}"/>
  <mergeCells count="39">
    <mergeCell ref="P17:P18"/>
    <mergeCell ref="Q4:Q5"/>
    <mergeCell ref="Q17:Q18"/>
    <mergeCell ref="R4:R5"/>
    <mergeCell ref="S4:S5"/>
    <mergeCell ref="S6:S12"/>
    <mergeCell ref="R17:S18"/>
    <mergeCell ref="A19:S19"/>
    <mergeCell ref="A4:A5"/>
    <mergeCell ref="A17:A18"/>
    <mergeCell ref="B4:B5"/>
    <mergeCell ref="B17:B18"/>
    <mergeCell ref="C4:C5"/>
    <mergeCell ref="C17:C18"/>
    <mergeCell ref="D4:D5"/>
    <mergeCell ref="D17:D18"/>
    <mergeCell ref="E4:E5"/>
    <mergeCell ref="E17:E18"/>
    <mergeCell ref="F4:F5"/>
    <mergeCell ref="F17:F18"/>
    <mergeCell ref="G7:G12"/>
    <mergeCell ref="H6:H12"/>
    <mergeCell ref="I4:I5"/>
    <mergeCell ref="A2:S2"/>
    <mergeCell ref="G4:H4"/>
    <mergeCell ref="K4:L4"/>
    <mergeCell ref="A15:S15"/>
    <mergeCell ref="G17:H17"/>
    <mergeCell ref="K17:L17"/>
    <mergeCell ref="I17:I18"/>
    <mergeCell ref="J4:J5"/>
    <mergeCell ref="J17:J18"/>
    <mergeCell ref="M4:M5"/>
    <mergeCell ref="M17:M18"/>
    <mergeCell ref="N4:N5"/>
    <mergeCell ref="N17:N18"/>
    <mergeCell ref="O4:O5"/>
    <mergeCell ref="O17:O18"/>
    <mergeCell ref="P4:P5"/>
  </mergeCells>
  <phoneticPr fontId="35" type="noConversion"/>
  <printOptions horizontalCentered="1"/>
  <pageMargins left="0.39370078740157499" right="0.39370078740157499" top="0.55118110236220497" bottom="0.62992125984252001" header="0.31496062992126" footer="0.196850393700787"/>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717</v>
      </c>
    </row>
    <row r="2" spans="1:6" ht="22.5" x14ac:dyDescent="0.15">
      <c r="A2" s="315" t="s">
        <v>718</v>
      </c>
      <c r="B2" s="315"/>
      <c r="C2" s="315"/>
      <c r="D2" s="315"/>
      <c r="E2" s="315"/>
      <c r="F2" s="315"/>
    </row>
    <row r="3" spans="1:6" ht="20.25" x14ac:dyDescent="0.15">
      <c r="A3" s="355" t="s">
        <v>719</v>
      </c>
      <c r="B3" s="355"/>
      <c r="C3" s="355"/>
      <c r="D3" s="355"/>
      <c r="E3" s="355"/>
      <c r="F3" s="355"/>
    </row>
    <row r="4" spans="1:6" ht="28.9" customHeight="1" x14ac:dyDescent="0.15">
      <c r="A4" s="117" t="s">
        <v>720</v>
      </c>
      <c r="B4" s="117" t="s">
        <v>721</v>
      </c>
      <c r="C4" s="117" t="s">
        <v>722</v>
      </c>
      <c r="D4" s="117" t="s">
        <v>723</v>
      </c>
      <c r="E4" s="117" t="s">
        <v>724</v>
      </c>
      <c r="F4" s="117" t="s">
        <v>725</v>
      </c>
    </row>
    <row r="5" spans="1:6" ht="60" customHeight="1" x14ac:dyDescent="0.15">
      <c r="A5" s="121"/>
      <c r="B5" s="121"/>
      <c r="C5" s="121"/>
      <c r="D5" s="121"/>
      <c r="E5" s="121"/>
      <c r="F5" s="121"/>
    </row>
    <row r="6" spans="1:6" ht="60" customHeight="1" x14ac:dyDescent="0.15">
      <c r="A6" s="121"/>
      <c r="B6" s="121"/>
      <c r="C6" s="121"/>
      <c r="D6" s="121"/>
      <c r="E6" s="121"/>
      <c r="F6" s="121"/>
    </row>
    <row r="7" spans="1:6" ht="60" customHeight="1" x14ac:dyDescent="0.15">
      <c r="A7" s="121"/>
      <c r="B7" s="121"/>
      <c r="C7" s="121"/>
      <c r="D7" s="121"/>
      <c r="E7" s="121"/>
      <c r="F7" s="121"/>
    </row>
    <row r="8" spans="1:6" ht="60" customHeight="1" x14ac:dyDescent="0.15">
      <c r="A8" s="121"/>
      <c r="B8" s="121"/>
      <c r="C8" s="121"/>
      <c r="D8" s="121"/>
      <c r="E8" s="121"/>
      <c r="F8" s="121"/>
    </row>
  </sheetData>
  <mergeCells count="2">
    <mergeCell ref="A2:F2"/>
    <mergeCell ref="A3:F3"/>
  </mergeCells>
  <phoneticPr fontId="35" type="noConversion"/>
  <printOptions horizontalCentered="1"/>
  <pageMargins left="0.74803149606299202" right="0.74803149606299202" top="0.98425196850393704" bottom="0.98425196850393704" header="0.511811023622047" footer="0.511811023622047"/>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42" customWidth="1"/>
    <col min="2" max="3" width="23.75" style="142" customWidth="1"/>
    <col min="4" max="4" width="14.875" style="142" customWidth="1"/>
    <col min="5" max="7" width="13" style="142" customWidth="1"/>
    <col min="8" max="8" width="23.5" style="142" customWidth="1"/>
    <col min="9" max="16384" width="9" style="142"/>
  </cols>
  <sheetData>
    <row r="2" spans="1:8" ht="22.5" x14ac:dyDescent="0.15">
      <c r="A2" s="265" t="s">
        <v>49</v>
      </c>
      <c r="B2" s="265"/>
      <c r="C2" s="265"/>
      <c r="D2" s="265"/>
      <c r="E2" s="265"/>
      <c r="F2" s="265"/>
      <c r="G2" s="265"/>
      <c r="H2" s="265"/>
    </row>
    <row r="3" spans="1:8" x14ac:dyDescent="0.15">
      <c r="H3" s="214" t="s">
        <v>50</v>
      </c>
    </row>
    <row r="4" spans="1:8" x14ac:dyDescent="0.15">
      <c r="A4" s="210" t="s">
        <v>51</v>
      </c>
      <c r="H4" s="214"/>
    </row>
    <row r="5" spans="1:8" x14ac:dyDescent="0.15">
      <c r="A5" s="204" t="s">
        <v>52</v>
      </c>
      <c r="H5" s="214"/>
    </row>
    <row r="6" spans="1:8" x14ac:dyDescent="0.15">
      <c r="A6" s="204" t="s">
        <v>53</v>
      </c>
      <c r="D6" s="210" t="s">
        <v>54</v>
      </c>
      <c r="H6" s="214" t="s">
        <v>55</v>
      </c>
    </row>
    <row r="7" spans="1:8" x14ac:dyDescent="0.15">
      <c r="A7" s="266" t="s">
        <v>56</v>
      </c>
      <c r="B7" s="266" t="s">
        <v>57</v>
      </c>
      <c r="C7" s="266" t="s">
        <v>58</v>
      </c>
      <c r="D7" s="266" t="s">
        <v>59</v>
      </c>
      <c r="E7" s="266" t="s">
        <v>60</v>
      </c>
      <c r="F7" s="266"/>
      <c r="G7" s="266" t="s">
        <v>61</v>
      </c>
      <c r="H7" s="266" t="s">
        <v>62</v>
      </c>
    </row>
    <row r="8" spans="1:8" x14ac:dyDescent="0.15">
      <c r="A8" s="266"/>
      <c r="B8" s="266"/>
      <c r="C8" s="266"/>
      <c r="D8" s="266"/>
      <c r="E8" s="160" t="s">
        <v>63</v>
      </c>
      <c r="F8" s="160" t="s">
        <v>64</v>
      </c>
      <c r="G8" s="266"/>
      <c r="H8" s="266"/>
    </row>
    <row r="9" spans="1:8" x14ac:dyDescent="0.15">
      <c r="A9" s="160">
        <v>1</v>
      </c>
      <c r="B9" s="163" t="s">
        <v>65</v>
      </c>
      <c r="C9" s="163" t="s">
        <v>66</v>
      </c>
      <c r="D9" s="164">
        <v>3251.8</v>
      </c>
      <c r="E9" s="164">
        <v>0</v>
      </c>
      <c r="F9" s="164">
        <v>0</v>
      </c>
      <c r="G9" s="164">
        <f>D9+E9-F9</f>
        <v>3251.8</v>
      </c>
      <c r="H9" s="163"/>
    </row>
    <row r="10" spans="1:8" x14ac:dyDescent="0.15">
      <c r="A10" s="160"/>
      <c r="B10" s="163"/>
      <c r="C10" s="163"/>
      <c r="D10" s="164"/>
      <c r="E10" s="164"/>
      <c r="F10" s="164"/>
      <c r="G10" s="164"/>
      <c r="H10" s="163"/>
    </row>
    <row r="11" spans="1:8" ht="66" customHeight="1" x14ac:dyDescent="0.15">
      <c r="A11" s="267" t="s">
        <v>67</v>
      </c>
      <c r="B11" s="268"/>
      <c r="C11" s="268"/>
      <c r="D11" s="268"/>
      <c r="E11" s="268"/>
      <c r="F11" s="269"/>
      <c r="G11" s="279" t="s">
        <v>68</v>
      </c>
      <c r="H11" s="276"/>
    </row>
    <row r="12" spans="1:8" x14ac:dyDescent="0.15">
      <c r="A12" s="270" t="s">
        <v>69</v>
      </c>
      <c r="B12" s="271"/>
      <c r="C12" s="271"/>
      <c r="D12" s="271"/>
      <c r="E12" s="271"/>
      <c r="F12" s="272"/>
      <c r="G12" s="277"/>
      <c r="H12" s="278"/>
    </row>
    <row r="15" spans="1:8" x14ac:dyDescent="0.15">
      <c r="A15" s="210" t="s">
        <v>70</v>
      </c>
    </row>
    <row r="16" spans="1:8" x14ac:dyDescent="0.15">
      <c r="A16" s="210" t="str">
        <f>A5</f>
        <v>填报单位：林芝市巴宜区八一镇人民政府</v>
      </c>
    </row>
    <row r="17" spans="1:8" x14ac:dyDescent="0.15">
      <c r="A17" s="210" t="str">
        <f>A6</f>
        <v>项目名称：百巴镇苹果种植项目</v>
      </c>
      <c r="D17" s="210" t="s">
        <v>71</v>
      </c>
      <c r="H17" s="214" t="s">
        <v>55</v>
      </c>
    </row>
    <row r="18" spans="1:8" x14ac:dyDescent="0.15">
      <c r="A18" s="266" t="s">
        <v>56</v>
      </c>
      <c r="B18" s="266" t="s">
        <v>72</v>
      </c>
      <c r="C18" s="266" t="s">
        <v>73</v>
      </c>
      <c r="D18" s="266" t="s">
        <v>59</v>
      </c>
      <c r="E18" s="273" t="s">
        <v>60</v>
      </c>
      <c r="F18" s="274"/>
      <c r="G18" s="266" t="s">
        <v>61</v>
      </c>
      <c r="H18" s="266" t="s">
        <v>62</v>
      </c>
    </row>
    <row r="19" spans="1:8" x14ac:dyDescent="0.15">
      <c r="A19" s="266"/>
      <c r="B19" s="266"/>
      <c r="C19" s="266"/>
      <c r="D19" s="266"/>
      <c r="E19" s="160" t="s">
        <v>74</v>
      </c>
      <c r="F19" s="160" t="s">
        <v>75</v>
      </c>
      <c r="G19" s="266"/>
      <c r="H19" s="266"/>
    </row>
    <row r="20" spans="1:8" x14ac:dyDescent="0.15">
      <c r="A20" s="160">
        <v>1</v>
      </c>
      <c r="B20" s="163" t="s">
        <v>76</v>
      </c>
      <c r="C20" s="252" t="s">
        <v>77</v>
      </c>
      <c r="D20" s="164">
        <v>1094293.23</v>
      </c>
      <c r="E20" s="164">
        <v>0</v>
      </c>
      <c r="F20" s="164">
        <v>0</v>
      </c>
      <c r="G20" s="164">
        <f>D20+E20-F20</f>
        <v>1094293.23</v>
      </c>
      <c r="H20" s="163"/>
    </row>
    <row r="21" spans="1:8" x14ac:dyDescent="0.15">
      <c r="A21" s="160"/>
      <c r="B21" s="163"/>
      <c r="C21" s="163"/>
      <c r="D21" s="164"/>
      <c r="E21" s="164"/>
      <c r="F21" s="164"/>
      <c r="G21" s="164"/>
      <c r="H21" s="163"/>
    </row>
    <row r="22" spans="1:8" ht="61.9" customHeight="1" x14ac:dyDescent="0.15">
      <c r="A22" s="280" t="s">
        <v>78</v>
      </c>
      <c r="B22" s="271"/>
      <c r="C22" s="271"/>
      <c r="D22" s="271"/>
      <c r="E22" s="271"/>
      <c r="F22" s="272"/>
      <c r="G22" s="275" t="s">
        <v>79</v>
      </c>
      <c r="H22" s="276"/>
    </row>
    <row r="23" spans="1:8" x14ac:dyDescent="0.15">
      <c r="A23" s="281" t="s">
        <v>80</v>
      </c>
      <c r="B23" s="271"/>
      <c r="C23" s="271"/>
      <c r="D23" s="271"/>
      <c r="E23" s="271"/>
      <c r="F23" s="272"/>
      <c r="G23" s="277"/>
      <c r="H23" s="278"/>
    </row>
  </sheetData>
  <mergeCells count="21">
    <mergeCell ref="G22:H23"/>
    <mergeCell ref="G11:H12"/>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s>
  <phoneticPr fontId="35"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726</v>
      </c>
    </row>
    <row r="2" spans="1:8" ht="22.5" x14ac:dyDescent="0.15">
      <c r="A2" s="315" t="s">
        <v>727</v>
      </c>
      <c r="B2" s="315"/>
      <c r="C2" s="315"/>
      <c r="D2" s="315"/>
      <c r="E2" s="315"/>
      <c r="F2" s="315"/>
      <c r="G2" s="315"/>
      <c r="H2" s="315"/>
    </row>
    <row r="3" spans="1:8" ht="20.25" x14ac:dyDescent="0.15">
      <c r="A3" s="355" t="s">
        <v>728</v>
      </c>
      <c r="B3" s="355"/>
      <c r="C3" s="355"/>
      <c r="D3" s="355"/>
      <c r="E3" s="355"/>
      <c r="F3" s="355"/>
      <c r="G3" s="355"/>
      <c r="H3" s="355"/>
    </row>
    <row r="4" spans="1:8" x14ac:dyDescent="0.15">
      <c r="A4" s="117" t="s">
        <v>643</v>
      </c>
      <c r="B4" s="117" t="s">
        <v>729</v>
      </c>
      <c r="C4" s="117" t="s">
        <v>730</v>
      </c>
      <c r="D4" s="117" t="s">
        <v>661</v>
      </c>
      <c r="E4" s="117" t="s">
        <v>731</v>
      </c>
      <c r="F4" s="117" t="s">
        <v>732</v>
      </c>
      <c r="G4" s="117" t="s">
        <v>733</v>
      </c>
      <c r="H4" s="117" t="s">
        <v>734</v>
      </c>
    </row>
    <row r="5" spans="1:8" ht="19.899999999999999" customHeight="1" x14ac:dyDescent="0.15">
      <c r="A5" s="121"/>
      <c r="B5" s="121"/>
      <c r="C5" s="121"/>
      <c r="D5" s="121"/>
      <c r="E5" s="141"/>
      <c r="F5" s="125"/>
      <c r="G5" s="125"/>
      <c r="H5" s="121"/>
    </row>
    <row r="6" spans="1:8" ht="19.899999999999999" customHeight="1" x14ac:dyDescent="0.15">
      <c r="A6" s="121"/>
      <c r="B6" s="121"/>
      <c r="C6" s="121"/>
      <c r="D6" s="121"/>
      <c r="E6" s="141"/>
      <c r="F6" s="125"/>
      <c r="G6" s="125"/>
      <c r="H6" s="121"/>
    </row>
    <row r="7" spans="1:8" ht="19.899999999999999" customHeight="1" x14ac:dyDescent="0.15">
      <c r="A7" s="121"/>
      <c r="B7" s="121"/>
      <c r="C7" s="121"/>
      <c r="D7" s="121"/>
      <c r="E7" s="141"/>
      <c r="F7" s="125"/>
      <c r="G7" s="125"/>
      <c r="H7" s="121"/>
    </row>
    <row r="8" spans="1:8" ht="19.899999999999999" customHeight="1" x14ac:dyDescent="0.15">
      <c r="A8" s="121"/>
      <c r="B8" s="121"/>
      <c r="C8" s="121"/>
      <c r="D8" s="121"/>
      <c r="E8" s="141"/>
      <c r="F8" s="125"/>
      <c r="G8" s="125"/>
      <c r="H8" s="121"/>
    </row>
    <row r="9" spans="1:8" ht="19.899999999999999" customHeight="1" x14ac:dyDescent="0.15">
      <c r="A9" s="121"/>
      <c r="B9" s="121"/>
      <c r="C9" s="121"/>
      <c r="D9" s="121"/>
      <c r="E9" s="141"/>
      <c r="F9" s="125"/>
      <c r="G9" s="125"/>
      <c r="H9" s="121"/>
    </row>
    <row r="10" spans="1:8" ht="19.899999999999999" customHeight="1" x14ac:dyDescent="0.15">
      <c r="A10" s="121"/>
      <c r="B10" s="121"/>
      <c r="C10" s="121"/>
      <c r="D10" s="121"/>
      <c r="E10" s="141"/>
      <c r="F10" s="125"/>
      <c r="G10" s="125"/>
      <c r="H10" s="121"/>
    </row>
    <row r="11" spans="1:8" ht="19.899999999999999" customHeight="1" x14ac:dyDescent="0.15">
      <c r="A11" s="121"/>
      <c r="B11" s="121"/>
      <c r="C11" s="121"/>
      <c r="D11" s="121"/>
      <c r="E11" s="141"/>
      <c r="F11" s="125"/>
      <c r="G11" s="125"/>
      <c r="H11" s="121"/>
    </row>
    <row r="12" spans="1:8" ht="19.899999999999999" customHeight="1" x14ac:dyDescent="0.15">
      <c r="A12" s="121"/>
      <c r="B12" s="121"/>
      <c r="C12" s="121"/>
      <c r="D12" s="121"/>
      <c r="E12" s="141"/>
      <c r="F12" s="125"/>
      <c r="G12" s="125"/>
      <c r="H12" s="121"/>
    </row>
    <row r="13" spans="1:8" ht="19.899999999999999" customHeight="1" x14ac:dyDescent="0.15">
      <c r="A13" s="121"/>
      <c r="B13" s="121"/>
      <c r="C13" s="121"/>
      <c r="D13" s="121"/>
      <c r="E13" s="141"/>
      <c r="F13" s="125"/>
      <c r="G13" s="125"/>
      <c r="H13" s="121"/>
    </row>
    <row r="14" spans="1:8" ht="19.899999999999999" customHeight="1" x14ac:dyDescent="0.15">
      <c r="A14" s="121"/>
      <c r="B14" s="121"/>
      <c r="C14" s="121"/>
      <c r="D14" s="121"/>
      <c r="E14" s="141"/>
      <c r="F14" s="125"/>
      <c r="G14" s="125"/>
      <c r="H14" s="121"/>
    </row>
    <row r="15" spans="1:8" ht="19.899999999999999" customHeight="1" x14ac:dyDescent="0.15">
      <c r="A15" s="121"/>
      <c r="B15" s="121"/>
      <c r="C15" s="121"/>
      <c r="D15" s="121"/>
      <c r="E15" s="141"/>
      <c r="F15" s="125"/>
      <c r="G15" s="125"/>
      <c r="H15" s="121"/>
    </row>
    <row r="16" spans="1:8" ht="19.899999999999999" customHeight="1" x14ac:dyDescent="0.15">
      <c r="A16" s="121"/>
      <c r="B16" s="121"/>
      <c r="C16" s="121"/>
      <c r="D16" s="121"/>
      <c r="E16" s="141"/>
      <c r="F16" s="125"/>
      <c r="G16" s="125"/>
      <c r="H16" s="121"/>
    </row>
    <row r="17" spans="1:8" ht="19.899999999999999" customHeight="1" x14ac:dyDescent="0.15">
      <c r="A17" s="121"/>
      <c r="B17" s="121"/>
      <c r="C17" s="121"/>
      <c r="D17" s="121"/>
      <c r="E17" s="141"/>
      <c r="F17" s="125"/>
      <c r="G17" s="125"/>
      <c r="H17" s="121"/>
    </row>
    <row r="18" spans="1:8" ht="19.899999999999999" customHeight="1" x14ac:dyDescent="0.15">
      <c r="A18" s="121"/>
      <c r="B18" s="121"/>
      <c r="C18" s="121"/>
      <c r="D18" s="121"/>
      <c r="E18" s="141"/>
      <c r="F18" s="125"/>
      <c r="G18" s="125"/>
      <c r="H18" s="121"/>
    </row>
  </sheetData>
  <mergeCells count="2">
    <mergeCell ref="A2:H2"/>
    <mergeCell ref="A3:H3"/>
  </mergeCells>
  <phoneticPr fontId="35" type="noConversion"/>
  <printOptions horizontalCentered="1"/>
  <pageMargins left="0.74803149606299202" right="0.74803149606299202" top="0.98425196850393704" bottom="0.98425196850393704" header="0.511811023622047" footer="0.511811023622047"/>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pageSetUpPr fitToPage="1"/>
  </sheetPr>
  <dimension ref="A1:AB32"/>
  <sheetViews>
    <sheetView view="pageBreakPreview" zoomScale="90" zoomScaleNormal="100" workbookViewId="0">
      <selection activeCell="S6" sqref="S6:S12"/>
    </sheetView>
  </sheetViews>
  <sheetFormatPr defaultColWidth="9" defaultRowHeight="12" x14ac:dyDescent="0.15"/>
  <cols>
    <col min="1" max="1" width="8.25" style="134" customWidth="1"/>
    <col min="2" max="3" width="9" style="134"/>
    <col min="4" max="4" width="11.125" style="134" customWidth="1"/>
    <col min="5" max="6" width="9" style="134"/>
    <col min="7" max="7" width="12.25" style="134" customWidth="1"/>
    <col min="8" max="8" width="8.625" style="134" customWidth="1"/>
    <col min="9" max="9" width="7.5" style="135" customWidth="1"/>
    <col min="10" max="10" width="8.375" style="134" customWidth="1"/>
    <col min="11" max="11" width="13.75" style="134" customWidth="1"/>
    <col min="12" max="12" width="9" style="134"/>
    <col min="13" max="13" width="13.875" style="134" customWidth="1"/>
    <col min="14" max="14" width="10" style="134" customWidth="1"/>
    <col min="15" max="15" width="9" style="134"/>
    <col min="16" max="18" width="11.125" style="134" customWidth="1"/>
    <col min="19" max="20" width="9" style="134"/>
    <col min="21" max="23" width="7.25" style="134" customWidth="1"/>
    <col min="24" max="24" width="5.375" style="134" customWidth="1"/>
    <col min="25" max="25" width="6.625" style="134" customWidth="1"/>
    <col min="26" max="26" width="7.375" style="134" customWidth="1"/>
    <col min="27" max="28" width="9" style="134" hidden="1" customWidth="1"/>
    <col min="29" max="16384" width="9" style="134"/>
  </cols>
  <sheetData>
    <row r="1" spans="1:26" ht="24.95" customHeight="1" x14ac:dyDescent="0.15">
      <c r="A1" s="134" t="s">
        <v>735</v>
      </c>
    </row>
    <row r="2" spans="1:26" ht="22.5" x14ac:dyDescent="0.15">
      <c r="A2" s="315" t="s">
        <v>891</v>
      </c>
      <c r="B2" s="315"/>
      <c r="C2" s="315"/>
      <c r="D2" s="315"/>
      <c r="E2" s="315"/>
      <c r="F2" s="315"/>
      <c r="G2" s="315"/>
      <c r="H2" s="315"/>
      <c r="I2" s="315"/>
      <c r="J2" s="315"/>
      <c r="K2" s="315"/>
      <c r="L2" s="315"/>
      <c r="M2" s="315"/>
      <c r="N2" s="315"/>
      <c r="O2" s="315"/>
      <c r="P2" s="315"/>
      <c r="Q2" s="315"/>
      <c r="R2" s="315"/>
      <c r="S2" s="315"/>
      <c r="T2" s="315"/>
      <c r="U2" s="315"/>
      <c r="V2" s="315"/>
      <c r="W2" s="315"/>
      <c r="X2" s="315"/>
      <c r="Y2" s="315"/>
      <c r="Z2" s="315"/>
    </row>
    <row r="3" spans="1:26" ht="21.95" customHeight="1" x14ac:dyDescent="0.15">
      <c r="A3" s="134" t="str">
        <f>货币资金!A5</f>
        <v>填报单位：林芝市巴宜区八一镇人民政府</v>
      </c>
      <c r="G3" s="134" t="str">
        <f>清产核资汇总表!C9</f>
        <v>填表时间：  2023 年   11  月   30   日</v>
      </c>
      <c r="N3" s="134" t="s">
        <v>736</v>
      </c>
      <c r="U3" s="134" t="str">
        <f>清产核资汇总表!C7</f>
        <v xml:space="preserve">联系电话：                                                         </v>
      </c>
      <c r="Z3" s="134" t="s">
        <v>83</v>
      </c>
    </row>
    <row r="4" spans="1:26" ht="24.95" customHeight="1" x14ac:dyDescent="0.15">
      <c r="A4" s="316" t="s">
        <v>643</v>
      </c>
      <c r="B4" s="316" t="s">
        <v>737</v>
      </c>
      <c r="C4" s="316" t="s">
        <v>738</v>
      </c>
      <c r="D4" s="316" t="s">
        <v>144</v>
      </c>
      <c r="E4" s="316" t="s">
        <v>739</v>
      </c>
      <c r="F4" s="316"/>
      <c r="G4" s="316" t="s">
        <v>740</v>
      </c>
      <c r="H4" s="316" t="s">
        <v>741</v>
      </c>
      <c r="I4" s="316" t="s">
        <v>742</v>
      </c>
      <c r="J4" s="316" t="s">
        <v>150</v>
      </c>
      <c r="K4" s="316" t="s">
        <v>743</v>
      </c>
      <c r="L4" s="316" t="s">
        <v>744</v>
      </c>
      <c r="M4" s="316" t="s">
        <v>745</v>
      </c>
      <c r="N4" s="316" t="s">
        <v>682</v>
      </c>
      <c r="O4" s="316" t="s">
        <v>746</v>
      </c>
      <c r="P4" s="316" t="s">
        <v>747</v>
      </c>
      <c r="Q4" s="316" t="s">
        <v>748</v>
      </c>
      <c r="R4" s="316" t="s">
        <v>749</v>
      </c>
      <c r="S4" s="316" t="s">
        <v>750</v>
      </c>
      <c r="T4" s="316"/>
      <c r="U4" s="316" t="s">
        <v>751</v>
      </c>
      <c r="V4" s="316"/>
      <c r="W4" s="316"/>
      <c r="X4" s="316" t="s">
        <v>752</v>
      </c>
      <c r="Y4" s="316" t="s">
        <v>753</v>
      </c>
      <c r="Z4" s="316" t="s">
        <v>91</v>
      </c>
    </row>
    <row r="5" spans="1:26" ht="24.95" customHeight="1" x14ac:dyDescent="0.15">
      <c r="A5" s="316"/>
      <c r="B5" s="316"/>
      <c r="C5" s="316"/>
      <c r="D5" s="316"/>
      <c r="E5" s="131" t="s">
        <v>730</v>
      </c>
      <c r="F5" s="131" t="s">
        <v>754</v>
      </c>
      <c r="G5" s="316"/>
      <c r="H5" s="316"/>
      <c r="I5" s="316"/>
      <c r="J5" s="316"/>
      <c r="K5" s="316"/>
      <c r="L5" s="316"/>
      <c r="M5" s="316"/>
      <c r="N5" s="316"/>
      <c r="O5" s="316"/>
      <c r="P5" s="316"/>
      <c r="Q5" s="316"/>
      <c r="R5" s="316"/>
      <c r="S5" s="131" t="s">
        <v>755</v>
      </c>
      <c r="T5" s="131" t="s">
        <v>756</v>
      </c>
      <c r="U5" s="131" t="s">
        <v>757</v>
      </c>
      <c r="V5" s="131" t="s">
        <v>758</v>
      </c>
      <c r="W5" s="131" t="s">
        <v>759</v>
      </c>
      <c r="X5" s="316"/>
      <c r="Y5" s="316"/>
      <c r="Z5" s="316"/>
    </row>
    <row r="6" spans="1:26" ht="63.6" customHeight="1" x14ac:dyDescent="0.15">
      <c r="A6" s="119"/>
      <c r="B6" s="131"/>
      <c r="C6" s="119"/>
      <c r="D6" s="136"/>
      <c r="E6" s="119"/>
      <c r="F6" s="119"/>
      <c r="G6" s="137"/>
      <c r="H6" s="138"/>
      <c r="I6" s="119"/>
      <c r="J6" s="97"/>
      <c r="K6" s="91"/>
      <c r="L6" s="139"/>
      <c r="M6" s="91"/>
      <c r="N6" s="359"/>
      <c r="O6" s="119"/>
      <c r="P6" s="359"/>
      <c r="Q6" s="359"/>
      <c r="R6" s="359"/>
      <c r="S6" s="362"/>
      <c r="T6" s="362"/>
      <c r="U6" s="138"/>
      <c r="V6" s="138"/>
      <c r="W6" s="138"/>
      <c r="X6" s="138"/>
      <c r="Y6" s="138"/>
      <c r="Z6" s="138"/>
    </row>
    <row r="7" spans="1:26" ht="63.6" customHeight="1" x14ac:dyDescent="0.15">
      <c r="A7" s="119"/>
      <c r="B7" s="131"/>
      <c r="C7" s="119"/>
      <c r="D7" s="136"/>
      <c r="E7" s="119"/>
      <c r="F7" s="119"/>
      <c r="G7" s="137"/>
      <c r="H7" s="138"/>
      <c r="I7" s="119"/>
      <c r="J7" s="97"/>
      <c r="K7" s="356"/>
      <c r="L7" s="139"/>
      <c r="M7" s="356"/>
      <c r="N7" s="360"/>
      <c r="O7" s="119"/>
      <c r="P7" s="360"/>
      <c r="Q7" s="360"/>
      <c r="R7" s="360"/>
      <c r="S7" s="363"/>
      <c r="T7" s="363"/>
      <c r="U7" s="138"/>
      <c r="V7" s="138"/>
      <c r="W7" s="138"/>
      <c r="X7" s="138"/>
      <c r="Y7" s="138"/>
      <c r="Z7" s="138"/>
    </row>
    <row r="8" spans="1:26" ht="63.6" customHeight="1" x14ac:dyDescent="0.15">
      <c r="A8" s="119"/>
      <c r="B8" s="131"/>
      <c r="C8" s="119"/>
      <c r="D8" s="136"/>
      <c r="E8" s="119"/>
      <c r="F8" s="119"/>
      <c r="G8" s="137"/>
      <c r="H8" s="138"/>
      <c r="I8" s="119"/>
      <c r="J8" s="97"/>
      <c r="K8" s="357"/>
      <c r="L8" s="139"/>
      <c r="M8" s="357"/>
      <c r="N8" s="360"/>
      <c r="O8" s="119"/>
      <c r="P8" s="360"/>
      <c r="Q8" s="360"/>
      <c r="R8" s="360"/>
      <c r="S8" s="363"/>
      <c r="T8" s="363"/>
      <c r="U8" s="138"/>
      <c r="V8" s="138"/>
      <c r="W8" s="138"/>
      <c r="X8" s="138"/>
      <c r="Y8" s="138"/>
      <c r="Z8" s="138"/>
    </row>
    <row r="9" spans="1:26" ht="63.6" customHeight="1" x14ac:dyDescent="0.15">
      <c r="A9" s="119"/>
      <c r="B9" s="131"/>
      <c r="C9" s="119"/>
      <c r="D9" s="136"/>
      <c r="E9" s="119"/>
      <c r="F9" s="119"/>
      <c r="G9" s="137"/>
      <c r="H9" s="138"/>
      <c r="I9" s="119"/>
      <c r="J9" s="97"/>
      <c r="K9" s="357"/>
      <c r="L9" s="139"/>
      <c r="M9" s="357"/>
      <c r="N9" s="360"/>
      <c r="O9" s="119"/>
      <c r="P9" s="360"/>
      <c r="Q9" s="360"/>
      <c r="R9" s="360"/>
      <c r="S9" s="363"/>
      <c r="T9" s="363"/>
      <c r="U9" s="138"/>
      <c r="V9" s="138"/>
      <c r="W9" s="138"/>
      <c r="X9" s="138"/>
      <c r="Y9" s="138"/>
      <c r="Z9" s="138"/>
    </row>
    <row r="10" spans="1:26" ht="63.6" customHeight="1" x14ac:dyDescent="0.15">
      <c r="A10" s="119"/>
      <c r="B10" s="131"/>
      <c r="C10" s="119"/>
      <c r="D10" s="136"/>
      <c r="E10" s="119"/>
      <c r="F10" s="119"/>
      <c r="G10" s="137"/>
      <c r="H10" s="138"/>
      <c r="I10" s="119"/>
      <c r="J10" s="97"/>
      <c r="K10" s="357"/>
      <c r="L10" s="139"/>
      <c r="M10" s="357"/>
      <c r="N10" s="360"/>
      <c r="O10" s="119"/>
      <c r="P10" s="360"/>
      <c r="Q10" s="360"/>
      <c r="R10" s="360"/>
      <c r="S10" s="363"/>
      <c r="T10" s="363"/>
      <c r="U10" s="138"/>
      <c r="V10" s="138"/>
      <c r="W10" s="138"/>
      <c r="X10" s="138"/>
      <c r="Y10" s="138"/>
      <c r="Z10" s="138"/>
    </row>
    <row r="11" spans="1:26" ht="63.6" customHeight="1" x14ac:dyDescent="0.15">
      <c r="A11" s="119"/>
      <c r="B11" s="131"/>
      <c r="C11" s="119"/>
      <c r="D11" s="136"/>
      <c r="E11" s="119"/>
      <c r="F11" s="119"/>
      <c r="G11" s="137"/>
      <c r="H11" s="138"/>
      <c r="I11" s="119"/>
      <c r="J11" s="97"/>
      <c r="K11" s="357"/>
      <c r="L11" s="139"/>
      <c r="M11" s="357"/>
      <c r="N11" s="360"/>
      <c r="O11" s="119"/>
      <c r="P11" s="360"/>
      <c r="Q11" s="360"/>
      <c r="R11" s="360"/>
      <c r="S11" s="363"/>
      <c r="T11" s="363"/>
      <c r="U11" s="138"/>
      <c r="V11" s="138"/>
      <c r="W11" s="138"/>
      <c r="X11" s="138"/>
      <c r="Y11" s="138"/>
      <c r="Z11" s="138"/>
    </row>
    <row r="12" spans="1:26" ht="63.6" customHeight="1" x14ac:dyDescent="0.15">
      <c r="A12" s="119"/>
      <c r="B12" s="131"/>
      <c r="C12" s="119"/>
      <c r="D12" s="136"/>
      <c r="E12" s="119"/>
      <c r="F12" s="119"/>
      <c r="G12" s="137"/>
      <c r="H12" s="138"/>
      <c r="I12" s="119"/>
      <c r="J12" s="97"/>
      <c r="K12" s="358"/>
      <c r="L12" s="139"/>
      <c r="M12" s="358"/>
      <c r="N12" s="361"/>
      <c r="O12" s="119"/>
      <c r="P12" s="361"/>
      <c r="Q12" s="361"/>
      <c r="R12" s="361"/>
      <c r="S12" s="364"/>
      <c r="T12" s="364"/>
      <c r="U12" s="138"/>
      <c r="V12" s="138"/>
      <c r="W12" s="138"/>
      <c r="X12" s="138"/>
      <c r="Y12" s="138"/>
      <c r="Z12" s="138"/>
    </row>
    <row r="13" spans="1:26" hidden="1" x14ac:dyDescent="0.15">
      <c r="A13" s="119"/>
      <c r="B13" s="131"/>
      <c r="C13" s="119"/>
      <c r="D13" s="138"/>
      <c r="E13" s="138"/>
      <c r="F13" s="138"/>
      <c r="G13" s="137"/>
      <c r="H13" s="138"/>
      <c r="I13" s="119"/>
      <c r="J13" s="138"/>
      <c r="K13" s="139"/>
      <c r="L13" s="139"/>
      <c r="M13" s="139"/>
      <c r="N13" s="138"/>
      <c r="O13" s="138"/>
      <c r="P13" s="138"/>
      <c r="Q13" s="138"/>
      <c r="R13" s="138"/>
      <c r="S13" s="138"/>
      <c r="T13" s="138"/>
      <c r="U13" s="138"/>
      <c r="V13" s="138"/>
      <c r="W13" s="138"/>
      <c r="X13" s="138"/>
      <c r="Y13" s="138"/>
      <c r="Z13" s="138"/>
    </row>
    <row r="14" spans="1:26" hidden="1" x14ac:dyDescent="0.15">
      <c r="A14" s="138"/>
      <c r="B14" s="138"/>
      <c r="C14" s="138"/>
      <c r="D14" s="138"/>
      <c r="E14" s="138"/>
      <c r="F14" s="138"/>
      <c r="G14" s="137"/>
      <c r="H14" s="138"/>
      <c r="I14" s="119"/>
      <c r="J14" s="138"/>
      <c r="K14" s="139"/>
      <c r="L14" s="139"/>
      <c r="M14" s="139"/>
      <c r="N14" s="138"/>
      <c r="O14" s="138"/>
      <c r="P14" s="138"/>
      <c r="Q14" s="138"/>
      <c r="R14" s="138"/>
      <c r="S14" s="138"/>
      <c r="T14" s="138"/>
      <c r="U14" s="138"/>
      <c r="V14" s="138"/>
      <c r="W14" s="138"/>
      <c r="X14" s="138"/>
      <c r="Y14" s="138"/>
      <c r="Z14" s="138"/>
    </row>
    <row r="15" spans="1:26" hidden="1" x14ac:dyDescent="0.15">
      <c r="A15" s="138"/>
      <c r="B15" s="138"/>
      <c r="C15" s="138"/>
      <c r="D15" s="138"/>
      <c r="E15" s="138"/>
      <c r="F15" s="138"/>
      <c r="G15" s="137"/>
      <c r="H15" s="138"/>
      <c r="I15" s="119"/>
      <c r="J15" s="138"/>
      <c r="K15" s="139"/>
      <c r="L15" s="139"/>
      <c r="M15" s="139"/>
      <c r="N15" s="138"/>
      <c r="O15" s="138"/>
      <c r="P15" s="138"/>
      <c r="Q15" s="138"/>
      <c r="R15" s="138"/>
      <c r="S15" s="138"/>
      <c r="T15" s="138"/>
      <c r="U15" s="138"/>
      <c r="V15" s="138"/>
      <c r="W15" s="138"/>
      <c r="X15" s="138"/>
      <c r="Y15" s="138"/>
      <c r="Z15" s="138"/>
    </row>
    <row r="16" spans="1:26" hidden="1" x14ac:dyDescent="0.15">
      <c r="A16" s="138"/>
      <c r="B16" s="138"/>
      <c r="C16" s="138"/>
      <c r="D16" s="138"/>
      <c r="E16" s="138"/>
      <c r="F16" s="138"/>
      <c r="G16" s="137"/>
      <c r="H16" s="138"/>
      <c r="I16" s="119"/>
      <c r="J16" s="138"/>
      <c r="K16" s="139"/>
      <c r="L16" s="139"/>
      <c r="M16" s="139"/>
      <c r="N16" s="138"/>
      <c r="O16" s="138"/>
      <c r="P16" s="138"/>
      <c r="Q16" s="138"/>
      <c r="R16" s="138"/>
      <c r="S16" s="138"/>
      <c r="T16" s="138"/>
      <c r="U16" s="138"/>
      <c r="V16" s="138"/>
      <c r="W16" s="138"/>
      <c r="X16" s="138"/>
      <c r="Y16" s="138"/>
      <c r="Z16" s="138"/>
    </row>
    <row r="17" spans="1:26" hidden="1" x14ac:dyDescent="0.15">
      <c r="A17" s="138"/>
      <c r="B17" s="138"/>
      <c r="C17" s="138"/>
      <c r="D17" s="138"/>
      <c r="E17" s="138"/>
      <c r="F17" s="138"/>
      <c r="G17" s="137"/>
      <c r="H17" s="138"/>
      <c r="I17" s="119"/>
      <c r="J17" s="138"/>
      <c r="K17" s="139"/>
      <c r="L17" s="139"/>
      <c r="M17" s="139"/>
      <c r="N17" s="138"/>
      <c r="O17" s="138"/>
      <c r="P17" s="138"/>
      <c r="Q17" s="138"/>
      <c r="R17" s="138"/>
      <c r="S17" s="138"/>
      <c r="T17" s="138"/>
      <c r="U17" s="138"/>
      <c r="V17" s="138"/>
      <c r="W17" s="138"/>
      <c r="X17" s="138"/>
      <c r="Y17" s="138"/>
      <c r="Z17" s="138"/>
    </row>
    <row r="18" spans="1:26" hidden="1" x14ac:dyDescent="0.15">
      <c r="A18" s="138"/>
      <c r="B18" s="138"/>
      <c r="C18" s="138"/>
      <c r="D18" s="138"/>
      <c r="E18" s="138"/>
      <c r="F18" s="138"/>
      <c r="G18" s="137"/>
      <c r="H18" s="138"/>
      <c r="I18" s="119"/>
      <c r="J18" s="138"/>
      <c r="K18" s="139"/>
      <c r="L18" s="139"/>
      <c r="M18" s="139"/>
      <c r="N18" s="138"/>
      <c r="O18" s="138"/>
      <c r="P18" s="138"/>
      <c r="Q18" s="138"/>
      <c r="R18" s="138"/>
      <c r="S18" s="138"/>
      <c r="T18" s="138"/>
      <c r="U18" s="138"/>
      <c r="V18" s="138"/>
      <c r="W18" s="138"/>
      <c r="X18" s="138"/>
      <c r="Y18" s="138"/>
      <c r="Z18" s="138"/>
    </row>
    <row r="19" spans="1:26" hidden="1" x14ac:dyDescent="0.15">
      <c r="A19" s="138"/>
      <c r="B19" s="138"/>
      <c r="C19" s="138"/>
      <c r="D19" s="138"/>
      <c r="E19" s="138"/>
      <c r="F19" s="138"/>
      <c r="G19" s="137"/>
      <c r="H19" s="138"/>
      <c r="I19" s="119"/>
      <c r="J19" s="138"/>
      <c r="K19" s="139"/>
      <c r="L19" s="139"/>
      <c r="M19" s="139"/>
      <c r="N19" s="138"/>
      <c r="O19" s="138"/>
      <c r="P19" s="138"/>
      <c r="Q19" s="138"/>
      <c r="R19" s="138"/>
      <c r="S19" s="138"/>
      <c r="T19" s="138"/>
      <c r="U19" s="138"/>
      <c r="V19" s="138"/>
      <c r="W19" s="138"/>
      <c r="X19" s="138"/>
      <c r="Y19" s="138"/>
      <c r="Z19" s="138"/>
    </row>
    <row r="20" spans="1:26" hidden="1" x14ac:dyDescent="0.15">
      <c r="A20" s="138"/>
      <c r="B20" s="138"/>
      <c r="C20" s="138"/>
      <c r="D20" s="138"/>
      <c r="E20" s="138"/>
      <c r="F20" s="138"/>
      <c r="G20" s="137"/>
      <c r="H20" s="138"/>
      <c r="I20" s="119"/>
      <c r="J20" s="138"/>
      <c r="K20" s="139"/>
      <c r="L20" s="139"/>
      <c r="M20" s="139"/>
      <c r="N20" s="138"/>
      <c r="O20" s="138"/>
      <c r="P20" s="138"/>
      <c r="Q20" s="138"/>
      <c r="R20" s="138"/>
      <c r="S20" s="138"/>
      <c r="T20" s="138"/>
      <c r="U20" s="138"/>
      <c r="V20" s="138"/>
      <c r="W20" s="138"/>
      <c r="X20" s="138"/>
      <c r="Y20" s="138"/>
      <c r="Z20" s="138"/>
    </row>
    <row r="21" spans="1:26" hidden="1" x14ac:dyDescent="0.15">
      <c r="A21" s="138"/>
      <c r="B21" s="138"/>
      <c r="C21" s="138"/>
      <c r="D21" s="138"/>
      <c r="E21" s="138"/>
      <c r="F21" s="138"/>
      <c r="G21" s="137"/>
      <c r="H21" s="138"/>
      <c r="I21" s="119"/>
      <c r="J21" s="138"/>
      <c r="K21" s="139"/>
      <c r="L21" s="139"/>
      <c r="M21" s="139"/>
      <c r="N21" s="138"/>
      <c r="O21" s="138"/>
      <c r="P21" s="138"/>
      <c r="Q21" s="138"/>
      <c r="R21" s="138"/>
      <c r="S21" s="138"/>
      <c r="T21" s="138"/>
      <c r="U21" s="138"/>
      <c r="V21" s="138"/>
      <c r="W21" s="138"/>
      <c r="X21" s="138"/>
      <c r="Y21" s="138"/>
      <c r="Z21" s="138"/>
    </row>
    <row r="22" spans="1:26" hidden="1" x14ac:dyDescent="0.15">
      <c r="A22" s="138"/>
      <c r="B22" s="138"/>
      <c r="C22" s="138"/>
      <c r="D22" s="138"/>
      <c r="E22" s="138"/>
      <c r="F22" s="138"/>
      <c r="G22" s="137"/>
      <c r="H22" s="138"/>
      <c r="I22" s="119"/>
      <c r="J22" s="138"/>
      <c r="K22" s="139"/>
      <c r="L22" s="139"/>
      <c r="M22" s="139"/>
      <c r="N22" s="138"/>
      <c r="O22" s="138"/>
      <c r="P22" s="138"/>
      <c r="Q22" s="138"/>
      <c r="R22" s="138"/>
      <c r="S22" s="138"/>
      <c r="T22" s="138"/>
      <c r="U22" s="138"/>
      <c r="V22" s="138"/>
      <c r="W22" s="138"/>
      <c r="X22" s="138"/>
      <c r="Y22" s="138"/>
      <c r="Z22" s="138"/>
    </row>
    <row r="23" spans="1:26" hidden="1" x14ac:dyDescent="0.15">
      <c r="A23" s="138"/>
      <c r="B23" s="138"/>
      <c r="C23" s="138"/>
      <c r="D23" s="138"/>
      <c r="E23" s="138"/>
      <c r="F23" s="138"/>
      <c r="G23" s="137"/>
      <c r="H23" s="138"/>
      <c r="I23" s="119"/>
      <c r="J23" s="138"/>
      <c r="K23" s="139"/>
      <c r="L23" s="139"/>
      <c r="M23" s="139"/>
      <c r="N23" s="138"/>
      <c r="O23" s="138"/>
      <c r="P23" s="138"/>
      <c r="Q23" s="138"/>
      <c r="R23" s="138"/>
      <c r="S23" s="138"/>
      <c r="T23" s="138"/>
      <c r="U23" s="138"/>
      <c r="V23" s="138"/>
      <c r="W23" s="138"/>
      <c r="X23" s="138"/>
      <c r="Y23" s="138"/>
      <c r="Z23" s="138"/>
    </row>
    <row r="24" spans="1:26" hidden="1" x14ac:dyDescent="0.15">
      <c r="A24" s="138"/>
      <c r="B24" s="138"/>
      <c r="C24" s="138"/>
      <c r="D24" s="138"/>
      <c r="E24" s="138"/>
      <c r="F24" s="138"/>
      <c r="G24" s="137"/>
      <c r="H24" s="138"/>
      <c r="I24" s="119"/>
      <c r="J24" s="138"/>
      <c r="K24" s="139"/>
      <c r="L24" s="139"/>
      <c r="M24" s="139"/>
      <c r="N24" s="138"/>
      <c r="O24" s="138"/>
      <c r="P24" s="138"/>
      <c r="Q24" s="138"/>
      <c r="R24" s="138"/>
      <c r="S24" s="138"/>
      <c r="T24" s="138"/>
      <c r="U24" s="138"/>
      <c r="V24" s="138"/>
      <c r="W24" s="138"/>
      <c r="X24" s="138"/>
      <c r="Y24" s="138"/>
      <c r="Z24" s="138"/>
    </row>
    <row r="25" spans="1:26" hidden="1" x14ac:dyDescent="0.15">
      <c r="A25" s="138"/>
      <c r="B25" s="138"/>
      <c r="C25" s="138"/>
      <c r="D25" s="138"/>
      <c r="E25" s="138"/>
      <c r="F25" s="138"/>
      <c r="G25" s="137"/>
      <c r="H25" s="138"/>
      <c r="I25" s="119"/>
      <c r="J25" s="138"/>
      <c r="K25" s="139"/>
      <c r="L25" s="139"/>
      <c r="M25" s="139"/>
      <c r="N25" s="138"/>
      <c r="O25" s="138"/>
      <c r="P25" s="138"/>
      <c r="Q25" s="138"/>
      <c r="R25" s="138"/>
      <c r="S25" s="138"/>
      <c r="T25" s="138"/>
      <c r="U25" s="138"/>
      <c r="V25" s="138"/>
      <c r="W25" s="138"/>
      <c r="X25" s="138"/>
      <c r="Y25" s="138"/>
      <c r="Z25" s="138"/>
    </row>
    <row r="26" spans="1:26" hidden="1" x14ac:dyDescent="0.15">
      <c r="A26" s="138"/>
      <c r="B26" s="138"/>
      <c r="C26" s="138"/>
      <c r="D26" s="138"/>
      <c r="E26" s="138"/>
      <c r="F26" s="138"/>
      <c r="G26" s="137"/>
      <c r="H26" s="138"/>
      <c r="I26" s="119"/>
      <c r="J26" s="138"/>
      <c r="K26" s="139"/>
      <c r="L26" s="139"/>
      <c r="M26" s="139"/>
      <c r="N26" s="138"/>
      <c r="O26" s="138"/>
      <c r="P26" s="138"/>
      <c r="Q26" s="138"/>
      <c r="R26" s="138"/>
      <c r="S26" s="138"/>
      <c r="T26" s="138"/>
      <c r="U26" s="138"/>
      <c r="V26" s="138"/>
      <c r="W26" s="138"/>
      <c r="X26" s="138"/>
      <c r="Y26" s="138"/>
      <c r="Z26" s="138"/>
    </row>
    <row r="27" spans="1:26" hidden="1" x14ac:dyDescent="0.15">
      <c r="A27" s="138"/>
      <c r="B27" s="138"/>
      <c r="C27" s="138"/>
      <c r="D27" s="138"/>
      <c r="E27" s="138"/>
      <c r="F27" s="138"/>
      <c r="G27" s="137"/>
      <c r="H27" s="138"/>
      <c r="I27" s="119"/>
      <c r="J27" s="138"/>
      <c r="K27" s="139"/>
      <c r="L27" s="139"/>
      <c r="M27" s="139"/>
      <c r="N27" s="138"/>
      <c r="O27" s="138"/>
      <c r="P27" s="138"/>
      <c r="Q27" s="138"/>
      <c r="R27" s="138"/>
      <c r="S27" s="138"/>
      <c r="T27" s="138"/>
      <c r="U27" s="138"/>
      <c r="V27" s="138"/>
      <c r="W27" s="138"/>
      <c r="X27" s="138"/>
      <c r="Y27" s="138"/>
      <c r="Z27" s="138"/>
    </row>
    <row r="28" spans="1:26" hidden="1" x14ac:dyDescent="0.15">
      <c r="A28" s="138"/>
      <c r="B28" s="138"/>
      <c r="C28" s="138"/>
      <c r="D28" s="138"/>
      <c r="E28" s="138"/>
      <c r="F28" s="138"/>
      <c r="G28" s="137"/>
      <c r="H28" s="138"/>
      <c r="I28" s="119"/>
      <c r="J28" s="138"/>
      <c r="K28" s="139"/>
      <c r="L28" s="139"/>
      <c r="M28" s="139"/>
      <c r="N28" s="138"/>
      <c r="O28" s="138"/>
      <c r="P28" s="138"/>
      <c r="Q28" s="138"/>
      <c r="R28" s="138"/>
      <c r="S28" s="138"/>
      <c r="T28" s="138"/>
      <c r="U28" s="138"/>
      <c r="V28" s="138"/>
      <c r="W28" s="138"/>
      <c r="X28" s="138"/>
      <c r="Y28" s="138"/>
      <c r="Z28" s="138"/>
    </row>
    <row r="29" spans="1:26" hidden="1" x14ac:dyDescent="0.15">
      <c r="A29" s="138"/>
      <c r="B29" s="138"/>
      <c r="C29" s="138"/>
      <c r="D29" s="138"/>
      <c r="E29" s="138"/>
      <c r="F29" s="138"/>
      <c r="G29" s="137"/>
      <c r="H29" s="138"/>
      <c r="I29" s="119"/>
      <c r="J29" s="138"/>
      <c r="K29" s="139"/>
      <c r="L29" s="139"/>
      <c r="M29" s="139"/>
      <c r="N29" s="138"/>
      <c r="O29" s="138"/>
      <c r="P29" s="138"/>
      <c r="Q29" s="138"/>
      <c r="R29" s="138"/>
      <c r="S29" s="138"/>
      <c r="T29" s="138"/>
      <c r="U29" s="138"/>
      <c r="V29" s="138"/>
      <c r="W29" s="138"/>
      <c r="X29" s="138"/>
      <c r="Y29" s="138"/>
      <c r="Z29" s="138"/>
    </row>
    <row r="30" spans="1:26" hidden="1" x14ac:dyDescent="0.15">
      <c r="A30" s="138"/>
      <c r="B30" s="138"/>
      <c r="C30" s="138"/>
      <c r="D30" s="138"/>
      <c r="E30" s="138"/>
      <c r="F30" s="138"/>
      <c r="G30" s="137"/>
      <c r="H30" s="138"/>
      <c r="I30" s="119"/>
      <c r="J30" s="138"/>
      <c r="K30" s="139"/>
      <c r="L30" s="139"/>
      <c r="M30" s="139"/>
      <c r="N30" s="138"/>
      <c r="O30" s="138"/>
      <c r="P30" s="138"/>
      <c r="Q30" s="138"/>
      <c r="R30" s="138"/>
      <c r="S30" s="138"/>
      <c r="T30" s="138"/>
      <c r="U30" s="138"/>
      <c r="V30" s="138"/>
      <c r="W30" s="138"/>
      <c r="X30" s="138"/>
      <c r="Y30" s="138"/>
      <c r="Z30" s="138"/>
    </row>
    <row r="31" spans="1:26" ht="24.95" customHeight="1" x14ac:dyDescent="0.15">
      <c r="A31" s="317" t="s">
        <v>333</v>
      </c>
      <c r="B31" s="318"/>
      <c r="C31" s="138"/>
      <c r="D31" s="138"/>
      <c r="E31" s="138"/>
      <c r="F31" s="138"/>
      <c r="G31" s="138"/>
      <c r="H31" s="138"/>
      <c r="I31" s="119"/>
      <c r="J31" s="138"/>
      <c r="K31" s="139">
        <f>SUM(K6:K30)</f>
        <v>0</v>
      </c>
      <c r="L31" s="139"/>
      <c r="M31" s="139">
        <f>SUM(M6:M30)</f>
        <v>0</v>
      </c>
      <c r="N31" s="138"/>
      <c r="O31" s="138"/>
      <c r="P31" s="138"/>
      <c r="Q31" s="138"/>
      <c r="R31" s="138"/>
      <c r="S31" s="119"/>
      <c r="T31" s="119"/>
      <c r="U31" s="138"/>
      <c r="V31" s="138"/>
      <c r="W31" s="138"/>
      <c r="X31" s="138"/>
      <c r="Y31" s="138"/>
      <c r="Z31" s="138"/>
    </row>
    <row r="32" spans="1:26" x14ac:dyDescent="0.15">
      <c r="K32" s="140"/>
      <c r="L32" s="140"/>
      <c r="M32" s="140"/>
    </row>
  </sheetData>
  <mergeCells count="32">
    <mergeCell ref="S6:S12"/>
    <mergeCell ref="T6:T12"/>
    <mergeCell ref="X4:X5"/>
    <mergeCell ref="Y4:Y5"/>
    <mergeCell ref="Z4:Z5"/>
    <mergeCell ref="P4:P5"/>
    <mergeCell ref="P6:P12"/>
    <mergeCell ref="Q4:Q5"/>
    <mergeCell ref="Q6:Q12"/>
    <mergeCell ref="R4:R5"/>
    <mergeCell ref="R6:R12"/>
    <mergeCell ref="M4:M5"/>
    <mergeCell ref="M7:M12"/>
    <mergeCell ref="N4:N5"/>
    <mergeCell ref="N6:N12"/>
    <mergeCell ref="O4:O5"/>
    <mergeCell ref="A2:Z2"/>
    <mergeCell ref="E4:F4"/>
    <mergeCell ref="S4:T4"/>
    <mergeCell ref="U4:W4"/>
    <mergeCell ref="A31:B31"/>
    <mergeCell ref="A4:A5"/>
    <mergeCell ref="B4:B5"/>
    <mergeCell ref="C4:C5"/>
    <mergeCell ref="D4:D5"/>
    <mergeCell ref="G4:G5"/>
    <mergeCell ref="H4:H5"/>
    <mergeCell ref="I4:I5"/>
    <mergeCell ref="J4:J5"/>
    <mergeCell ref="K4:K5"/>
    <mergeCell ref="K7:K12"/>
    <mergeCell ref="L4:L5"/>
  </mergeCells>
  <phoneticPr fontId="35" type="noConversion"/>
  <printOptions horizontalCentered="1"/>
  <pageMargins left="0.39370078740157499" right="0.39370078740157499" top="0.62992125984252001" bottom="0.59055118110236204" header="0.27559055118110198" footer="0.15748031496063"/>
  <pageSetup paperSize="9" scale="5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760</v>
      </c>
    </row>
    <row r="2" spans="1:16" ht="22.5" x14ac:dyDescent="0.15">
      <c r="A2" s="315" t="s">
        <v>761</v>
      </c>
      <c r="B2" s="315"/>
      <c r="C2" s="315"/>
      <c r="D2" s="315"/>
      <c r="E2" s="315"/>
      <c r="F2" s="315"/>
      <c r="G2" s="315"/>
      <c r="H2" s="315"/>
      <c r="I2" s="315"/>
      <c r="J2" s="315"/>
      <c r="K2" s="315"/>
      <c r="L2" s="315"/>
      <c r="M2" s="315"/>
      <c r="N2" s="315"/>
      <c r="O2" s="315"/>
      <c r="P2" s="315"/>
    </row>
    <row r="3" spans="1:16" x14ac:dyDescent="0.15">
      <c r="A3" t="s">
        <v>249</v>
      </c>
      <c r="F3" t="s">
        <v>762</v>
      </c>
      <c r="J3" t="s">
        <v>763</v>
      </c>
      <c r="N3" t="s">
        <v>764</v>
      </c>
      <c r="P3" t="s">
        <v>83</v>
      </c>
    </row>
    <row r="4" spans="1:16" x14ac:dyDescent="0.15">
      <c r="A4" s="321" t="s">
        <v>643</v>
      </c>
      <c r="B4" s="321" t="s">
        <v>737</v>
      </c>
      <c r="C4" s="321" t="s">
        <v>738</v>
      </c>
      <c r="D4" s="321" t="s">
        <v>739</v>
      </c>
      <c r="E4" s="321"/>
      <c r="F4" s="321" t="s">
        <v>765</v>
      </c>
      <c r="G4" s="321" t="s">
        <v>742</v>
      </c>
      <c r="H4" s="321" t="s">
        <v>766</v>
      </c>
      <c r="I4" s="321" t="s">
        <v>150</v>
      </c>
      <c r="J4" s="321" t="s">
        <v>767</v>
      </c>
      <c r="K4" s="321" t="s">
        <v>151</v>
      </c>
      <c r="L4" s="321" t="s">
        <v>746</v>
      </c>
      <c r="M4" s="321" t="s">
        <v>747</v>
      </c>
      <c r="N4" s="321" t="s">
        <v>748</v>
      </c>
      <c r="O4" s="321" t="s">
        <v>749</v>
      </c>
      <c r="P4" s="321" t="s">
        <v>768</v>
      </c>
    </row>
    <row r="5" spans="1:16" x14ac:dyDescent="0.15">
      <c r="A5" s="321"/>
      <c r="B5" s="321"/>
      <c r="C5" s="321"/>
      <c r="D5" s="116" t="s">
        <v>730</v>
      </c>
      <c r="E5" s="116" t="s">
        <v>754</v>
      </c>
      <c r="F5" s="321"/>
      <c r="G5" s="321"/>
      <c r="H5" s="321"/>
      <c r="I5" s="321"/>
      <c r="J5" s="321"/>
      <c r="K5" s="321"/>
      <c r="L5" s="321"/>
      <c r="M5" s="321"/>
      <c r="N5" s="321"/>
      <c r="O5" s="321"/>
      <c r="P5" s="321"/>
    </row>
    <row r="6" spans="1:16" x14ac:dyDescent="0.15">
      <c r="A6" s="121"/>
      <c r="B6" s="121"/>
      <c r="C6" s="121"/>
      <c r="D6" s="121"/>
      <c r="E6" s="121"/>
      <c r="F6" s="133"/>
      <c r="G6" s="121"/>
      <c r="H6" s="121"/>
      <c r="I6" s="121"/>
      <c r="J6" s="125"/>
      <c r="K6" s="125"/>
      <c r="L6" s="121"/>
      <c r="M6" s="121"/>
      <c r="N6" s="121"/>
      <c r="O6" s="121"/>
      <c r="P6" s="121"/>
    </row>
    <row r="7" spans="1:16" x14ac:dyDescent="0.15">
      <c r="A7" s="121"/>
      <c r="B7" s="121"/>
      <c r="C7" s="121"/>
      <c r="D7" s="121"/>
      <c r="E7" s="121"/>
      <c r="F7" s="133"/>
      <c r="G7" s="121"/>
      <c r="H7" s="121"/>
      <c r="I7" s="121"/>
      <c r="J7" s="125"/>
      <c r="K7" s="125"/>
      <c r="L7" s="121"/>
      <c r="M7" s="121"/>
      <c r="N7" s="121"/>
      <c r="O7" s="121"/>
      <c r="P7" s="121"/>
    </row>
    <row r="8" spans="1:16" x14ac:dyDescent="0.15">
      <c r="A8" s="121"/>
      <c r="B8" s="121"/>
      <c r="C8" s="121"/>
      <c r="D8" s="121"/>
      <c r="E8" s="121"/>
      <c r="F8" s="133"/>
      <c r="G8" s="121"/>
      <c r="H8" s="121"/>
      <c r="I8" s="121"/>
      <c r="J8" s="125"/>
      <c r="K8" s="125"/>
      <c r="L8" s="121"/>
      <c r="M8" s="121"/>
      <c r="N8" s="121"/>
      <c r="O8" s="121"/>
      <c r="P8" s="121"/>
    </row>
    <row r="9" spans="1:16" x14ac:dyDescent="0.15">
      <c r="A9" s="121"/>
      <c r="B9" s="121"/>
      <c r="C9" s="121"/>
      <c r="D9" s="121"/>
      <c r="E9" s="121"/>
      <c r="F9" s="133"/>
      <c r="G9" s="121"/>
      <c r="H9" s="121"/>
      <c r="I9" s="121"/>
      <c r="J9" s="125"/>
      <c r="K9" s="125"/>
      <c r="L9" s="121"/>
      <c r="M9" s="121"/>
      <c r="N9" s="121"/>
      <c r="O9" s="121"/>
      <c r="P9" s="121"/>
    </row>
    <row r="10" spans="1:16" x14ac:dyDescent="0.15">
      <c r="A10" s="121"/>
      <c r="B10" s="121"/>
      <c r="C10" s="121"/>
      <c r="D10" s="121"/>
      <c r="E10" s="121"/>
      <c r="F10" s="133"/>
      <c r="G10" s="121"/>
      <c r="H10" s="121"/>
      <c r="I10" s="121"/>
      <c r="J10" s="125"/>
      <c r="K10" s="125"/>
      <c r="L10" s="121"/>
      <c r="M10" s="121"/>
      <c r="N10" s="121"/>
      <c r="O10" s="121"/>
      <c r="P10" s="121"/>
    </row>
    <row r="11" spans="1:16" x14ac:dyDescent="0.15">
      <c r="A11" s="121"/>
      <c r="B11" s="121"/>
      <c r="C11" s="121"/>
      <c r="D11" s="121"/>
      <c r="E11" s="121"/>
      <c r="F11" s="133"/>
      <c r="G11" s="121"/>
      <c r="H11" s="121"/>
      <c r="I11" s="121"/>
      <c r="J11" s="125"/>
      <c r="K11" s="125"/>
      <c r="L11" s="121"/>
      <c r="M11" s="121"/>
      <c r="N11" s="121"/>
      <c r="O11" s="121"/>
      <c r="P11" s="121"/>
    </row>
    <row r="12" spans="1:16" x14ac:dyDescent="0.15">
      <c r="A12" s="121"/>
      <c r="B12" s="121"/>
      <c r="C12" s="121"/>
      <c r="D12" s="121"/>
      <c r="E12" s="121"/>
      <c r="F12" s="133"/>
      <c r="G12" s="121"/>
      <c r="H12" s="121"/>
      <c r="I12" s="121"/>
      <c r="J12" s="125"/>
      <c r="K12" s="125"/>
      <c r="L12" s="121"/>
      <c r="M12" s="121"/>
      <c r="N12" s="121"/>
      <c r="O12" s="121"/>
      <c r="P12" s="121"/>
    </row>
    <row r="13" spans="1:16" x14ac:dyDescent="0.15">
      <c r="A13" s="121"/>
      <c r="B13" s="121"/>
      <c r="C13" s="121"/>
      <c r="D13" s="121"/>
      <c r="E13" s="121"/>
      <c r="F13" s="133"/>
      <c r="G13" s="121"/>
      <c r="H13" s="121"/>
      <c r="I13" s="121"/>
      <c r="J13" s="125"/>
      <c r="K13" s="125"/>
      <c r="L13" s="121"/>
      <c r="M13" s="121"/>
      <c r="N13" s="121"/>
      <c r="O13" s="121"/>
      <c r="P13" s="121"/>
    </row>
    <row r="14" spans="1:16" x14ac:dyDescent="0.15">
      <c r="A14" s="121"/>
      <c r="B14" s="121"/>
      <c r="C14" s="121"/>
      <c r="D14" s="121"/>
      <c r="E14" s="121"/>
      <c r="F14" s="133"/>
      <c r="G14" s="121"/>
      <c r="H14" s="121"/>
      <c r="I14" s="121"/>
      <c r="J14" s="125"/>
      <c r="K14" s="125"/>
      <c r="L14" s="121"/>
      <c r="M14" s="121"/>
      <c r="N14" s="121"/>
      <c r="O14" s="121"/>
      <c r="P14" s="121"/>
    </row>
    <row r="15" spans="1:16" x14ac:dyDescent="0.15">
      <c r="A15" s="121"/>
      <c r="B15" s="121"/>
      <c r="C15" s="121"/>
      <c r="D15" s="121"/>
      <c r="E15" s="121"/>
      <c r="F15" s="133"/>
      <c r="G15" s="121"/>
      <c r="H15" s="121"/>
      <c r="I15" s="121"/>
      <c r="J15" s="125"/>
      <c r="K15" s="125"/>
      <c r="L15" s="121"/>
      <c r="M15" s="121"/>
      <c r="N15" s="121"/>
      <c r="O15" s="121"/>
      <c r="P15" s="121"/>
    </row>
    <row r="16" spans="1:16" x14ac:dyDescent="0.15">
      <c r="A16" s="121"/>
      <c r="B16" s="121"/>
      <c r="C16" s="121"/>
      <c r="D16" s="121"/>
      <c r="E16" s="121"/>
      <c r="F16" s="133"/>
      <c r="G16" s="121"/>
      <c r="H16" s="121"/>
      <c r="I16" s="121"/>
      <c r="J16" s="125"/>
      <c r="K16" s="125"/>
      <c r="L16" s="121"/>
      <c r="M16" s="121"/>
      <c r="N16" s="121"/>
      <c r="O16" s="121"/>
      <c r="P16" s="121"/>
    </row>
    <row r="17" spans="1:16" x14ac:dyDescent="0.15">
      <c r="A17" s="121"/>
      <c r="B17" s="121"/>
      <c r="C17" s="121"/>
      <c r="D17" s="121"/>
      <c r="E17" s="121"/>
      <c r="F17" s="133"/>
      <c r="G17" s="121"/>
      <c r="H17" s="121"/>
      <c r="I17" s="121"/>
      <c r="J17" s="125"/>
      <c r="K17" s="125"/>
      <c r="L17" s="121"/>
      <c r="M17" s="121"/>
      <c r="N17" s="121"/>
      <c r="O17" s="121"/>
      <c r="P17" s="121"/>
    </row>
    <row r="18" spans="1:16" x14ac:dyDescent="0.15">
      <c r="A18" s="121"/>
      <c r="B18" s="121"/>
      <c r="C18" s="121"/>
      <c r="D18" s="121"/>
      <c r="E18" s="121"/>
      <c r="F18" s="133"/>
      <c r="G18" s="121"/>
      <c r="H18" s="121"/>
      <c r="I18" s="121"/>
      <c r="J18" s="125"/>
      <c r="K18" s="125"/>
      <c r="L18" s="121"/>
      <c r="M18" s="121"/>
      <c r="N18" s="121"/>
      <c r="O18" s="121"/>
      <c r="P18" s="121"/>
    </row>
    <row r="19" spans="1:16" x14ac:dyDescent="0.15">
      <c r="A19" s="121"/>
      <c r="B19" s="121"/>
      <c r="C19" s="121"/>
      <c r="D19" s="121"/>
      <c r="E19" s="121"/>
      <c r="F19" s="133"/>
      <c r="G19" s="121"/>
      <c r="H19" s="121"/>
      <c r="I19" s="121"/>
      <c r="J19" s="125"/>
      <c r="K19" s="125"/>
      <c r="L19" s="121"/>
      <c r="M19" s="121"/>
      <c r="N19" s="121"/>
      <c r="O19" s="121"/>
      <c r="P19" s="121"/>
    </row>
    <row r="20" spans="1:16" x14ac:dyDescent="0.15">
      <c r="A20" s="121"/>
      <c r="B20" s="121"/>
      <c r="C20" s="121"/>
      <c r="D20" s="121"/>
      <c r="E20" s="121"/>
      <c r="F20" s="133"/>
      <c r="G20" s="121"/>
      <c r="H20" s="121"/>
      <c r="I20" s="121"/>
      <c r="J20" s="125"/>
      <c r="K20" s="125"/>
      <c r="L20" s="121"/>
      <c r="M20" s="121"/>
      <c r="N20" s="121"/>
      <c r="O20" s="121"/>
      <c r="P20" s="121"/>
    </row>
    <row r="21" spans="1:16" x14ac:dyDescent="0.15">
      <c r="A21" s="121"/>
      <c r="B21" s="121"/>
      <c r="C21" s="121"/>
      <c r="D21" s="121"/>
      <c r="E21" s="121"/>
      <c r="F21" s="133"/>
      <c r="G21" s="121"/>
      <c r="H21" s="121"/>
      <c r="I21" s="121"/>
      <c r="J21" s="125"/>
      <c r="K21" s="125"/>
      <c r="L21" s="121"/>
      <c r="M21" s="121"/>
      <c r="N21" s="121"/>
      <c r="O21" s="121"/>
      <c r="P21" s="121"/>
    </row>
    <row r="22" spans="1:16" x14ac:dyDescent="0.15">
      <c r="A22" s="121"/>
      <c r="B22" s="121"/>
      <c r="C22" s="121"/>
      <c r="D22" s="121"/>
      <c r="E22" s="121"/>
      <c r="F22" s="133"/>
      <c r="G22" s="121"/>
      <c r="H22" s="121"/>
      <c r="I22" s="121"/>
      <c r="J22" s="125"/>
      <c r="K22" s="125"/>
      <c r="L22" s="121"/>
      <c r="M22" s="121"/>
      <c r="N22" s="121"/>
      <c r="O22" s="121"/>
      <c r="P22" s="121"/>
    </row>
    <row r="23" spans="1:16" x14ac:dyDescent="0.15">
      <c r="A23" s="121"/>
      <c r="B23" s="121"/>
      <c r="C23" s="121"/>
      <c r="D23" s="121"/>
      <c r="E23" s="121"/>
      <c r="F23" s="133"/>
      <c r="G23" s="121"/>
      <c r="H23" s="121"/>
      <c r="I23" s="121"/>
      <c r="J23" s="125"/>
      <c r="K23" s="125"/>
      <c r="L23" s="121"/>
      <c r="M23" s="121"/>
      <c r="N23" s="121"/>
      <c r="O23" s="121"/>
      <c r="P23" s="121"/>
    </row>
    <row r="24" spans="1:16" x14ac:dyDescent="0.15">
      <c r="A24" s="121"/>
      <c r="B24" s="121"/>
      <c r="C24" s="121"/>
      <c r="D24" s="121"/>
      <c r="E24" s="121"/>
      <c r="F24" s="133"/>
      <c r="G24" s="121"/>
      <c r="H24" s="121"/>
      <c r="I24" s="121"/>
      <c r="J24" s="125"/>
      <c r="K24" s="125"/>
      <c r="L24" s="121"/>
      <c r="M24" s="121"/>
      <c r="N24" s="121"/>
      <c r="O24" s="121"/>
      <c r="P24" s="121"/>
    </row>
    <row r="25" spans="1:16" x14ac:dyDescent="0.15">
      <c r="A25" s="121"/>
      <c r="B25" s="121"/>
      <c r="C25" s="121"/>
      <c r="D25" s="121"/>
      <c r="E25" s="121"/>
      <c r="F25" s="133"/>
      <c r="G25" s="121"/>
      <c r="H25" s="121"/>
      <c r="I25" s="121"/>
      <c r="J25" s="125"/>
      <c r="K25" s="125"/>
      <c r="L25" s="121"/>
      <c r="M25" s="121"/>
      <c r="N25" s="121"/>
      <c r="O25" s="121"/>
      <c r="P25" s="121"/>
    </row>
    <row r="26" spans="1:16" x14ac:dyDescent="0.15">
      <c r="A26" s="121"/>
      <c r="B26" s="121"/>
      <c r="C26" s="121"/>
      <c r="D26" s="121"/>
      <c r="E26" s="121"/>
      <c r="F26" s="133"/>
      <c r="G26" s="121"/>
      <c r="H26" s="121"/>
      <c r="I26" s="121"/>
      <c r="J26" s="125"/>
      <c r="K26" s="125"/>
      <c r="L26" s="121"/>
      <c r="M26" s="121"/>
      <c r="N26" s="121"/>
      <c r="O26" s="121"/>
      <c r="P26" s="121"/>
    </row>
    <row r="27" spans="1:16" x14ac:dyDescent="0.15">
      <c r="A27" s="121"/>
      <c r="B27" s="121"/>
      <c r="C27" s="121"/>
      <c r="D27" s="121"/>
      <c r="E27" s="121"/>
      <c r="F27" s="133"/>
      <c r="G27" s="121"/>
      <c r="H27" s="121"/>
      <c r="I27" s="121"/>
      <c r="J27" s="125"/>
      <c r="K27" s="125"/>
      <c r="L27" s="121"/>
      <c r="M27" s="121"/>
      <c r="N27" s="121"/>
      <c r="O27" s="121"/>
      <c r="P27" s="121"/>
    </row>
    <row r="28" spans="1:16" x14ac:dyDescent="0.15">
      <c r="A28" s="121"/>
      <c r="B28" s="121"/>
      <c r="C28" s="121"/>
      <c r="D28" s="121"/>
      <c r="E28" s="121"/>
      <c r="F28" s="133"/>
      <c r="G28" s="121"/>
      <c r="H28" s="121"/>
      <c r="I28" s="121"/>
      <c r="J28" s="125"/>
      <c r="K28" s="125"/>
      <c r="L28" s="121"/>
      <c r="M28" s="121"/>
      <c r="N28" s="121"/>
      <c r="O28" s="121"/>
      <c r="P28" s="121"/>
    </row>
    <row r="29" spans="1:16" x14ac:dyDescent="0.15">
      <c r="A29" s="121"/>
      <c r="B29" s="121"/>
      <c r="C29" s="121"/>
      <c r="D29" s="121"/>
      <c r="E29" s="121"/>
      <c r="F29" s="133"/>
      <c r="G29" s="121"/>
      <c r="H29" s="121"/>
      <c r="I29" s="121"/>
      <c r="J29" s="125"/>
      <c r="K29" s="125"/>
      <c r="L29" s="121"/>
      <c r="M29" s="121"/>
      <c r="N29" s="121"/>
      <c r="O29" s="121"/>
      <c r="P29" s="121"/>
    </row>
    <row r="30" spans="1:16" x14ac:dyDescent="0.15">
      <c r="A30" s="121"/>
      <c r="B30" s="121"/>
      <c r="C30" s="121"/>
      <c r="D30" s="121"/>
      <c r="E30" s="121"/>
      <c r="F30" s="133"/>
      <c r="G30" s="121"/>
      <c r="H30" s="121"/>
      <c r="I30" s="121"/>
      <c r="J30" s="125"/>
      <c r="K30" s="125"/>
      <c r="L30" s="121"/>
      <c r="M30" s="121"/>
      <c r="N30" s="121"/>
      <c r="O30" s="121"/>
      <c r="P30" s="121"/>
    </row>
    <row r="31" spans="1:16" x14ac:dyDescent="0.15">
      <c r="A31" s="121"/>
      <c r="B31" s="121"/>
      <c r="C31" s="121"/>
      <c r="D31" s="121"/>
      <c r="E31" s="121"/>
      <c r="F31" s="133"/>
      <c r="G31" s="121"/>
      <c r="H31" s="121"/>
      <c r="I31" s="121"/>
      <c r="J31" s="125"/>
      <c r="K31" s="125"/>
      <c r="L31" s="121"/>
      <c r="M31" s="121"/>
      <c r="N31" s="121"/>
      <c r="O31" s="121"/>
      <c r="P31" s="121"/>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35" type="noConversion"/>
  <printOptions horizontalCentered="1"/>
  <pageMargins left="0.39370078740157499" right="0.39370078740157499" top="0.98425196850393704" bottom="0.98425196850393704" header="0.511811023622047" footer="0.511811023622047"/>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R12" sqref="R12"/>
    </sheetView>
  </sheetViews>
  <sheetFormatPr defaultColWidth="9" defaultRowHeight="13.5" x14ac:dyDescent="0.15"/>
  <cols>
    <col min="1" max="1" width="4.125" customWidth="1"/>
    <col min="3" max="3" width="10" customWidth="1"/>
    <col min="4" max="4" width="5.5" customWidth="1"/>
    <col min="5" max="6" width="10.625" customWidth="1"/>
    <col min="7" max="7" width="4.375" customWidth="1"/>
    <col min="8" max="8" width="7.875" customWidth="1"/>
    <col min="9" max="9" width="10.5" customWidth="1"/>
    <col min="10" max="10" width="14.875"/>
    <col min="11" max="11" width="5.875" customWidth="1"/>
    <col min="12" max="12" width="10.375"/>
    <col min="13" max="13" width="14.875"/>
    <col min="14" max="14" width="8.625" customWidth="1"/>
    <col min="15" max="15" width="12.25" customWidth="1"/>
    <col min="18" max="18" width="13.625" customWidth="1"/>
    <col min="19" max="19" width="12.875" customWidth="1"/>
    <col min="20" max="20" width="11.625" customWidth="1"/>
    <col min="23" max="23" width="17.875" customWidth="1"/>
  </cols>
  <sheetData>
    <row r="1" spans="1:23" x14ac:dyDescent="0.15">
      <c r="A1" t="s">
        <v>769</v>
      </c>
    </row>
    <row r="2" spans="1:23" ht="22.5" x14ac:dyDescent="0.15">
      <c r="A2" s="315" t="s">
        <v>770</v>
      </c>
      <c r="B2" s="315"/>
      <c r="C2" s="315"/>
      <c r="D2" s="315"/>
      <c r="E2" s="315"/>
      <c r="F2" s="315"/>
      <c r="G2" s="315"/>
      <c r="H2" s="315"/>
      <c r="I2" s="315"/>
      <c r="J2" s="315"/>
      <c r="K2" s="315"/>
      <c r="L2" s="315"/>
      <c r="M2" s="315"/>
      <c r="N2" s="315"/>
      <c r="O2" s="315"/>
      <c r="P2" s="315"/>
      <c r="Q2" s="315"/>
      <c r="R2" s="315"/>
      <c r="S2" s="315"/>
      <c r="T2" s="315"/>
      <c r="U2" s="315"/>
      <c r="V2" s="315"/>
      <c r="W2" s="315"/>
    </row>
    <row r="3" spans="1:23" x14ac:dyDescent="0.15">
      <c r="A3" t="str">
        <f>货币资金!A5</f>
        <v>填报单位：林芝市巴宜区八一镇人民政府</v>
      </c>
      <c r="G3" t="str">
        <f>清产核资汇总表!C9</f>
        <v>填表时间：  2023 年   11  月   30   日</v>
      </c>
      <c r="M3" s="123" t="s">
        <v>763</v>
      </c>
      <c r="S3" t="str">
        <f>清产核资汇总表!C7</f>
        <v xml:space="preserve">联系电话：                                                         </v>
      </c>
      <c r="W3" s="130" t="s">
        <v>83</v>
      </c>
    </row>
    <row r="4" spans="1:23" x14ac:dyDescent="0.15">
      <c r="A4" s="321" t="s">
        <v>643</v>
      </c>
      <c r="B4" s="321" t="s">
        <v>737</v>
      </c>
      <c r="C4" s="321" t="s">
        <v>738</v>
      </c>
      <c r="D4" s="321" t="s">
        <v>771</v>
      </c>
      <c r="E4" s="321" t="s">
        <v>772</v>
      </c>
      <c r="F4" s="321"/>
      <c r="G4" s="321"/>
      <c r="H4" s="321" t="s">
        <v>773</v>
      </c>
      <c r="I4" s="321"/>
      <c r="J4" s="321"/>
      <c r="K4" s="321" t="s">
        <v>774</v>
      </c>
      <c r="L4" s="321"/>
      <c r="M4" s="321"/>
      <c r="N4" s="321" t="s">
        <v>775</v>
      </c>
      <c r="O4" s="321" t="s">
        <v>151</v>
      </c>
      <c r="P4" s="321" t="s">
        <v>682</v>
      </c>
      <c r="Q4" s="321" t="s">
        <v>776</v>
      </c>
      <c r="R4" s="321" t="s">
        <v>747</v>
      </c>
      <c r="S4" s="321" t="s">
        <v>748</v>
      </c>
      <c r="T4" s="321" t="s">
        <v>749</v>
      </c>
      <c r="U4" s="321" t="s">
        <v>750</v>
      </c>
      <c r="V4" s="321"/>
      <c r="W4" s="321" t="s">
        <v>91</v>
      </c>
    </row>
    <row r="5" spans="1:23" x14ac:dyDescent="0.15">
      <c r="A5" s="321"/>
      <c r="B5" s="321"/>
      <c r="C5" s="321"/>
      <c r="D5" s="321"/>
      <c r="E5" s="116" t="s">
        <v>730</v>
      </c>
      <c r="F5" s="116" t="s">
        <v>754</v>
      </c>
      <c r="G5" s="116" t="s">
        <v>777</v>
      </c>
      <c r="H5" s="116" t="s">
        <v>150</v>
      </c>
      <c r="I5" s="116" t="s">
        <v>767</v>
      </c>
      <c r="J5" s="116" t="s">
        <v>151</v>
      </c>
      <c r="K5" s="116" t="s">
        <v>150</v>
      </c>
      <c r="L5" s="116" t="s">
        <v>767</v>
      </c>
      <c r="M5" s="116" t="s">
        <v>151</v>
      </c>
      <c r="N5" s="321"/>
      <c r="O5" s="321"/>
      <c r="P5" s="321"/>
      <c r="Q5" s="321"/>
      <c r="R5" s="321"/>
      <c r="S5" s="321"/>
      <c r="T5" s="321"/>
      <c r="U5" s="116" t="s">
        <v>756</v>
      </c>
      <c r="V5" s="116" t="s">
        <v>755</v>
      </c>
      <c r="W5" s="321"/>
    </row>
    <row r="6" spans="1:23" ht="39.6" customHeight="1" x14ac:dyDescent="0.15">
      <c r="A6" s="117"/>
      <c r="B6" s="118"/>
      <c r="C6" s="119"/>
      <c r="D6" s="117"/>
      <c r="E6" s="120"/>
      <c r="F6" s="120"/>
      <c r="G6" s="121"/>
      <c r="H6" s="122"/>
      <c r="I6" s="124"/>
      <c r="J6" s="124"/>
      <c r="K6" s="117"/>
      <c r="L6" s="125"/>
      <c r="M6" s="125"/>
      <c r="N6" s="126"/>
      <c r="O6" s="127"/>
      <c r="P6" s="89"/>
      <c r="Q6" s="89"/>
      <c r="R6" s="131"/>
      <c r="S6" s="131"/>
      <c r="T6" s="131"/>
      <c r="U6" s="121"/>
      <c r="V6" s="121"/>
      <c r="W6" s="121"/>
    </row>
    <row r="7" spans="1:23" ht="39.6" customHeight="1" x14ac:dyDescent="0.15">
      <c r="A7" s="117"/>
      <c r="B7" s="118"/>
      <c r="C7" s="120"/>
      <c r="D7" s="117"/>
      <c r="E7" s="120"/>
      <c r="F7" s="120"/>
      <c r="G7" s="121"/>
      <c r="H7" s="122"/>
      <c r="I7" s="124"/>
      <c r="J7" s="124"/>
      <c r="K7" s="117"/>
      <c r="L7" s="125"/>
      <c r="M7" s="125"/>
      <c r="N7" s="128"/>
      <c r="O7" s="127"/>
      <c r="P7" s="89"/>
      <c r="Q7" s="89"/>
      <c r="R7" s="131"/>
      <c r="S7" s="131"/>
      <c r="T7" s="131"/>
      <c r="U7" s="121"/>
      <c r="V7" s="121"/>
      <c r="W7" s="121"/>
    </row>
    <row r="8" spans="1:23" ht="39.6" customHeight="1" x14ac:dyDescent="0.15">
      <c r="A8" s="117"/>
      <c r="B8" s="118"/>
      <c r="C8" s="120"/>
      <c r="D8" s="117"/>
      <c r="E8" s="120"/>
      <c r="F8" s="120"/>
      <c r="G8" s="121"/>
      <c r="H8" s="122"/>
      <c r="I8" s="124"/>
      <c r="J8" s="124"/>
      <c r="K8" s="117"/>
      <c r="L8" s="125"/>
      <c r="M8" s="125"/>
      <c r="N8" s="128"/>
      <c r="O8" s="127"/>
      <c r="P8" s="89"/>
      <c r="Q8" s="89"/>
      <c r="R8" s="131"/>
      <c r="S8" s="131"/>
      <c r="T8" s="131"/>
      <c r="U8" s="121"/>
      <c r="V8" s="121"/>
      <c r="W8" s="121"/>
    </row>
    <row r="9" spans="1:23" ht="35.450000000000003" customHeight="1" x14ac:dyDescent="0.15">
      <c r="A9" s="117"/>
      <c r="B9" s="118"/>
      <c r="C9" s="120"/>
      <c r="D9" s="117"/>
      <c r="E9" s="120"/>
      <c r="F9" s="120"/>
      <c r="G9" s="121"/>
      <c r="H9" s="122"/>
      <c r="I9" s="124"/>
      <c r="J9" s="124"/>
      <c r="K9" s="117"/>
      <c r="L9" s="125"/>
      <c r="M9" s="125"/>
      <c r="N9" s="128"/>
      <c r="O9" s="127"/>
      <c r="P9" s="89"/>
      <c r="Q9" s="89"/>
      <c r="R9" s="131"/>
      <c r="S9" s="131"/>
      <c r="T9" s="131"/>
      <c r="U9" s="121"/>
      <c r="V9" s="121"/>
      <c r="W9" s="121"/>
    </row>
    <row r="10" spans="1:23" ht="16.149999999999999" customHeight="1" x14ac:dyDescent="0.15">
      <c r="A10" s="117"/>
      <c r="B10" s="118"/>
      <c r="C10" s="120"/>
      <c r="D10" s="117"/>
      <c r="E10" s="120"/>
      <c r="F10" s="120"/>
      <c r="G10" s="121"/>
      <c r="H10" s="122"/>
      <c r="I10" s="124"/>
      <c r="J10" s="124"/>
      <c r="K10" s="117"/>
      <c r="L10" s="125"/>
      <c r="M10" s="125"/>
      <c r="N10" s="128"/>
      <c r="O10" s="127"/>
      <c r="P10" s="129"/>
      <c r="Q10" s="89"/>
      <c r="R10" s="132"/>
      <c r="S10" s="132"/>
      <c r="T10" s="132"/>
      <c r="U10" s="121"/>
      <c r="V10" s="121"/>
      <c r="W10" s="121"/>
    </row>
    <row r="11" spans="1:23" ht="16.149999999999999" customHeight="1" x14ac:dyDescent="0.15">
      <c r="A11" s="117"/>
      <c r="B11" s="118"/>
      <c r="C11" s="120"/>
      <c r="D11" s="117"/>
      <c r="E11" s="120"/>
      <c r="F11" s="120"/>
      <c r="G11" s="121"/>
      <c r="H11" s="122"/>
      <c r="I11" s="124"/>
      <c r="J11" s="124"/>
      <c r="K11" s="117"/>
      <c r="L11" s="125"/>
      <c r="M11" s="125"/>
      <c r="N11" s="128"/>
      <c r="O11" s="127"/>
      <c r="P11" s="129"/>
      <c r="Q11" s="89"/>
      <c r="R11" s="132"/>
      <c r="S11" s="132"/>
      <c r="T11" s="132"/>
      <c r="U11" s="121"/>
      <c r="V11" s="121"/>
      <c r="W11" s="121"/>
    </row>
    <row r="12" spans="1:23" ht="16.149999999999999" customHeight="1" x14ac:dyDescent="0.15">
      <c r="A12" s="117"/>
      <c r="B12" s="118"/>
      <c r="C12" s="120"/>
      <c r="D12" s="117"/>
      <c r="E12" s="120"/>
      <c r="F12" s="120"/>
      <c r="G12" s="121"/>
      <c r="H12" s="122"/>
      <c r="I12" s="124"/>
      <c r="J12" s="124"/>
      <c r="K12" s="117"/>
      <c r="L12" s="125"/>
      <c r="M12" s="125"/>
      <c r="N12" s="128"/>
      <c r="O12" s="127"/>
      <c r="P12" s="129"/>
      <c r="Q12" s="89"/>
      <c r="R12" s="132"/>
      <c r="S12" s="132"/>
      <c r="T12" s="132"/>
      <c r="U12" s="121"/>
      <c r="V12" s="121"/>
      <c r="W12" s="121"/>
    </row>
    <row r="13" spans="1:23" ht="16.149999999999999" customHeight="1" x14ac:dyDescent="0.15">
      <c r="A13" s="117"/>
      <c r="B13" s="118"/>
      <c r="C13" s="120"/>
      <c r="D13" s="117"/>
      <c r="E13" s="120"/>
      <c r="F13" s="120"/>
      <c r="G13" s="121"/>
      <c r="H13" s="122"/>
      <c r="I13" s="124"/>
      <c r="J13" s="124"/>
      <c r="K13" s="117"/>
      <c r="L13" s="125"/>
      <c r="M13" s="125"/>
      <c r="N13" s="128"/>
      <c r="O13" s="127"/>
      <c r="P13" s="129"/>
      <c r="Q13" s="89"/>
      <c r="R13" s="132"/>
      <c r="S13" s="132"/>
      <c r="T13" s="132"/>
      <c r="U13" s="121"/>
      <c r="V13" s="121"/>
      <c r="W13" s="121"/>
    </row>
    <row r="14" spans="1:23" ht="16.149999999999999" customHeight="1" x14ac:dyDescent="0.15">
      <c r="A14" s="117"/>
      <c r="B14" s="118"/>
      <c r="C14" s="120"/>
      <c r="D14" s="117"/>
      <c r="E14" s="120"/>
      <c r="F14" s="120"/>
      <c r="G14" s="121"/>
      <c r="H14" s="122"/>
      <c r="I14" s="124"/>
      <c r="J14" s="124"/>
      <c r="K14" s="117"/>
      <c r="L14" s="125"/>
      <c r="M14" s="125"/>
      <c r="N14" s="128"/>
      <c r="O14" s="127"/>
      <c r="P14" s="129"/>
      <c r="Q14" s="89"/>
      <c r="R14" s="132"/>
      <c r="S14" s="132"/>
      <c r="T14" s="132"/>
      <c r="U14" s="121"/>
      <c r="V14" s="121"/>
      <c r="W14" s="121"/>
    </row>
    <row r="15" spans="1:23" ht="16.149999999999999" customHeight="1" x14ac:dyDescent="0.15">
      <c r="A15" s="117"/>
      <c r="B15" s="118"/>
      <c r="C15" s="120"/>
      <c r="D15" s="117"/>
      <c r="E15" s="120"/>
      <c r="F15" s="120"/>
      <c r="G15" s="121"/>
      <c r="H15" s="122"/>
      <c r="I15" s="124"/>
      <c r="J15" s="124"/>
      <c r="K15" s="117"/>
      <c r="L15" s="125"/>
      <c r="M15" s="125"/>
      <c r="N15" s="128"/>
      <c r="O15" s="127"/>
      <c r="P15" s="129"/>
      <c r="Q15" s="89"/>
      <c r="R15" s="132"/>
      <c r="S15" s="132"/>
      <c r="T15" s="132"/>
      <c r="U15" s="121"/>
      <c r="V15" s="121"/>
      <c r="W15" s="121"/>
    </row>
    <row r="16" spans="1:23" ht="16.149999999999999" customHeight="1" x14ac:dyDescent="0.15">
      <c r="A16" s="117"/>
      <c r="B16" s="118"/>
      <c r="C16" s="120"/>
      <c r="D16" s="117"/>
      <c r="E16" s="120"/>
      <c r="F16" s="120"/>
      <c r="G16" s="121"/>
      <c r="H16" s="122"/>
      <c r="I16" s="124"/>
      <c r="J16" s="124"/>
      <c r="K16" s="117"/>
      <c r="L16" s="125"/>
      <c r="M16" s="125"/>
      <c r="N16" s="128"/>
      <c r="O16" s="127"/>
      <c r="P16" s="129"/>
      <c r="Q16" s="89"/>
      <c r="R16" s="132"/>
      <c r="S16" s="132"/>
      <c r="T16" s="132"/>
      <c r="U16" s="121"/>
      <c r="V16" s="121"/>
      <c r="W16" s="121"/>
    </row>
    <row r="17" spans="1:23" ht="16.149999999999999" customHeight="1" x14ac:dyDescent="0.15">
      <c r="A17" s="117"/>
      <c r="B17" s="118"/>
      <c r="C17" s="120"/>
      <c r="D17" s="117"/>
      <c r="E17" s="120"/>
      <c r="F17" s="120"/>
      <c r="G17" s="121"/>
      <c r="H17" s="122"/>
      <c r="I17" s="124"/>
      <c r="J17" s="124"/>
      <c r="K17" s="117"/>
      <c r="L17" s="125"/>
      <c r="M17" s="125"/>
      <c r="N17" s="128"/>
      <c r="O17" s="127"/>
      <c r="P17" s="129"/>
      <c r="Q17" s="89"/>
      <c r="R17" s="132"/>
      <c r="S17" s="132"/>
      <c r="T17" s="132"/>
      <c r="U17" s="121"/>
      <c r="V17" s="121"/>
      <c r="W17" s="121"/>
    </row>
    <row r="18" spans="1:23" ht="16.149999999999999" customHeight="1" x14ac:dyDescent="0.15">
      <c r="A18" s="117"/>
      <c r="B18" s="118"/>
      <c r="C18" s="120"/>
      <c r="D18" s="117"/>
      <c r="E18" s="120"/>
      <c r="F18" s="120"/>
      <c r="G18" s="121"/>
      <c r="H18" s="122"/>
      <c r="I18" s="124"/>
      <c r="J18" s="124"/>
      <c r="K18" s="117"/>
      <c r="L18" s="125"/>
      <c r="M18" s="125"/>
      <c r="N18" s="128"/>
      <c r="O18" s="127"/>
      <c r="P18" s="129"/>
      <c r="Q18" s="89"/>
      <c r="R18" s="132"/>
      <c r="S18" s="132"/>
      <c r="T18" s="132"/>
      <c r="U18" s="121"/>
      <c r="V18" s="121"/>
      <c r="W18" s="121"/>
    </row>
    <row r="19" spans="1:23" ht="16.149999999999999" customHeight="1" x14ac:dyDescent="0.15">
      <c r="A19" s="117"/>
      <c r="B19" s="118"/>
      <c r="C19" s="120"/>
      <c r="D19" s="117"/>
      <c r="E19" s="120"/>
      <c r="F19" s="120"/>
      <c r="G19" s="121"/>
      <c r="H19" s="122"/>
      <c r="I19" s="124"/>
      <c r="J19" s="124"/>
      <c r="K19" s="117"/>
      <c r="L19" s="125"/>
      <c r="M19" s="125"/>
      <c r="N19" s="128"/>
      <c r="O19" s="127"/>
      <c r="P19" s="129"/>
      <c r="Q19" s="89"/>
      <c r="R19" s="132"/>
      <c r="S19" s="132"/>
      <c r="T19" s="132"/>
      <c r="U19" s="121"/>
      <c r="V19" s="121"/>
      <c r="W19" s="121"/>
    </row>
    <row r="20" spans="1:23" ht="16.149999999999999" customHeight="1" x14ac:dyDescent="0.15">
      <c r="A20" s="117"/>
      <c r="B20" s="118"/>
      <c r="C20" s="120"/>
      <c r="D20" s="117"/>
      <c r="E20" s="120"/>
      <c r="F20" s="120"/>
      <c r="G20" s="121"/>
      <c r="H20" s="122"/>
      <c r="I20" s="124"/>
      <c r="J20" s="124"/>
      <c r="K20" s="117"/>
      <c r="L20" s="125"/>
      <c r="M20" s="125"/>
      <c r="N20" s="128"/>
      <c r="O20" s="127"/>
      <c r="P20" s="129"/>
      <c r="Q20" s="89"/>
      <c r="R20" s="132"/>
      <c r="S20" s="132"/>
      <c r="T20" s="132"/>
      <c r="U20" s="121"/>
      <c r="V20" s="117"/>
      <c r="W20" s="121"/>
    </row>
    <row r="21" spans="1:23" ht="16.149999999999999" customHeight="1" x14ac:dyDescent="0.15">
      <c r="A21" s="117"/>
      <c r="B21" s="118"/>
      <c r="C21" s="120"/>
      <c r="D21" s="117"/>
      <c r="E21" s="120"/>
      <c r="F21" s="120"/>
      <c r="G21" s="121"/>
      <c r="H21" s="122"/>
      <c r="I21" s="124"/>
      <c r="J21" s="124"/>
      <c r="K21" s="117"/>
      <c r="L21" s="125"/>
      <c r="M21" s="125"/>
      <c r="N21" s="128"/>
      <c r="O21" s="127"/>
      <c r="P21" s="129"/>
      <c r="Q21" s="89"/>
      <c r="R21" s="132"/>
      <c r="S21" s="132"/>
      <c r="T21" s="132"/>
      <c r="U21" s="121"/>
      <c r="V21" s="117"/>
      <c r="W21" s="121"/>
    </row>
    <row r="22" spans="1:23" ht="16.149999999999999" customHeight="1" x14ac:dyDescent="0.15">
      <c r="A22" s="117"/>
      <c r="B22" s="118"/>
      <c r="C22" s="120"/>
      <c r="D22" s="117"/>
      <c r="E22" s="120"/>
      <c r="F22" s="120"/>
      <c r="G22" s="121"/>
      <c r="H22" s="122"/>
      <c r="I22" s="124"/>
      <c r="J22" s="124"/>
      <c r="K22" s="117"/>
      <c r="L22" s="125"/>
      <c r="M22" s="125"/>
      <c r="N22" s="128"/>
      <c r="O22" s="127"/>
      <c r="P22" s="129"/>
      <c r="Q22" s="89"/>
      <c r="R22" s="132"/>
      <c r="S22" s="132"/>
      <c r="T22" s="132"/>
      <c r="U22" s="121"/>
      <c r="V22" s="117"/>
      <c r="W22" s="121"/>
    </row>
    <row r="23" spans="1:23" ht="16.149999999999999" customHeight="1" x14ac:dyDescent="0.15">
      <c r="A23" s="117"/>
      <c r="B23" s="118"/>
      <c r="C23" s="120"/>
      <c r="D23" s="117"/>
      <c r="E23" s="120"/>
      <c r="F23" s="120"/>
      <c r="G23" s="121"/>
      <c r="H23" s="122"/>
      <c r="I23" s="124"/>
      <c r="J23" s="124"/>
      <c r="K23" s="117"/>
      <c r="L23" s="125"/>
      <c r="M23" s="125"/>
      <c r="N23" s="128"/>
      <c r="O23" s="127"/>
      <c r="P23" s="129"/>
      <c r="Q23" s="89"/>
      <c r="R23" s="132"/>
      <c r="S23" s="132"/>
      <c r="T23" s="132"/>
      <c r="U23" s="121"/>
      <c r="V23" s="117"/>
      <c r="W23" s="121"/>
    </row>
    <row r="24" spans="1:23" ht="16.149999999999999" customHeight="1" x14ac:dyDescent="0.15">
      <c r="A24" s="117"/>
      <c r="B24" s="118"/>
      <c r="C24" s="120"/>
      <c r="D24" s="117"/>
      <c r="E24" s="120"/>
      <c r="F24" s="120"/>
      <c r="G24" s="121"/>
      <c r="H24" s="122"/>
      <c r="I24" s="124"/>
      <c r="J24" s="124"/>
      <c r="K24" s="117"/>
      <c r="L24" s="125"/>
      <c r="M24" s="125"/>
      <c r="N24" s="128"/>
      <c r="O24" s="127"/>
      <c r="P24" s="129"/>
      <c r="Q24" s="89"/>
      <c r="R24" s="132"/>
      <c r="S24" s="132"/>
      <c r="T24" s="132"/>
      <c r="U24" s="121"/>
      <c r="V24" s="117"/>
      <c r="W24" s="121"/>
    </row>
    <row r="25" spans="1:23" ht="16.149999999999999" customHeight="1" x14ac:dyDescent="0.15">
      <c r="A25" s="117"/>
      <c r="B25" s="118"/>
      <c r="C25" s="120"/>
      <c r="D25" s="117"/>
      <c r="E25" s="120"/>
      <c r="F25" s="120"/>
      <c r="G25" s="121"/>
      <c r="H25" s="122"/>
      <c r="I25" s="124"/>
      <c r="J25" s="124"/>
      <c r="K25" s="117"/>
      <c r="L25" s="125"/>
      <c r="M25" s="125"/>
      <c r="N25" s="128"/>
      <c r="O25" s="127"/>
      <c r="P25" s="129"/>
      <c r="Q25" s="89"/>
      <c r="R25" s="132"/>
      <c r="S25" s="132"/>
      <c r="T25" s="132"/>
      <c r="U25" s="121"/>
      <c r="V25" s="117"/>
      <c r="W25" s="121"/>
    </row>
    <row r="26" spans="1:23" ht="16.149999999999999" customHeight="1" x14ac:dyDescent="0.15">
      <c r="A26" s="117"/>
      <c r="B26" s="118"/>
      <c r="C26" s="120"/>
      <c r="D26" s="117"/>
      <c r="E26" s="120"/>
      <c r="F26" s="120"/>
      <c r="G26" s="121"/>
      <c r="H26" s="122"/>
      <c r="I26" s="124"/>
      <c r="J26" s="124"/>
      <c r="K26" s="117"/>
      <c r="L26" s="125"/>
      <c r="M26" s="125"/>
      <c r="N26" s="128"/>
      <c r="O26" s="127"/>
      <c r="P26" s="129"/>
      <c r="Q26" s="89"/>
      <c r="R26" s="132"/>
      <c r="S26" s="132"/>
      <c r="T26" s="132"/>
      <c r="U26" s="121"/>
      <c r="V26" s="117"/>
      <c r="W26" s="121"/>
    </row>
    <row r="27" spans="1:23" ht="16.149999999999999" customHeight="1" x14ac:dyDescent="0.15">
      <c r="A27" s="117"/>
      <c r="B27" s="118"/>
      <c r="C27" s="120"/>
      <c r="D27" s="117"/>
      <c r="E27" s="120"/>
      <c r="F27" s="120"/>
      <c r="G27" s="121"/>
      <c r="H27" s="122"/>
      <c r="I27" s="124"/>
      <c r="J27" s="124"/>
      <c r="K27" s="117"/>
      <c r="L27" s="125"/>
      <c r="M27" s="125"/>
      <c r="N27" s="128"/>
      <c r="O27" s="127"/>
      <c r="P27" s="129"/>
      <c r="Q27" s="89"/>
      <c r="R27" s="132"/>
      <c r="S27" s="132"/>
      <c r="T27" s="132"/>
      <c r="U27" s="121"/>
      <c r="V27" s="117"/>
      <c r="W27" s="121"/>
    </row>
    <row r="28" spans="1:23" ht="16.149999999999999" customHeight="1" x14ac:dyDescent="0.15">
      <c r="A28" s="117"/>
      <c r="B28" s="118"/>
      <c r="C28" s="120"/>
      <c r="D28" s="117"/>
      <c r="E28" s="120"/>
      <c r="F28" s="120"/>
      <c r="G28" s="121"/>
      <c r="H28" s="122"/>
      <c r="I28" s="124"/>
      <c r="J28" s="124"/>
      <c r="K28" s="117"/>
      <c r="L28" s="125"/>
      <c r="M28" s="125"/>
      <c r="N28" s="128"/>
      <c r="O28" s="127"/>
      <c r="P28" s="129"/>
      <c r="Q28" s="89"/>
      <c r="R28" s="132"/>
      <c r="S28" s="132"/>
      <c r="T28" s="132"/>
      <c r="U28" s="121"/>
      <c r="V28" s="117"/>
      <c r="W28" s="121"/>
    </row>
    <row r="29" spans="1:23" ht="16.149999999999999" customHeight="1" x14ac:dyDescent="0.15">
      <c r="A29" s="117"/>
      <c r="B29" s="118"/>
      <c r="C29" s="120"/>
      <c r="D29" s="117"/>
      <c r="E29" s="120"/>
      <c r="F29" s="120"/>
      <c r="G29" s="121"/>
      <c r="H29" s="122"/>
      <c r="I29" s="124"/>
      <c r="J29" s="124"/>
      <c r="K29" s="117"/>
      <c r="L29" s="125"/>
      <c r="M29" s="125"/>
      <c r="N29" s="128"/>
      <c r="O29" s="127"/>
      <c r="P29" s="129"/>
      <c r="Q29" s="89"/>
      <c r="R29" s="132"/>
      <c r="S29" s="132"/>
      <c r="T29" s="132"/>
      <c r="U29" s="121"/>
      <c r="V29" s="117"/>
      <c r="W29" s="121"/>
    </row>
    <row r="30" spans="1:23" ht="16.149999999999999" customHeight="1" x14ac:dyDescent="0.15">
      <c r="A30" s="117"/>
      <c r="B30" s="118"/>
      <c r="C30" s="120"/>
      <c r="D30" s="117"/>
      <c r="E30" s="120"/>
      <c r="F30" s="120"/>
      <c r="G30" s="121"/>
      <c r="H30" s="122"/>
      <c r="I30" s="124"/>
      <c r="J30" s="124"/>
      <c r="K30" s="117"/>
      <c r="L30" s="125"/>
      <c r="M30" s="125"/>
      <c r="N30" s="128"/>
      <c r="O30" s="127"/>
      <c r="P30" s="129"/>
      <c r="Q30" s="89"/>
      <c r="R30" s="132"/>
      <c r="S30" s="132"/>
      <c r="T30" s="132"/>
      <c r="U30" s="121"/>
      <c r="V30" s="117"/>
      <c r="W30" s="121"/>
    </row>
    <row r="31" spans="1:23" ht="16.149999999999999" customHeight="1" x14ac:dyDescent="0.15">
      <c r="A31" s="117"/>
      <c r="B31" s="118"/>
      <c r="C31" s="120"/>
      <c r="D31" s="117"/>
      <c r="E31" s="120"/>
      <c r="F31" s="120"/>
      <c r="G31" s="121"/>
      <c r="H31" s="122"/>
      <c r="I31" s="124"/>
      <c r="J31" s="124"/>
      <c r="K31" s="117"/>
      <c r="L31" s="125"/>
      <c r="M31" s="125"/>
      <c r="N31" s="128"/>
      <c r="O31" s="127"/>
      <c r="P31" s="129"/>
      <c r="Q31" s="89"/>
      <c r="R31" s="132"/>
      <c r="S31" s="132"/>
      <c r="T31" s="132"/>
      <c r="U31" s="121"/>
      <c r="V31" s="117"/>
      <c r="W31" s="121"/>
    </row>
    <row r="32" spans="1:23" ht="16.149999999999999" customHeight="1" x14ac:dyDescent="0.15">
      <c r="A32" s="117"/>
      <c r="B32" s="118"/>
      <c r="C32" s="120"/>
      <c r="D32" s="117"/>
      <c r="E32" s="120"/>
      <c r="F32" s="120"/>
      <c r="G32" s="121"/>
      <c r="H32" s="122"/>
      <c r="I32" s="124"/>
      <c r="J32" s="124"/>
      <c r="K32" s="117"/>
      <c r="L32" s="125"/>
      <c r="M32" s="125"/>
      <c r="N32" s="128"/>
      <c r="O32" s="127"/>
      <c r="P32" s="129"/>
      <c r="Q32" s="89"/>
      <c r="R32" s="132"/>
      <c r="S32" s="132"/>
      <c r="T32" s="132"/>
      <c r="U32" s="121"/>
      <c r="V32" s="117"/>
      <c r="W32" s="121"/>
    </row>
    <row r="33" spans="1:23" ht="16.149999999999999" customHeight="1" x14ac:dyDescent="0.15">
      <c r="A33" s="117"/>
      <c r="B33" s="118"/>
      <c r="C33" s="120"/>
      <c r="D33" s="117"/>
      <c r="E33" s="120"/>
      <c r="F33" s="120"/>
      <c r="G33" s="121"/>
      <c r="H33" s="122"/>
      <c r="I33" s="124"/>
      <c r="J33" s="124"/>
      <c r="K33" s="117"/>
      <c r="L33" s="125"/>
      <c r="M33" s="125"/>
      <c r="N33" s="128"/>
      <c r="O33" s="127"/>
      <c r="P33" s="129"/>
      <c r="Q33" s="89"/>
      <c r="R33" s="132"/>
      <c r="S33" s="132"/>
      <c r="T33" s="132"/>
      <c r="U33" s="121"/>
      <c r="V33" s="117"/>
      <c r="W33" s="121"/>
    </row>
    <row r="34" spans="1:23" ht="16.149999999999999" customHeight="1" x14ac:dyDescent="0.15">
      <c r="A34" s="117"/>
      <c r="B34" s="118"/>
      <c r="C34" s="120"/>
      <c r="D34" s="117"/>
      <c r="E34" s="120"/>
      <c r="F34" s="120"/>
      <c r="G34" s="121"/>
      <c r="H34" s="122"/>
      <c r="I34" s="124"/>
      <c r="J34" s="124"/>
      <c r="K34" s="117"/>
      <c r="L34" s="125"/>
      <c r="M34" s="125"/>
      <c r="N34" s="128"/>
      <c r="O34" s="127"/>
      <c r="P34" s="129"/>
      <c r="Q34" s="89"/>
      <c r="R34" s="132"/>
      <c r="S34" s="132"/>
      <c r="T34" s="132"/>
      <c r="U34" s="121"/>
      <c r="V34" s="117"/>
      <c r="W34" s="121"/>
    </row>
    <row r="35" spans="1:23" ht="16.149999999999999" customHeight="1" x14ac:dyDescent="0.15">
      <c r="A35" s="117"/>
      <c r="B35" s="118"/>
      <c r="C35" s="120"/>
      <c r="D35" s="117"/>
      <c r="E35" s="120"/>
      <c r="F35" s="120"/>
      <c r="G35" s="121"/>
      <c r="H35" s="122"/>
      <c r="I35" s="124"/>
      <c r="J35" s="124"/>
      <c r="K35" s="117"/>
      <c r="L35" s="125"/>
      <c r="M35" s="125"/>
      <c r="N35" s="128"/>
      <c r="O35" s="127"/>
      <c r="P35" s="129"/>
      <c r="Q35" s="89"/>
      <c r="R35" s="132"/>
      <c r="S35" s="132"/>
      <c r="T35" s="132"/>
      <c r="U35" s="121"/>
      <c r="V35" s="117"/>
      <c r="W35" s="121"/>
    </row>
    <row r="36" spans="1:23" x14ac:dyDescent="0.15">
      <c r="A36" s="117"/>
      <c r="B36" s="121"/>
      <c r="C36" s="121"/>
      <c r="D36" s="117"/>
      <c r="E36" s="121"/>
      <c r="F36" s="121"/>
      <c r="G36" s="121"/>
      <c r="H36" s="122"/>
      <c r="I36" s="125"/>
      <c r="J36" s="125"/>
      <c r="K36" s="117"/>
      <c r="L36" s="125"/>
      <c r="M36" s="125"/>
      <c r="N36" s="117"/>
      <c r="O36" s="125"/>
      <c r="P36" s="121"/>
      <c r="Q36" s="121"/>
      <c r="R36" s="121"/>
      <c r="S36" s="121"/>
      <c r="T36" s="121"/>
      <c r="U36" s="117"/>
      <c r="V36" s="117"/>
      <c r="W36" s="121"/>
    </row>
  </sheetData>
  <mergeCells count="17">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s>
  <phoneticPr fontId="35" type="noConversion"/>
  <printOptions horizontalCentered="1"/>
  <pageMargins left="0.39370078740157499" right="0.39370078740157499" top="0.78740157480314998" bottom="0.66929133858267698" header="0.511811023622047" footer="0.511811023622047"/>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pageSetUpPr fitToPage="1"/>
  </sheetPr>
  <dimension ref="A1:Y16"/>
  <sheetViews>
    <sheetView view="pageBreakPreview" topLeftCell="H1" zoomScale="90" zoomScaleNormal="100" workbookViewId="0">
      <selection activeCell="X6" sqref="X6:X12"/>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9.875" style="85" customWidth="1"/>
    <col min="11" max="11" width="14.875" style="85" customWidth="1"/>
    <col min="12" max="12" width="12.875" style="85" customWidth="1"/>
    <col min="13" max="13" width="14.875" style="85" customWidth="1"/>
    <col min="14"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778</v>
      </c>
    </row>
    <row r="2" spans="1:25" ht="22.5" x14ac:dyDescent="0.15">
      <c r="A2" s="288" t="s">
        <v>892</v>
      </c>
      <c r="B2" s="265"/>
      <c r="C2" s="265"/>
      <c r="D2" s="265"/>
      <c r="E2" s="265"/>
      <c r="F2" s="265"/>
      <c r="G2" s="265"/>
      <c r="H2" s="265"/>
      <c r="I2" s="265"/>
      <c r="J2" s="265"/>
      <c r="K2" s="265"/>
      <c r="L2" s="265"/>
      <c r="M2" s="265"/>
      <c r="N2" s="265"/>
      <c r="O2" s="265"/>
      <c r="P2" s="265"/>
      <c r="Q2" s="265"/>
      <c r="R2" s="265"/>
      <c r="S2" s="265"/>
      <c r="T2" s="265"/>
      <c r="U2" s="265"/>
      <c r="V2" s="265"/>
      <c r="W2" s="265"/>
      <c r="X2" s="265"/>
      <c r="Y2" s="265"/>
    </row>
    <row r="3" spans="1:25" x14ac:dyDescent="0.15">
      <c r="Y3" s="113" t="s">
        <v>696</v>
      </c>
    </row>
    <row r="4" spans="1:25" ht="32.450000000000003" customHeight="1" x14ac:dyDescent="0.15">
      <c r="A4" s="301" t="s">
        <v>779</v>
      </c>
      <c r="B4" s="301" t="s">
        <v>780</v>
      </c>
      <c r="C4" s="301" t="s">
        <v>781</v>
      </c>
      <c r="D4" s="301" t="s">
        <v>782</v>
      </c>
      <c r="E4" s="301" t="s">
        <v>783</v>
      </c>
      <c r="F4" s="301" t="s">
        <v>784</v>
      </c>
      <c r="G4" s="301" t="s">
        <v>785</v>
      </c>
      <c r="H4" s="301" t="s">
        <v>786</v>
      </c>
      <c r="I4" s="301" t="s">
        <v>698</v>
      </c>
      <c r="J4" s="301" t="s">
        <v>787</v>
      </c>
      <c r="K4" s="301" t="s">
        <v>702</v>
      </c>
      <c r="L4" s="301"/>
      <c r="M4" s="301" t="s">
        <v>788</v>
      </c>
      <c r="N4" s="301"/>
      <c r="O4" s="301" t="s">
        <v>789</v>
      </c>
      <c r="P4" s="301" t="s">
        <v>790</v>
      </c>
      <c r="Q4" s="301" t="s">
        <v>706</v>
      </c>
      <c r="R4" s="301" t="s">
        <v>707</v>
      </c>
      <c r="S4" s="301" t="s">
        <v>708</v>
      </c>
      <c r="T4" s="301" t="s">
        <v>709</v>
      </c>
      <c r="U4" s="301" t="s">
        <v>710</v>
      </c>
      <c r="V4" s="301" t="s">
        <v>791</v>
      </c>
      <c r="W4" s="301"/>
      <c r="X4" s="301" t="s">
        <v>792</v>
      </c>
      <c r="Y4" s="301" t="s">
        <v>209</v>
      </c>
    </row>
    <row r="5" spans="1:25" ht="32.1" customHeight="1" x14ac:dyDescent="0.15">
      <c r="A5" s="301"/>
      <c r="B5" s="301"/>
      <c r="C5" s="301"/>
      <c r="D5" s="301"/>
      <c r="E5" s="301"/>
      <c r="F5" s="301"/>
      <c r="G5" s="301"/>
      <c r="H5" s="301"/>
      <c r="I5" s="301"/>
      <c r="J5" s="301"/>
      <c r="K5" s="86" t="s">
        <v>713</v>
      </c>
      <c r="L5" s="86" t="s">
        <v>714</v>
      </c>
      <c r="M5" s="86" t="s">
        <v>713</v>
      </c>
      <c r="N5" s="86" t="s">
        <v>714</v>
      </c>
      <c r="O5" s="301"/>
      <c r="P5" s="301"/>
      <c r="Q5" s="301"/>
      <c r="R5" s="301"/>
      <c r="S5" s="301"/>
      <c r="T5" s="301"/>
      <c r="U5" s="301"/>
      <c r="V5" s="86" t="s">
        <v>701</v>
      </c>
      <c r="W5" s="86" t="s">
        <v>793</v>
      </c>
      <c r="X5" s="301"/>
      <c r="Y5" s="301"/>
    </row>
    <row r="6" spans="1:25" ht="64.150000000000006" customHeight="1" x14ac:dyDescent="0.15">
      <c r="A6" s="102"/>
      <c r="B6" s="103"/>
      <c r="C6" s="103"/>
      <c r="D6" s="103"/>
      <c r="E6" s="104"/>
      <c r="F6" s="104"/>
      <c r="G6" s="365"/>
      <c r="H6" s="345"/>
      <c r="I6" s="107"/>
      <c r="J6" s="105"/>
      <c r="K6" s="108"/>
      <c r="L6" s="367"/>
      <c r="M6" s="109"/>
      <c r="N6" s="370"/>
      <c r="O6" s="105"/>
      <c r="P6" s="110"/>
      <c r="Q6" s="105"/>
      <c r="R6" s="112"/>
      <c r="S6" s="112"/>
      <c r="T6" s="112"/>
      <c r="U6" s="112"/>
      <c r="V6" s="359"/>
      <c r="W6" s="359"/>
      <c r="X6" s="373"/>
      <c r="Y6" s="114"/>
    </row>
    <row r="7" spans="1:25" ht="64.150000000000006" customHeight="1" x14ac:dyDescent="0.15">
      <c r="A7" s="102"/>
      <c r="B7" s="103"/>
      <c r="C7" s="103"/>
      <c r="D7" s="103"/>
      <c r="E7" s="104"/>
      <c r="F7" s="104"/>
      <c r="G7" s="366"/>
      <c r="H7" s="346"/>
      <c r="I7" s="107"/>
      <c r="J7" s="105"/>
      <c r="K7" s="367"/>
      <c r="L7" s="368"/>
      <c r="M7" s="367"/>
      <c r="N7" s="371"/>
      <c r="O7" s="105"/>
      <c r="P7" s="111"/>
      <c r="Q7" s="105"/>
      <c r="R7" s="112"/>
      <c r="S7" s="112"/>
      <c r="T7" s="112"/>
      <c r="U7" s="112"/>
      <c r="V7" s="360"/>
      <c r="W7" s="360"/>
      <c r="X7" s="374"/>
      <c r="Y7" s="114"/>
    </row>
    <row r="8" spans="1:25" ht="64.150000000000006" customHeight="1" x14ac:dyDescent="0.15">
      <c r="A8" s="102"/>
      <c r="B8" s="103"/>
      <c r="C8" s="103"/>
      <c r="D8" s="103"/>
      <c r="E8" s="104"/>
      <c r="F8" s="104"/>
      <c r="G8" s="366"/>
      <c r="H8" s="346"/>
      <c r="I8" s="107"/>
      <c r="J8" s="105"/>
      <c r="K8" s="368"/>
      <c r="L8" s="368"/>
      <c r="M8" s="368"/>
      <c r="N8" s="371"/>
      <c r="O8" s="105"/>
      <c r="P8" s="111"/>
      <c r="Q8" s="105"/>
      <c r="R8" s="112"/>
      <c r="S8" s="112"/>
      <c r="T8" s="112"/>
      <c r="U8" s="112"/>
      <c r="V8" s="360"/>
      <c r="W8" s="360"/>
      <c r="X8" s="374"/>
      <c r="Y8" s="115"/>
    </row>
    <row r="9" spans="1:25" ht="64.150000000000006" customHeight="1" x14ac:dyDescent="0.15">
      <c r="A9" s="102"/>
      <c r="B9" s="103"/>
      <c r="C9" s="103"/>
      <c r="D9" s="103"/>
      <c r="E9" s="104"/>
      <c r="F9" s="104"/>
      <c r="G9" s="366"/>
      <c r="H9" s="346"/>
      <c r="I9" s="107"/>
      <c r="J9" s="105"/>
      <c r="K9" s="368"/>
      <c r="L9" s="368"/>
      <c r="M9" s="368"/>
      <c r="N9" s="371"/>
      <c r="O9" s="105"/>
      <c r="P9" s="111"/>
      <c r="Q9" s="105"/>
      <c r="R9" s="112"/>
      <c r="S9" s="112"/>
      <c r="T9" s="112"/>
      <c r="U9" s="112"/>
      <c r="V9" s="360"/>
      <c r="W9" s="360"/>
      <c r="X9" s="374"/>
      <c r="Y9" s="115"/>
    </row>
    <row r="10" spans="1:25" ht="64.150000000000006" customHeight="1" x14ac:dyDescent="0.15">
      <c r="A10" s="102"/>
      <c r="B10" s="103"/>
      <c r="C10" s="103"/>
      <c r="D10" s="103"/>
      <c r="E10" s="104"/>
      <c r="F10" s="104"/>
      <c r="G10" s="366"/>
      <c r="H10" s="346"/>
      <c r="I10" s="107"/>
      <c r="J10" s="105"/>
      <c r="K10" s="368"/>
      <c r="L10" s="368"/>
      <c r="M10" s="368"/>
      <c r="N10" s="371"/>
      <c r="O10" s="105"/>
      <c r="P10" s="111"/>
      <c r="Q10" s="105"/>
      <c r="R10" s="112"/>
      <c r="S10" s="112"/>
      <c r="T10" s="112"/>
      <c r="U10" s="112"/>
      <c r="V10" s="360"/>
      <c r="W10" s="360"/>
      <c r="X10" s="374"/>
      <c r="Y10" s="98"/>
    </row>
    <row r="11" spans="1:25" ht="42.95" customHeight="1" x14ac:dyDescent="0.15">
      <c r="A11" s="102"/>
      <c r="B11" s="103"/>
      <c r="C11" s="103"/>
      <c r="D11" s="103"/>
      <c r="E11" s="104"/>
      <c r="F11" s="104"/>
      <c r="G11" s="366"/>
      <c r="H11" s="346"/>
      <c r="I11" s="107"/>
      <c r="J11" s="105"/>
      <c r="K11" s="368"/>
      <c r="L11" s="368"/>
      <c r="M11" s="368"/>
      <c r="N11" s="371"/>
      <c r="O11" s="105"/>
      <c r="P11" s="111"/>
      <c r="Q11" s="105"/>
      <c r="R11" s="112"/>
      <c r="S11" s="112"/>
      <c r="T11" s="112"/>
      <c r="U11" s="112"/>
      <c r="V11" s="360"/>
      <c r="W11" s="360"/>
      <c r="X11" s="374"/>
      <c r="Y11" s="98"/>
    </row>
    <row r="12" spans="1:25" ht="42.95" customHeight="1" x14ac:dyDescent="0.15">
      <c r="A12" s="102"/>
      <c r="B12" s="103"/>
      <c r="C12" s="103"/>
      <c r="D12" s="103"/>
      <c r="E12" s="104"/>
      <c r="F12" s="104"/>
      <c r="G12" s="366"/>
      <c r="H12" s="346"/>
      <c r="I12" s="107"/>
      <c r="J12" s="105"/>
      <c r="K12" s="369"/>
      <c r="L12" s="369"/>
      <c r="M12" s="369"/>
      <c r="N12" s="372"/>
      <c r="O12" s="105"/>
      <c r="P12" s="111"/>
      <c r="Q12" s="105"/>
      <c r="R12" s="112"/>
      <c r="S12" s="112"/>
      <c r="T12" s="112"/>
      <c r="U12" s="112"/>
      <c r="V12" s="361"/>
      <c r="W12" s="361"/>
      <c r="X12" s="375"/>
      <c r="Y12" s="98"/>
    </row>
    <row r="13" spans="1:25" ht="33" hidden="1" customHeight="1" x14ac:dyDescent="0.15">
      <c r="A13" s="87"/>
      <c r="B13" s="87"/>
      <c r="C13" s="87"/>
      <c r="D13" s="87"/>
      <c r="E13" s="87"/>
      <c r="F13" s="87"/>
      <c r="G13" s="98"/>
      <c r="H13" s="106"/>
      <c r="I13" s="98"/>
      <c r="J13" s="98"/>
      <c r="K13" s="106"/>
      <c r="L13" s="106"/>
      <c r="M13" s="106"/>
      <c r="N13" s="106"/>
      <c r="O13" s="98"/>
      <c r="P13" s="98"/>
      <c r="Q13" s="87"/>
      <c r="R13" s="87"/>
      <c r="S13" s="87"/>
      <c r="T13" s="87"/>
      <c r="U13" s="87"/>
      <c r="V13" s="98"/>
      <c r="W13" s="98"/>
      <c r="X13" s="98"/>
      <c r="Y13" s="98"/>
    </row>
    <row r="14" spans="1:25" ht="33" hidden="1" customHeight="1" x14ac:dyDescent="0.15">
      <c r="A14" s="87"/>
      <c r="B14" s="87"/>
      <c r="C14" s="87"/>
      <c r="D14" s="87"/>
      <c r="E14" s="87"/>
      <c r="F14" s="87"/>
      <c r="G14" s="98"/>
      <c r="H14" s="106"/>
      <c r="I14" s="98"/>
      <c r="J14" s="98"/>
      <c r="K14" s="106"/>
      <c r="L14" s="106"/>
      <c r="M14" s="106"/>
      <c r="N14" s="106"/>
      <c r="O14" s="98"/>
      <c r="P14" s="98"/>
      <c r="Q14" s="87"/>
      <c r="R14" s="87"/>
      <c r="S14" s="87"/>
      <c r="T14" s="87"/>
      <c r="U14" s="87"/>
      <c r="V14" s="98"/>
      <c r="W14" s="98"/>
      <c r="X14" s="98"/>
      <c r="Y14" s="98"/>
    </row>
    <row r="15" spans="1:25" ht="33" hidden="1" customHeight="1" x14ac:dyDescent="0.15">
      <c r="A15" s="87"/>
      <c r="B15" s="87"/>
      <c r="C15" s="87"/>
      <c r="D15" s="87"/>
      <c r="E15" s="87"/>
      <c r="F15" s="87"/>
      <c r="G15" s="98"/>
      <c r="H15" s="106"/>
      <c r="I15" s="98"/>
      <c r="J15" s="98"/>
      <c r="K15" s="106"/>
      <c r="L15" s="106"/>
      <c r="M15" s="106"/>
      <c r="N15" s="106"/>
      <c r="O15" s="98"/>
      <c r="P15" s="98"/>
      <c r="Q15" s="87"/>
      <c r="R15" s="87"/>
      <c r="S15" s="87"/>
      <c r="T15" s="87"/>
      <c r="U15" s="87"/>
      <c r="V15" s="98"/>
      <c r="W15" s="98"/>
      <c r="X15" s="98"/>
      <c r="Y15" s="98"/>
    </row>
    <row r="16" spans="1:25" ht="33" hidden="1" customHeight="1" x14ac:dyDescent="0.15">
      <c r="A16" s="87"/>
      <c r="B16" s="87"/>
      <c r="C16" s="87"/>
      <c r="D16" s="87"/>
      <c r="E16" s="87"/>
      <c r="F16" s="87"/>
      <c r="G16" s="98"/>
      <c r="H16" s="106"/>
      <c r="I16" s="98"/>
      <c r="J16" s="98"/>
      <c r="K16" s="106"/>
      <c r="L16" s="106"/>
      <c r="M16" s="106"/>
      <c r="N16" s="106"/>
      <c r="O16" s="98"/>
      <c r="P16" s="98"/>
      <c r="Q16" s="87"/>
      <c r="R16" s="87"/>
      <c r="S16" s="87"/>
      <c r="T16" s="87"/>
      <c r="U16" s="87"/>
      <c r="V16" s="98"/>
      <c r="W16" s="98"/>
      <c r="X16" s="98"/>
      <c r="Y16" s="98"/>
    </row>
  </sheetData>
  <mergeCells count="32">
    <mergeCell ref="Y4:Y5"/>
    <mergeCell ref="U4:U5"/>
    <mergeCell ref="V6:V12"/>
    <mergeCell ref="W6:W12"/>
    <mergeCell ref="X4:X5"/>
    <mergeCell ref="X6:X12"/>
    <mergeCell ref="K7:K12"/>
    <mergeCell ref="L6:L12"/>
    <mergeCell ref="M7:M12"/>
    <mergeCell ref="N6:N12"/>
    <mergeCell ref="O4:O5"/>
    <mergeCell ref="G6:G12"/>
    <mergeCell ref="H4:H5"/>
    <mergeCell ref="H6:H12"/>
    <mergeCell ref="I4:I5"/>
    <mergeCell ref="J4:J5"/>
    <mergeCell ref="A2:Y2"/>
    <mergeCell ref="K4:L4"/>
    <mergeCell ref="M4:N4"/>
    <mergeCell ref="V4:W4"/>
    <mergeCell ref="A4:A5"/>
    <mergeCell ref="B4:B5"/>
    <mergeCell ref="C4:C5"/>
    <mergeCell ref="D4:D5"/>
    <mergeCell ref="E4:E5"/>
    <mergeCell ref="F4:F5"/>
    <mergeCell ref="G4:G5"/>
    <mergeCell ref="P4:P5"/>
    <mergeCell ref="Q4:Q5"/>
    <mergeCell ref="R4:R5"/>
    <mergeCell ref="S4:S5"/>
    <mergeCell ref="T4:T5"/>
  </mergeCells>
  <phoneticPr fontId="35" type="noConversion"/>
  <printOptions horizontalCentered="1"/>
  <pageMargins left="0.39370078740157499" right="0.39370078740157499" top="0.74803149606299202" bottom="0.62992125984252001" header="0.511811023622047" footer="0.511811023622047"/>
  <pageSetup paperSize="9" scale="5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pageSetUpPr fitToPage="1"/>
  </sheetPr>
  <dimension ref="A1:AI13"/>
  <sheetViews>
    <sheetView view="pageBreakPreview" zoomScaleNormal="100" workbookViewId="0">
      <selection activeCell="A7" sqref="A7:AG13"/>
    </sheetView>
  </sheetViews>
  <sheetFormatPr defaultColWidth="9" defaultRowHeight="12.75" x14ac:dyDescent="0.15"/>
  <cols>
    <col min="1" max="1" width="6" style="85" customWidth="1"/>
    <col min="2" max="2" width="6.625" style="85" customWidth="1"/>
    <col min="3" max="3" width="8.5" style="85" customWidth="1"/>
    <col min="4" max="4" width="7.375" style="85" customWidth="1"/>
    <col min="5" max="5" width="6.5" style="85" customWidth="1"/>
    <col min="6" max="6" width="8.75" style="85" customWidth="1"/>
    <col min="7" max="7" width="11.625" style="85" customWidth="1"/>
    <col min="8" max="8" width="9.5" style="85" customWidth="1"/>
    <col min="9" max="9" width="7.5" style="85" customWidth="1"/>
    <col min="10" max="10" width="10.375" style="85" customWidth="1"/>
    <col min="11" max="11" width="7.5" style="85" customWidth="1"/>
    <col min="12" max="12" width="10.375" style="85" customWidth="1"/>
    <col min="13" max="14" width="5.5" style="85" customWidth="1"/>
    <col min="15" max="15" width="10.375" style="85" customWidth="1"/>
    <col min="16" max="16" width="8.25" style="85" customWidth="1"/>
    <col min="17" max="20" width="4.625" style="85" customWidth="1"/>
    <col min="21" max="21" width="10.125" style="85" customWidth="1"/>
    <col min="22" max="22" width="8.125" style="85" customWidth="1"/>
    <col min="23" max="26" width="5.75" style="85" customWidth="1"/>
    <col min="27" max="27" width="7" style="85" customWidth="1"/>
    <col min="28" max="28" width="6.75" style="85" customWidth="1"/>
    <col min="29" max="34" width="4.5" style="85" customWidth="1"/>
    <col min="35" max="35" width="10.5" style="85" customWidth="1"/>
    <col min="36" max="16384" width="9" style="85"/>
  </cols>
  <sheetData>
    <row r="1" spans="1:35" x14ac:dyDescent="0.15">
      <c r="A1" s="85" t="s">
        <v>794</v>
      </c>
    </row>
    <row r="2" spans="1:35" ht="22.5" x14ac:dyDescent="0.15">
      <c r="A2" s="288" t="s">
        <v>893</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row>
    <row r="3" spans="1:35" x14ac:dyDescent="0.15">
      <c r="AI3" s="101" t="s">
        <v>795</v>
      </c>
    </row>
    <row r="4" spans="1:35" ht="21.6" customHeight="1" x14ac:dyDescent="0.15">
      <c r="A4" s="301" t="s">
        <v>796</v>
      </c>
      <c r="B4" s="301" t="s">
        <v>781</v>
      </c>
      <c r="C4" s="301" t="s">
        <v>797</v>
      </c>
      <c r="D4" s="301" t="s">
        <v>798</v>
      </c>
      <c r="E4" s="301" t="s">
        <v>799</v>
      </c>
      <c r="F4" s="301" t="s">
        <v>800</v>
      </c>
      <c r="G4" s="301" t="s">
        <v>801</v>
      </c>
      <c r="H4" s="301" t="s">
        <v>802</v>
      </c>
      <c r="I4" s="301" t="s">
        <v>803</v>
      </c>
      <c r="J4" s="301"/>
      <c r="K4" s="301" t="s">
        <v>804</v>
      </c>
      <c r="L4" s="301"/>
      <c r="M4" s="301" t="s">
        <v>707</v>
      </c>
      <c r="N4" s="301"/>
      <c r="O4" s="301"/>
      <c r="P4" s="301"/>
      <c r="Q4" s="301"/>
      <c r="R4" s="301"/>
      <c r="S4" s="301"/>
      <c r="T4" s="301"/>
      <c r="U4" s="301" t="s">
        <v>708</v>
      </c>
      <c r="V4" s="301"/>
      <c r="W4" s="301"/>
      <c r="X4" s="301"/>
      <c r="Y4" s="301"/>
      <c r="Z4" s="301"/>
      <c r="AA4" s="301" t="s">
        <v>709</v>
      </c>
      <c r="AB4" s="301"/>
      <c r="AC4" s="301"/>
      <c r="AD4" s="301"/>
      <c r="AE4" s="301"/>
      <c r="AF4" s="301"/>
      <c r="AG4" s="301"/>
      <c r="AH4" s="301"/>
      <c r="AI4" s="301" t="s">
        <v>209</v>
      </c>
    </row>
    <row r="5" spans="1:35" ht="21.6" customHeight="1" x14ac:dyDescent="0.15">
      <c r="A5" s="301"/>
      <c r="B5" s="301"/>
      <c r="C5" s="301"/>
      <c r="D5" s="301"/>
      <c r="E5" s="301"/>
      <c r="F5" s="301"/>
      <c r="G5" s="301"/>
      <c r="H5" s="301"/>
      <c r="I5" s="301"/>
      <c r="J5" s="301"/>
      <c r="K5" s="301"/>
      <c r="L5" s="301"/>
      <c r="M5" s="301" t="s">
        <v>805</v>
      </c>
      <c r="N5" s="301"/>
      <c r="O5" s="301" t="s">
        <v>806</v>
      </c>
      <c r="P5" s="301"/>
      <c r="Q5" s="301" t="s">
        <v>807</v>
      </c>
      <c r="R5" s="301"/>
      <c r="S5" s="301" t="s">
        <v>273</v>
      </c>
      <c r="T5" s="301"/>
      <c r="U5" s="301" t="s">
        <v>808</v>
      </c>
      <c r="V5" s="301"/>
      <c r="W5" s="301" t="s">
        <v>809</v>
      </c>
      <c r="X5" s="301"/>
      <c r="Y5" s="301" t="s">
        <v>810</v>
      </c>
      <c r="Z5" s="301"/>
      <c r="AA5" s="301" t="s">
        <v>811</v>
      </c>
      <c r="AB5" s="301"/>
      <c r="AC5" s="301" t="s">
        <v>812</v>
      </c>
      <c r="AD5" s="301"/>
      <c r="AE5" s="301" t="s">
        <v>813</v>
      </c>
      <c r="AF5" s="301"/>
      <c r="AG5" s="301" t="s">
        <v>273</v>
      </c>
      <c r="AH5" s="301"/>
      <c r="AI5" s="301"/>
    </row>
    <row r="6" spans="1:35" ht="24" x14ac:dyDescent="0.15">
      <c r="A6" s="301"/>
      <c r="B6" s="301"/>
      <c r="C6" s="301"/>
      <c r="D6" s="301"/>
      <c r="E6" s="301"/>
      <c r="F6" s="301"/>
      <c r="G6" s="301"/>
      <c r="H6" s="301"/>
      <c r="I6" s="86" t="s">
        <v>814</v>
      </c>
      <c r="J6" s="86" t="s">
        <v>815</v>
      </c>
      <c r="K6" s="86" t="s">
        <v>814</v>
      </c>
      <c r="L6" s="86" t="s">
        <v>815</v>
      </c>
      <c r="M6" s="86" t="s">
        <v>816</v>
      </c>
      <c r="N6" s="86" t="s">
        <v>817</v>
      </c>
      <c r="O6" s="86" t="s">
        <v>816</v>
      </c>
      <c r="P6" s="86" t="s">
        <v>817</v>
      </c>
      <c r="Q6" s="86" t="s">
        <v>816</v>
      </c>
      <c r="R6" s="86" t="s">
        <v>817</v>
      </c>
      <c r="S6" s="86" t="s">
        <v>816</v>
      </c>
      <c r="T6" s="86" t="s">
        <v>817</v>
      </c>
      <c r="U6" s="86" t="s">
        <v>816</v>
      </c>
      <c r="V6" s="86" t="s">
        <v>817</v>
      </c>
      <c r="W6" s="86" t="s">
        <v>816</v>
      </c>
      <c r="X6" s="86" t="s">
        <v>817</v>
      </c>
      <c r="Y6" s="86" t="s">
        <v>816</v>
      </c>
      <c r="Z6" s="86" t="s">
        <v>817</v>
      </c>
      <c r="AA6" s="86" t="s">
        <v>816</v>
      </c>
      <c r="AB6" s="86" t="s">
        <v>817</v>
      </c>
      <c r="AC6" s="86" t="s">
        <v>816</v>
      </c>
      <c r="AD6" s="86" t="s">
        <v>817</v>
      </c>
      <c r="AE6" s="86" t="s">
        <v>816</v>
      </c>
      <c r="AF6" s="86" t="s">
        <v>817</v>
      </c>
      <c r="AG6" s="86" t="s">
        <v>816</v>
      </c>
      <c r="AH6" s="86" t="s">
        <v>817</v>
      </c>
      <c r="AI6" s="301"/>
    </row>
    <row r="7" spans="1:35" ht="27" customHeight="1" x14ac:dyDescent="0.15">
      <c r="A7" s="87"/>
      <c r="B7" s="87"/>
      <c r="C7" s="87"/>
      <c r="D7" s="88"/>
      <c r="E7" s="88"/>
      <c r="F7" s="89"/>
      <c r="G7" s="376"/>
      <c r="H7" s="90"/>
      <c r="I7" s="91"/>
      <c r="J7" s="379"/>
      <c r="K7" s="91"/>
      <c r="L7" s="379"/>
      <c r="M7" s="92"/>
      <c r="N7" s="92"/>
      <c r="O7" s="90"/>
      <c r="P7" s="93"/>
      <c r="Q7" s="95"/>
      <c r="R7" s="95"/>
      <c r="S7" s="92"/>
      <c r="T7" s="92"/>
      <c r="U7" s="90"/>
      <c r="V7" s="96"/>
      <c r="W7" s="92"/>
      <c r="X7" s="92"/>
      <c r="Y7" s="95"/>
      <c r="Z7" s="95"/>
      <c r="AA7" s="90"/>
      <c r="AB7" s="91"/>
      <c r="AC7" s="98"/>
      <c r="AD7" s="98"/>
      <c r="AE7" s="92"/>
      <c r="AF7" s="99"/>
      <c r="AG7" s="99"/>
      <c r="AH7" s="98"/>
      <c r="AI7" s="98"/>
    </row>
    <row r="8" spans="1:35" ht="27" customHeight="1" x14ac:dyDescent="0.15">
      <c r="A8" s="87"/>
      <c r="B8" s="87"/>
      <c r="C8" s="87"/>
      <c r="D8" s="88"/>
      <c r="E8" s="88"/>
      <c r="F8" s="89"/>
      <c r="G8" s="377"/>
      <c r="H8" s="90"/>
      <c r="I8" s="379"/>
      <c r="J8" s="380"/>
      <c r="K8" s="379"/>
      <c r="L8" s="380"/>
      <c r="M8" s="92"/>
      <c r="N8" s="92"/>
      <c r="O8" s="90"/>
      <c r="P8" s="382"/>
      <c r="Q8" s="97"/>
      <c r="R8" s="93"/>
      <c r="S8" s="92"/>
      <c r="T8" s="92"/>
      <c r="U8" s="90"/>
      <c r="V8" s="385"/>
      <c r="W8" s="92"/>
      <c r="X8" s="92"/>
      <c r="Y8" s="97"/>
      <c r="Z8" s="96"/>
      <c r="AA8" s="90"/>
      <c r="AB8" s="379"/>
      <c r="AC8" s="98"/>
      <c r="AD8" s="98"/>
      <c r="AE8" s="92"/>
      <c r="AF8" s="99"/>
      <c r="AG8" s="99"/>
      <c r="AH8" s="98"/>
      <c r="AI8" s="98"/>
    </row>
    <row r="9" spans="1:35" ht="25.15" customHeight="1" x14ac:dyDescent="0.15">
      <c r="A9" s="87"/>
      <c r="B9" s="87"/>
      <c r="C9" s="87"/>
      <c r="D9" s="88"/>
      <c r="E9" s="88"/>
      <c r="F9" s="89"/>
      <c r="G9" s="377"/>
      <c r="H9" s="90"/>
      <c r="I9" s="380"/>
      <c r="J9" s="380"/>
      <c r="K9" s="380"/>
      <c r="L9" s="380"/>
      <c r="M9" s="94"/>
      <c r="N9" s="94"/>
      <c r="O9" s="90"/>
      <c r="P9" s="383"/>
      <c r="Q9" s="97"/>
      <c r="R9" s="93"/>
      <c r="S9" s="95"/>
      <c r="T9" s="95"/>
      <c r="U9" s="90"/>
      <c r="V9" s="386"/>
      <c r="W9" s="95"/>
      <c r="X9" s="95"/>
      <c r="Y9" s="97"/>
      <c r="Z9" s="96"/>
      <c r="AA9" s="90"/>
      <c r="AB9" s="380"/>
      <c r="AC9" s="98"/>
      <c r="AD9" s="98"/>
      <c r="AE9" s="87"/>
      <c r="AF9" s="98"/>
      <c r="AG9" s="98"/>
      <c r="AH9" s="98"/>
      <c r="AI9" s="98"/>
    </row>
    <row r="10" spans="1:35" ht="25.15" customHeight="1" x14ac:dyDescent="0.15">
      <c r="A10" s="87"/>
      <c r="B10" s="87"/>
      <c r="C10" s="87"/>
      <c r="D10" s="88"/>
      <c r="E10" s="88"/>
      <c r="F10" s="89"/>
      <c r="G10" s="377"/>
      <c r="H10" s="90"/>
      <c r="I10" s="380"/>
      <c r="J10" s="380"/>
      <c r="K10" s="380"/>
      <c r="L10" s="380"/>
      <c r="M10" s="94"/>
      <c r="N10" s="94"/>
      <c r="O10" s="90"/>
      <c r="P10" s="383"/>
      <c r="Q10" s="97"/>
      <c r="R10" s="93"/>
      <c r="S10" s="95"/>
      <c r="T10" s="95"/>
      <c r="U10" s="90"/>
      <c r="V10" s="386"/>
      <c r="W10" s="95"/>
      <c r="X10" s="95"/>
      <c r="Y10" s="97"/>
      <c r="Z10" s="96"/>
      <c r="AA10" s="90"/>
      <c r="AB10" s="380"/>
      <c r="AC10" s="98"/>
      <c r="AD10" s="98"/>
      <c r="AE10" s="98"/>
      <c r="AF10" s="98"/>
      <c r="AG10" s="98"/>
      <c r="AH10" s="98"/>
      <c r="AI10" s="98"/>
    </row>
    <row r="11" spans="1:35" ht="25.15" customHeight="1" x14ac:dyDescent="0.15">
      <c r="A11" s="87"/>
      <c r="B11" s="87"/>
      <c r="C11" s="87"/>
      <c r="D11" s="88"/>
      <c r="E11" s="88"/>
      <c r="F11" s="89"/>
      <c r="G11" s="377"/>
      <c r="H11" s="90"/>
      <c r="I11" s="380"/>
      <c r="J11" s="380"/>
      <c r="K11" s="380"/>
      <c r="L11" s="380"/>
      <c r="M11" s="94"/>
      <c r="N11" s="94"/>
      <c r="O11" s="90"/>
      <c r="P11" s="383"/>
      <c r="Q11" s="97"/>
      <c r="R11" s="93"/>
      <c r="S11" s="95"/>
      <c r="T11" s="95"/>
      <c r="U11" s="90"/>
      <c r="V11" s="386"/>
      <c r="W11" s="95"/>
      <c r="X11" s="95"/>
      <c r="Y11" s="97"/>
      <c r="Z11" s="96"/>
      <c r="AA11" s="90"/>
      <c r="AB11" s="380"/>
      <c r="AC11" s="98"/>
      <c r="AD11" s="98"/>
      <c r="AE11" s="98"/>
      <c r="AF11" s="98"/>
      <c r="AG11" s="98"/>
      <c r="AH11" s="98"/>
      <c r="AI11" s="98"/>
    </row>
    <row r="12" spans="1:35" ht="25.15" customHeight="1" x14ac:dyDescent="0.15">
      <c r="A12" s="87"/>
      <c r="B12" s="87"/>
      <c r="C12" s="87"/>
      <c r="D12" s="88"/>
      <c r="E12" s="88"/>
      <c r="F12" s="89"/>
      <c r="G12" s="377"/>
      <c r="H12" s="90"/>
      <c r="I12" s="380"/>
      <c r="J12" s="380"/>
      <c r="K12" s="380"/>
      <c r="L12" s="380"/>
      <c r="M12" s="94"/>
      <c r="N12" s="94"/>
      <c r="O12" s="90"/>
      <c r="P12" s="383"/>
      <c r="Q12" s="97"/>
      <c r="R12" s="93"/>
      <c r="S12" s="95"/>
      <c r="T12" s="95"/>
      <c r="U12" s="90"/>
      <c r="V12" s="386"/>
      <c r="W12" s="95"/>
      <c r="X12" s="95"/>
      <c r="Y12" s="97"/>
      <c r="Z12" s="96"/>
      <c r="AA12" s="90"/>
      <c r="AB12" s="380"/>
      <c r="AC12" s="97"/>
      <c r="AD12" s="100"/>
      <c r="AE12" s="98"/>
      <c r="AF12" s="98"/>
      <c r="AG12" s="98"/>
      <c r="AH12" s="98"/>
      <c r="AI12" s="98"/>
    </row>
    <row r="13" spans="1:35" ht="25.15" customHeight="1" x14ac:dyDescent="0.15">
      <c r="A13" s="87"/>
      <c r="B13" s="87"/>
      <c r="C13" s="87"/>
      <c r="D13" s="88"/>
      <c r="E13" s="88"/>
      <c r="F13" s="89"/>
      <c r="G13" s="378"/>
      <c r="H13" s="90"/>
      <c r="I13" s="381"/>
      <c r="J13" s="381"/>
      <c r="K13" s="381"/>
      <c r="L13" s="381"/>
      <c r="M13" s="94"/>
      <c r="N13" s="94"/>
      <c r="O13" s="90"/>
      <c r="P13" s="384"/>
      <c r="Q13" s="97"/>
      <c r="R13" s="93"/>
      <c r="S13" s="95"/>
      <c r="T13" s="95"/>
      <c r="U13" s="90"/>
      <c r="V13" s="387"/>
      <c r="W13" s="95"/>
      <c r="X13" s="95"/>
      <c r="Y13" s="97"/>
      <c r="Z13" s="96"/>
      <c r="AA13" s="90"/>
      <c r="AB13" s="381"/>
      <c r="AC13" s="97"/>
      <c r="AD13" s="100"/>
      <c r="AE13" s="98"/>
      <c r="AF13" s="98"/>
      <c r="AG13" s="98"/>
      <c r="AH13" s="98"/>
      <c r="AI13" s="98"/>
    </row>
  </sheetData>
  <mergeCells count="34">
    <mergeCell ref="AI4:AI6"/>
    <mergeCell ref="I4:J5"/>
    <mergeCell ref="K4:L5"/>
    <mergeCell ref="K8:K13"/>
    <mergeCell ref="L7:L13"/>
    <mergeCell ref="P8:P13"/>
    <mergeCell ref="V8:V13"/>
    <mergeCell ref="AB8:AB13"/>
    <mergeCell ref="G4:G6"/>
    <mergeCell ref="G7:G13"/>
    <mergeCell ref="H4:H6"/>
    <mergeCell ref="I8:I13"/>
    <mergeCell ref="J7:J13"/>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35" type="noConversion"/>
  <printOptions horizontalCentered="1"/>
  <pageMargins left="0.39370078740157499" right="0.39370078740157499" top="0.70866141732283505" bottom="0.62992125984252001" header="0.39370078740157499" footer="0.31496062992126"/>
  <pageSetup paperSize="9" scale="5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818</v>
      </c>
    </row>
    <row r="2" spans="1:7" ht="43.15" customHeight="1" x14ac:dyDescent="0.15">
      <c r="A2" s="388" t="s">
        <v>819</v>
      </c>
      <c r="B2" s="388"/>
      <c r="C2" s="388"/>
      <c r="D2" s="388"/>
      <c r="E2" s="388"/>
      <c r="F2" s="388"/>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446</v>
      </c>
      <c r="G4" s="52"/>
    </row>
    <row r="5" spans="1:7" s="45" customFormat="1" ht="15" customHeight="1" x14ac:dyDescent="0.15">
      <c r="A5" s="54" t="s">
        <v>447</v>
      </c>
      <c r="B5" s="55" t="s">
        <v>448</v>
      </c>
      <c r="C5" s="56">
        <v>45077</v>
      </c>
      <c r="D5" s="55" t="s">
        <v>450</v>
      </c>
      <c r="E5" s="55" t="s">
        <v>448</v>
      </c>
      <c r="F5" s="56">
        <v>45077</v>
      </c>
      <c r="G5" s="57"/>
    </row>
    <row r="6" spans="1:7" s="44" customFormat="1" ht="15" customHeight="1" x14ac:dyDescent="0.15">
      <c r="A6" s="58" t="s">
        <v>451</v>
      </c>
      <c r="B6" s="54" t="s">
        <v>452</v>
      </c>
      <c r="C6" s="59"/>
      <c r="D6" s="58" t="s">
        <v>453</v>
      </c>
      <c r="E6" s="60" t="s">
        <v>454</v>
      </c>
      <c r="F6" s="61"/>
      <c r="G6" s="52"/>
    </row>
    <row r="7" spans="1:7" s="44" customFormat="1" ht="15" customHeight="1" x14ac:dyDescent="0.15">
      <c r="A7" s="62" t="s">
        <v>455</v>
      </c>
      <c r="B7" s="63" t="s">
        <v>456</v>
      </c>
      <c r="C7" s="59">
        <f>'资产负债清查表（国有资产）'!C8</f>
        <v>1097545.03</v>
      </c>
      <c r="D7" s="62" t="s">
        <v>457</v>
      </c>
      <c r="E7" s="60" t="s">
        <v>458</v>
      </c>
      <c r="F7" s="61"/>
      <c r="G7" s="52"/>
    </row>
    <row r="8" spans="1:7" s="44" customFormat="1" ht="14.25" x14ac:dyDescent="0.15">
      <c r="A8" s="64" t="s">
        <v>459</v>
      </c>
      <c r="B8" s="54" t="s">
        <v>460</v>
      </c>
      <c r="C8" s="59"/>
      <c r="D8" s="64" t="s">
        <v>461</v>
      </c>
      <c r="E8" s="60" t="s">
        <v>462</v>
      </c>
      <c r="F8" s="61"/>
      <c r="G8" s="52"/>
    </row>
    <row r="9" spans="1:7" s="44" customFormat="1" ht="15" customHeight="1" x14ac:dyDescent="0.15">
      <c r="A9" s="64" t="s">
        <v>463</v>
      </c>
      <c r="B9" s="63" t="s">
        <v>464</v>
      </c>
      <c r="C9" s="59"/>
      <c r="D9" s="64" t="s">
        <v>465</v>
      </c>
      <c r="E9" s="60" t="s">
        <v>466</v>
      </c>
      <c r="F9" s="61"/>
      <c r="G9" s="52"/>
    </row>
    <row r="10" spans="1:7" s="44" customFormat="1" ht="15" customHeight="1" x14ac:dyDescent="0.15">
      <c r="A10" s="62" t="s">
        <v>467</v>
      </c>
      <c r="B10" s="54" t="s">
        <v>468</v>
      </c>
      <c r="C10" s="59"/>
      <c r="D10" s="62" t="s">
        <v>469</v>
      </c>
      <c r="E10" s="60" t="s">
        <v>470</v>
      </c>
      <c r="F10" s="61"/>
      <c r="G10" s="52"/>
    </row>
    <row r="11" spans="1:7" s="44" customFormat="1" ht="15" customHeight="1" x14ac:dyDescent="0.15">
      <c r="A11" s="65" t="s">
        <v>471</v>
      </c>
      <c r="B11" s="63" t="s">
        <v>472</v>
      </c>
      <c r="C11" s="66">
        <f>'资产负债清查表（国有资产）'!C12</f>
        <v>5081583</v>
      </c>
      <c r="D11" s="62" t="s">
        <v>473</v>
      </c>
      <c r="E11" s="60" t="s">
        <v>474</v>
      </c>
      <c r="F11" s="61">
        <f>'资产负债清查表（国有资产）'!G12</f>
        <v>8677771.4499999993</v>
      </c>
      <c r="G11" s="52"/>
    </row>
    <row r="12" spans="1:7" s="44" customFormat="1" ht="15" customHeight="1" x14ac:dyDescent="0.15">
      <c r="A12" s="67" t="s">
        <v>475</v>
      </c>
      <c r="B12" s="54" t="s">
        <v>476</v>
      </c>
      <c r="C12" s="59"/>
      <c r="D12" s="62" t="s">
        <v>477</v>
      </c>
      <c r="E12" s="60" t="s">
        <v>478</v>
      </c>
      <c r="F12" s="61"/>
      <c r="G12" s="52"/>
    </row>
    <row r="13" spans="1:7" s="44" customFormat="1" ht="15" customHeight="1" x14ac:dyDescent="0.15">
      <c r="A13" s="66" t="s">
        <v>479</v>
      </c>
      <c r="B13" s="63" t="s">
        <v>480</v>
      </c>
      <c r="C13" s="66">
        <f>C11-C12</f>
        <v>5081583</v>
      </c>
      <c r="D13" s="62" t="s">
        <v>481</v>
      </c>
      <c r="E13" s="60" t="s">
        <v>482</v>
      </c>
      <c r="F13" s="61">
        <f>'资产负债清查表（国有资产）'!G14</f>
        <v>238137.84</v>
      </c>
      <c r="G13" s="52"/>
    </row>
    <row r="14" spans="1:7" s="44" customFormat="1" ht="15" customHeight="1" x14ac:dyDescent="0.15">
      <c r="A14" s="62" t="s">
        <v>483</v>
      </c>
      <c r="B14" s="54" t="s">
        <v>484</v>
      </c>
      <c r="C14" s="59"/>
      <c r="D14" s="62" t="s">
        <v>485</v>
      </c>
      <c r="E14" s="60" t="s">
        <v>486</v>
      </c>
      <c r="F14" s="61"/>
      <c r="G14" s="52"/>
    </row>
    <row r="15" spans="1:7" s="44" customFormat="1" ht="15" customHeight="1" x14ac:dyDescent="0.15">
      <c r="A15" s="62" t="s">
        <v>487</v>
      </c>
      <c r="B15" s="63" t="s">
        <v>488</v>
      </c>
      <c r="C15" s="59"/>
      <c r="D15" s="62" t="s">
        <v>489</v>
      </c>
      <c r="E15" s="60" t="s">
        <v>490</v>
      </c>
      <c r="F15" s="61"/>
      <c r="G15" s="52"/>
    </row>
    <row r="16" spans="1:7" s="44" customFormat="1" ht="15" customHeight="1" x14ac:dyDescent="0.15">
      <c r="A16" s="62" t="s">
        <v>491</v>
      </c>
      <c r="B16" s="54" t="s">
        <v>492</v>
      </c>
      <c r="C16" s="59"/>
      <c r="D16" s="62" t="s">
        <v>493</v>
      </c>
      <c r="E16" s="60" t="s">
        <v>494</v>
      </c>
      <c r="F16" s="61"/>
      <c r="G16" s="52"/>
    </row>
    <row r="17" spans="1:7" s="44" customFormat="1" ht="15" customHeight="1" x14ac:dyDescent="0.15">
      <c r="A17" s="62" t="s">
        <v>495</v>
      </c>
      <c r="B17" s="63" t="s">
        <v>496</v>
      </c>
      <c r="C17" s="59">
        <f>'资产负债清查表（国有资产）'!C18</f>
        <v>3212.2</v>
      </c>
      <c r="D17" s="62" t="s">
        <v>497</v>
      </c>
      <c r="E17" s="60" t="s">
        <v>498</v>
      </c>
      <c r="F17" s="68">
        <f>'资产负债清查表（国有资产）'!G18</f>
        <v>137735.4</v>
      </c>
      <c r="G17" s="52"/>
    </row>
    <row r="18" spans="1:7" s="44" customFormat="1" ht="15" customHeight="1" x14ac:dyDescent="0.15">
      <c r="A18" s="66" t="s">
        <v>499</v>
      </c>
      <c r="B18" s="54" t="s">
        <v>500</v>
      </c>
      <c r="C18" s="59"/>
      <c r="D18" s="65" t="s">
        <v>501</v>
      </c>
      <c r="E18" s="60" t="s">
        <v>502</v>
      </c>
      <c r="F18" s="61"/>
      <c r="G18" s="52"/>
    </row>
    <row r="19" spans="1:7" s="44" customFormat="1" ht="15" customHeight="1" x14ac:dyDescent="0.15">
      <c r="A19" s="67" t="s">
        <v>503</v>
      </c>
      <c r="B19" s="63" t="s">
        <v>504</v>
      </c>
      <c r="C19" s="69">
        <f>C17-C18</f>
        <v>3212.2</v>
      </c>
      <c r="D19" s="70" t="s">
        <v>505</v>
      </c>
      <c r="E19" s="60" t="s">
        <v>506</v>
      </c>
      <c r="F19" s="61"/>
      <c r="G19" s="52"/>
    </row>
    <row r="20" spans="1:7" s="44" customFormat="1" ht="15" customHeight="1" x14ac:dyDescent="0.15">
      <c r="A20" s="62" t="s">
        <v>507</v>
      </c>
      <c r="B20" s="54" t="s">
        <v>508</v>
      </c>
      <c r="C20" s="59">
        <f>'资产负债清查表（国有资产）'!C21</f>
        <v>8257399.6799999997</v>
      </c>
      <c r="D20" s="62" t="s">
        <v>509</v>
      </c>
      <c r="E20" s="60" t="s">
        <v>510</v>
      </c>
      <c r="F20" s="61"/>
      <c r="G20" s="52"/>
    </row>
    <row r="21" spans="1:7" s="44" customFormat="1" ht="15" customHeight="1" x14ac:dyDescent="0.15">
      <c r="A21" s="62" t="s">
        <v>511</v>
      </c>
      <c r="B21" s="63" t="s">
        <v>512</v>
      </c>
      <c r="C21" s="59"/>
      <c r="D21" s="71" t="s">
        <v>513</v>
      </c>
      <c r="E21" s="60" t="s">
        <v>514</v>
      </c>
      <c r="F21" s="72">
        <f>ROUND(SUM(F7:F20),2)</f>
        <v>9053644.6899999995</v>
      </c>
      <c r="G21" s="52"/>
    </row>
    <row r="22" spans="1:7" s="44" customFormat="1" ht="15" customHeight="1" x14ac:dyDescent="0.15">
      <c r="A22" s="62" t="s">
        <v>515</v>
      </c>
      <c r="B22" s="54" t="s">
        <v>516</v>
      </c>
      <c r="C22" s="59"/>
      <c r="D22" s="62"/>
      <c r="E22" s="60" t="s">
        <v>517</v>
      </c>
      <c r="F22" s="61"/>
      <c r="G22" s="52"/>
    </row>
    <row r="23" spans="1:7" s="44" customFormat="1" ht="15" customHeight="1" x14ac:dyDescent="0.15">
      <c r="A23" s="62" t="s">
        <v>518</v>
      </c>
      <c r="B23" s="63" t="s">
        <v>519</v>
      </c>
      <c r="C23" s="59"/>
      <c r="D23" s="58" t="s">
        <v>520</v>
      </c>
      <c r="E23" s="60" t="s">
        <v>521</v>
      </c>
      <c r="F23" s="61"/>
      <c r="G23" s="52"/>
    </row>
    <row r="24" spans="1:7" s="44" customFormat="1" ht="15" customHeight="1" x14ac:dyDescent="0.15">
      <c r="A24" s="73" t="s">
        <v>522</v>
      </c>
      <c r="B24" s="54" t="s">
        <v>523</v>
      </c>
      <c r="C24" s="66">
        <f>ROUND(SUM(C7:C10)+SUM(C13:C16)+SUM(C19:C23),2)</f>
        <v>14439739.91</v>
      </c>
      <c r="D24" s="74" t="s">
        <v>524</v>
      </c>
      <c r="E24" s="60" t="s">
        <v>525</v>
      </c>
      <c r="F24" s="61"/>
      <c r="G24" s="52"/>
    </row>
    <row r="25" spans="1:7" s="44" customFormat="1" ht="15" customHeight="1" x14ac:dyDescent="0.15">
      <c r="A25" s="75"/>
      <c r="B25" s="63" t="s">
        <v>526</v>
      </c>
      <c r="C25" s="59"/>
      <c r="D25" s="62" t="s">
        <v>527</v>
      </c>
      <c r="E25" s="60" t="s">
        <v>528</v>
      </c>
      <c r="F25" s="61"/>
      <c r="G25" s="52"/>
    </row>
    <row r="26" spans="1:7" s="44" customFormat="1" ht="15" customHeight="1" x14ac:dyDescent="0.15">
      <c r="A26" s="58" t="s">
        <v>529</v>
      </c>
      <c r="B26" s="54" t="s">
        <v>530</v>
      </c>
      <c r="C26" s="59"/>
      <c r="D26" s="74" t="s">
        <v>531</v>
      </c>
      <c r="E26" s="60" t="s">
        <v>532</v>
      </c>
      <c r="F26" s="61"/>
      <c r="G26" s="52"/>
    </row>
    <row r="27" spans="1:7" s="44" customFormat="1" ht="15" customHeight="1" x14ac:dyDescent="0.15">
      <c r="A27" s="62" t="s">
        <v>533</v>
      </c>
      <c r="B27" s="63" t="s">
        <v>534</v>
      </c>
      <c r="C27" s="59"/>
      <c r="D27" s="62" t="s">
        <v>535</v>
      </c>
      <c r="E27" s="60" t="s">
        <v>536</v>
      </c>
      <c r="F27" s="61"/>
      <c r="G27" s="52"/>
    </row>
    <row r="28" spans="1:7" s="44" customFormat="1" ht="15" customHeight="1" x14ac:dyDescent="0.15">
      <c r="A28" s="74" t="s">
        <v>537</v>
      </c>
      <c r="B28" s="54" t="s">
        <v>538</v>
      </c>
      <c r="C28" s="59"/>
      <c r="D28" s="62" t="s">
        <v>539</v>
      </c>
      <c r="E28" s="60" t="s">
        <v>540</v>
      </c>
      <c r="F28" s="61"/>
      <c r="G28" s="52"/>
    </row>
    <row r="29" spans="1:7" s="44" customFormat="1" ht="15" customHeight="1" x14ac:dyDescent="0.15">
      <c r="A29" s="74" t="s">
        <v>541</v>
      </c>
      <c r="B29" s="63" t="s">
        <v>542</v>
      </c>
      <c r="C29" s="59"/>
      <c r="D29" s="62" t="s">
        <v>543</v>
      </c>
      <c r="E29" s="60" t="s">
        <v>544</v>
      </c>
      <c r="F29" s="61"/>
      <c r="G29" s="52"/>
    </row>
    <row r="30" spans="1:7" s="44" customFormat="1" ht="15" customHeight="1" x14ac:dyDescent="0.15">
      <c r="A30" s="65" t="s">
        <v>545</v>
      </c>
      <c r="B30" s="54" t="s">
        <v>546</v>
      </c>
      <c r="C30" s="59"/>
      <c r="D30" s="62" t="s">
        <v>547</v>
      </c>
      <c r="E30" s="60" t="s">
        <v>548</v>
      </c>
      <c r="F30" s="61">
        <f>'资产负债清查表（国有资产）'!G31</f>
        <v>5234846.05</v>
      </c>
      <c r="G30" s="52"/>
    </row>
    <row r="31" spans="1:7" s="44" customFormat="1" ht="15" customHeight="1" x14ac:dyDescent="0.15">
      <c r="A31" s="74" t="s">
        <v>549</v>
      </c>
      <c r="B31" s="63" t="s">
        <v>550</v>
      </c>
      <c r="C31" s="59"/>
      <c r="D31" s="62" t="s">
        <v>551</v>
      </c>
      <c r="E31" s="60" t="s">
        <v>552</v>
      </c>
      <c r="F31" s="61"/>
      <c r="G31" s="52"/>
    </row>
    <row r="32" spans="1:7" s="44" customFormat="1" ht="15" customHeight="1" x14ac:dyDescent="0.15">
      <c r="A32" s="62" t="s">
        <v>553</v>
      </c>
      <c r="B32" s="54" t="s">
        <v>554</v>
      </c>
      <c r="C32" s="59">
        <f>'资产负债清查表（国有资产）'!C33</f>
        <v>50904510.140000001</v>
      </c>
      <c r="D32" s="62" t="s">
        <v>555</v>
      </c>
      <c r="E32" s="60" t="s">
        <v>556</v>
      </c>
      <c r="F32" s="61"/>
      <c r="G32" s="52"/>
    </row>
    <row r="33" spans="1:7" s="44" customFormat="1" ht="15" customHeight="1" x14ac:dyDescent="0.15">
      <c r="A33" s="62" t="s">
        <v>557</v>
      </c>
      <c r="B33" s="63" t="s">
        <v>558</v>
      </c>
      <c r="C33" s="59">
        <f>'资产负债清查表（国有资产）'!C34</f>
        <v>3198285.52</v>
      </c>
      <c r="D33" s="76" t="s">
        <v>559</v>
      </c>
      <c r="E33" s="60" t="s">
        <v>560</v>
      </c>
      <c r="F33" s="72">
        <f>ROUND(SUM(F24:F32),2)</f>
        <v>5234846.05</v>
      </c>
      <c r="G33" s="52"/>
    </row>
    <row r="34" spans="1:7" s="44" customFormat="1" ht="15" customHeight="1" x14ac:dyDescent="0.15">
      <c r="A34" s="62" t="s">
        <v>561</v>
      </c>
      <c r="B34" s="54" t="s">
        <v>562</v>
      </c>
      <c r="C34" s="59">
        <f>'资产负债清查表（国有资产）'!C35</f>
        <v>47706224.619999997</v>
      </c>
      <c r="D34" s="71" t="s">
        <v>563</v>
      </c>
      <c r="E34" s="60" t="s">
        <v>564</v>
      </c>
      <c r="F34" s="72">
        <f>ROUND(F21+F33,2)</f>
        <v>14288490.74</v>
      </c>
      <c r="G34" s="52"/>
    </row>
    <row r="35" spans="1:7" s="44" customFormat="1" ht="15" customHeight="1" x14ac:dyDescent="0.15">
      <c r="A35" s="62" t="s">
        <v>565</v>
      </c>
      <c r="B35" s="63" t="s">
        <v>566</v>
      </c>
      <c r="C35" s="59"/>
      <c r="D35" s="77"/>
      <c r="E35" s="60" t="s">
        <v>567</v>
      </c>
      <c r="F35" s="61"/>
      <c r="G35" s="52"/>
    </row>
    <row r="36" spans="1:7" s="44" customFormat="1" ht="15" customHeight="1" x14ac:dyDescent="0.15">
      <c r="A36" s="62" t="s">
        <v>568</v>
      </c>
      <c r="B36" s="54" t="s">
        <v>569</v>
      </c>
      <c r="C36" s="59"/>
      <c r="D36" s="58" t="s">
        <v>570</v>
      </c>
      <c r="E36" s="60" t="s">
        <v>571</v>
      </c>
      <c r="F36" s="61"/>
      <c r="G36" s="52"/>
    </row>
    <row r="37" spans="1:7" s="44" customFormat="1" ht="15" customHeight="1" x14ac:dyDescent="0.15">
      <c r="A37" s="62" t="s">
        <v>572</v>
      </c>
      <c r="B37" s="63" t="s">
        <v>573</v>
      </c>
      <c r="C37" s="59"/>
      <c r="D37" s="65" t="s">
        <v>574</v>
      </c>
      <c r="E37" s="60" t="s">
        <v>575</v>
      </c>
      <c r="F37" s="61"/>
      <c r="G37" s="52"/>
    </row>
    <row r="38" spans="1:7" s="44" customFormat="1" ht="15" customHeight="1" x14ac:dyDescent="0.15">
      <c r="A38" s="74" t="s">
        <v>576</v>
      </c>
      <c r="B38" s="54" t="s">
        <v>577</v>
      </c>
      <c r="C38" s="59">
        <f>'资产负债清查表（国有资产）'!C39</f>
        <v>29120350.199999999</v>
      </c>
      <c r="D38" s="62" t="s">
        <v>578</v>
      </c>
      <c r="E38" s="60" t="s">
        <v>579</v>
      </c>
      <c r="F38" s="61">
        <f>'资产负债清查表（国有资产）'!G39</f>
        <v>74867606.510000005</v>
      </c>
      <c r="G38" s="78"/>
    </row>
    <row r="39" spans="1:7" s="44" customFormat="1" ht="15" customHeight="1" x14ac:dyDescent="0.15">
      <c r="A39" s="62" t="s">
        <v>580</v>
      </c>
      <c r="B39" s="63" t="s">
        <v>581</v>
      </c>
      <c r="C39" s="59"/>
      <c r="D39" s="62" t="s">
        <v>582</v>
      </c>
      <c r="E39" s="60" t="s">
        <v>583</v>
      </c>
      <c r="F39" s="61"/>
      <c r="G39" s="52"/>
    </row>
    <row r="40" spans="1:7" s="44" customFormat="1" ht="15" customHeight="1" x14ac:dyDescent="0.15">
      <c r="A40" s="62" t="s">
        <v>584</v>
      </c>
      <c r="B40" s="54" t="s">
        <v>585</v>
      </c>
      <c r="C40" s="59"/>
      <c r="D40" s="70" t="s">
        <v>586</v>
      </c>
      <c r="E40" s="60" t="s">
        <v>587</v>
      </c>
      <c r="F40" s="61"/>
      <c r="G40" s="52"/>
    </row>
    <row r="41" spans="1:7" s="44" customFormat="1" ht="15" customHeight="1" x14ac:dyDescent="0.15">
      <c r="A41" s="74" t="s">
        <v>588</v>
      </c>
      <c r="B41" s="63" t="s">
        <v>589</v>
      </c>
      <c r="C41" s="59"/>
      <c r="D41" s="62" t="s">
        <v>590</v>
      </c>
      <c r="E41" s="60" t="s">
        <v>591</v>
      </c>
      <c r="F41" s="61"/>
      <c r="G41" s="52"/>
    </row>
    <row r="42" spans="1:7" s="44" customFormat="1" ht="15" customHeight="1" x14ac:dyDescent="0.15">
      <c r="A42" s="74" t="s">
        <v>592</v>
      </c>
      <c r="B42" s="54" t="s">
        <v>593</v>
      </c>
      <c r="C42" s="59"/>
      <c r="D42" s="62" t="s">
        <v>594</v>
      </c>
      <c r="E42" s="60" t="s">
        <v>595</v>
      </c>
      <c r="F42" s="61">
        <f>'资产负债清查表（国有资产）'!G43</f>
        <v>636363.04</v>
      </c>
      <c r="G42" s="78"/>
    </row>
    <row r="43" spans="1:7" s="44" customFormat="1" ht="15" customHeight="1" x14ac:dyDescent="0.15">
      <c r="A43" s="62" t="s">
        <v>596</v>
      </c>
      <c r="B43" s="63" t="s">
        <v>597</v>
      </c>
      <c r="C43" s="59"/>
      <c r="D43" s="62" t="s">
        <v>598</v>
      </c>
      <c r="E43" s="60" t="s">
        <v>599</v>
      </c>
      <c r="F43" s="72"/>
      <c r="G43" s="52"/>
    </row>
    <row r="44" spans="1:7" s="44" customFormat="1" ht="15" customHeight="1" x14ac:dyDescent="0.15">
      <c r="A44" s="74" t="s">
        <v>600</v>
      </c>
      <c r="B44" s="54" t="s">
        <v>601</v>
      </c>
      <c r="C44" s="59"/>
      <c r="D44" s="62" t="s">
        <v>602</v>
      </c>
      <c r="E44" s="60" t="s">
        <v>603</v>
      </c>
      <c r="F44" s="79">
        <f>'资产负债清查表（国有资产）'!G45</f>
        <v>1841237.92</v>
      </c>
      <c r="G44" s="52"/>
    </row>
    <row r="45" spans="1:7" s="44" customFormat="1" ht="15" customHeight="1" x14ac:dyDescent="0.15">
      <c r="A45" s="62" t="s">
        <v>604</v>
      </c>
      <c r="B45" s="63" t="s">
        <v>605</v>
      </c>
      <c r="C45" s="59">
        <f>'资产负债清查表（国有资产）'!C46</f>
        <v>367383.48</v>
      </c>
      <c r="D45" s="71" t="s">
        <v>606</v>
      </c>
      <c r="E45" s="60" t="s">
        <v>607</v>
      </c>
      <c r="F45" s="72">
        <f>ROUND(F37+F38-F39+SUM(F40:F44),2)</f>
        <v>77345207.469999999</v>
      </c>
      <c r="G45" s="52"/>
    </row>
    <row r="46" spans="1:7" s="44" customFormat="1" ht="15" customHeight="1" x14ac:dyDescent="0.15">
      <c r="A46" s="73" t="s">
        <v>608</v>
      </c>
      <c r="B46" s="54" t="s">
        <v>609</v>
      </c>
      <c r="C46" s="69">
        <f>ROUND(SUM(C27:C31)+SUM(C34:C45),2)</f>
        <v>77193958.299999997</v>
      </c>
      <c r="D46" s="75"/>
      <c r="E46" s="60" t="s">
        <v>610</v>
      </c>
      <c r="F46" s="61"/>
      <c r="G46" s="52"/>
    </row>
    <row r="47" spans="1:7" s="44" customFormat="1" ht="15" customHeight="1" x14ac:dyDescent="0.15">
      <c r="A47" s="73" t="s">
        <v>611</v>
      </c>
      <c r="B47" s="63" t="s">
        <v>612</v>
      </c>
      <c r="C47" s="66">
        <f>ROUND(C46+C24,2)</f>
        <v>91633698.209999993</v>
      </c>
      <c r="D47" s="73" t="s">
        <v>613</v>
      </c>
      <c r="E47" s="60" t="s">
        <v>614</v>
      </c>
      <c r="F47" s="72">
        <f>ROUND(F34+F45,2)</f>
        <v>91633698.209999993</v>
      </c>
      <c r="G47" s="52"/>
    </row>
    <row r="48" spans="1:7" s="44" customFormat="1" ht="15" customHeight="1" x14ac:dyDescent="0.15">
      <c r="A48" s="80" t="s">
        <v>615</v>
      </c>
      <c r="B48" s="49"/>
      <c r="C48" s="80" t="s">
        <v>616</v>
      </c>
      <c r="D48" s="49"/>
      <c r="E48" s="80" t="s">
        <v>820</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35"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 footer="0.511811023622047"/>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821</v>
      </c>
    </row>
    <row r="2" spans="1:7" ht="23.25" customHeight="1" x14ac:dyDescent="0.15">
      <c r="A2" s="389" t="s">
        <v>822</v>
      </c>
      <c r="B2" s="389"/>
      <c r="C2" s="389"/>
      <c r="D2" s="389"/>
      <c r="E2" s="389"/>
      <c r="F2" s="9"/>
      <c r="G2" s="9"/>
    </row>
    <row r="3" spans="1:7" s="1" customFormat="1" ht="20.25" customHeight="1" x14ac:dyDescent="0.15">
      <c r="A3" s="10" t="str">
        <f>资产负债表!A3</f>
        <v>填报单位：林芝市巴宜区八一镇人民政府</v>
      </c>
      <c r="B3" s="11"/>
      <c r="C3" s="11"/>
      <c r="D3" s="11"/>
      <c r="E3" s="12"/>
      <c r="F3" s="13"/>
      <c r="G3" s="14" t="s">
        <v>823</v>
      </c>
    </row>
    <row r="4" spans="1:7" s="1" customFormat="1" ht="20.25" customHeight="1" x14ac:dyDescent="0.15">
      <c r="A4" s="10" t="str">
        <f>资产负债表!A4</f>
        <v>项目名称：百巴镇苹果种植项目</v>
      </c>
      <c r="B4" s="11"/>
      <c r="C4" s="11"/>
      <c r="D4" s="11"/>
      <c r="E4" s="12" t="s">
        <v>824</v>
      </c>
      <c r="F4" s="13"/>
      <c r="G4" s="14" t="s">
        <v>823</v>
      </c>
    </row>
    <row r="5" spans="1:7" s="2" customFormat="1" ht="18" customHeight="1" x14ac:dyDescent="0.15">
      <c r="A5" s="15" t="s">
        <v>825</v>
      </c>
      <c r="B5" s="16" t="s">
        <v>448</v>
      </c>
      <c r="C5" s="17" t="s">
        <v>826</v>
      </c>
      <c r="D5" s="18" t="s">
        <v>827</v>
      </c>
      <c r="E5" s="19" t="s">
        <v>828</v>
      </c>
      <c r="F5" s="20" t="str">
        <f>[3]X1年12月31日合并抵消分录!C2</f>
        <v>X1.12.31</v>
      </c>
      <c r="G5" s="21" t="str">
        <f>[3]X0年12月31日合并抵消分录!C2</f>
        <v>X0.12.31</v>
      </c>
    </row>
    <row r="6" spans="1:7" s="3" customFormat="1" ht="18" customHeight="1" x14ac:dyDescent="0.15">
      <c r="A6" s="22" t="s">
        <v>829</v>
      </c>
      <c r="B6" s="23">
        <v>1</v>
      </c>
      <c r="C6" s="24">
        <f>C7+C8</f>
        <v>0</v>
      </c>
      <c r="D6" s="24">
        <f>D7+D8</f>
        <v>4616824.9800000004</v>
      </c>
      <c r="E6" s="24">
        <f>E7+E8</f>
        <v>3531702.2</v>
      </c>
      <c r="F6" s="25"/>
      <c r="G6" s="26"/>
    </row>
    <row r="7" spans="1:7" s="3" customFormat="1" ht="18" customHeight="1" x14ac:dyDescent="0.15">
      <c r="A7" s="27" t="s">
        <v>830</v>
      </c>
      <c r="B7" s="23">
        <v>2</v>
      </c>
      <c r="C7" s="28"/>
      <c r="D7" s="29">
        <v>4616824.9800000004</v>
      </c>
      <c r="E7" s="30">
        <v>3324968.2</v>
      </c>
      <c r="F7" s="31">
        <v>0</v>
      </c>
      <c r="G7" s="32">
        <v>0</v>
      </c>
    </row>
    <row r="8" spans="1:7" s="3" customFormat="1" ht="18" customHeight="1" x14ac:dyDescent="0.15">
      <c r="A8" s="27" t="s">
        <v>831</v>
      </c>
      <c r="B8" s="23">
        <v>3</v>
      </c>
      <c r="C8" s="28"/>
      <c r="D8" s="29"/>
      <c r="E8" s="30">
        <v>206734</v>
      </c>
      <c r="F8" s="25">
        <f>[3]X1年12月31日合并工作底稿!E9</f>
        <v>0</v>
      </c>
      <c r="G8" s="33">
        <f>[3]X0年12月31日合并工作底稿!E9</f>
        <v>0</v>
      </c>
    </row>
    <row r="9" spans="1:7" s="3" customFormat="1" ht="18" customHeight="1" x14ac:dyDescent="0.15">
      <c r="A9" s="22" t="s">
        <v>832</v>
      </c>
      <c r="B9" s="23">
        <v>4</v>
      </c>
      <c r="C9" s="28">
        <f>SUM(C10:C15)</f>
        <v>89471.06</v>
      </c>
      <c r="D9" s="28">
        <f>SUM(D10:D15)</f>
        <v>4371469.16</v>
      </c>
      <c r="E9" s="28">
        <f>SUM(E10:E15)</f>
        <v>10987461.59</v>
      </c>
      <c r="F9" s="31">
        <v>0</v>
      </c>
      <c r="G9" s="32">
        <v>0</v>
      </c>
    </row>
    <row r="10" spans="1:7" s="3" customFormat="1" ht="18" customHeight="1" x14ac:dyDescent="0.15">
      <c r="A10" s="27" t="s">
        <v>833</v>
      </c>
      <c r="B10" s="23">
        <v>5</v>
      </c>
      <c r="C10" s="28"/>
      <c r="D10" s="29">
        <v>3332241.64</v>
      </c>
      <c r="E10" s="30">
        <v>10633100.9</v>
      </c>
      <c r="F10" s="31">
        <v>0</v>
      </c>
      <c r="G10" s="32">
        <v>0</v>
      </c>
    </row>
    <row r="11" spans="1:7" s="3" customFormat="1" ht="18" customHeight="1" x14ac:dyDescent="0.15">
      <c r="A11" s="27" t="s">
        <v>834</v>
      </c>
      <c r="B11" s="23">
        <v>6</v>
      </c>
      <c r="C11" s="28"/>
      <c r="D11" s="29"/>
      <c r="E11" s="30">
        <v>304.16000000000003</v>
      </c>
      <c r="F11" s="25">
        <f>[3]X1年12月31日合并工作底稿!E12</f>
        <v>0</v>
      </c>
      <c r="G11" s="33">
        <f>[3]X0年12月31日合并工作底稿!E12</f>
        <v>0</v>
      </c>
    </row>
    <row r="12" spans="1:7" s="3" customFormat="1" ht="18" customHeight="1" x14ac:dyDescent="0.15">
      <c r="A12" s="27" t="s">
        <v>835</v>
      </c>
      <c r="B12" s="23">
        <v>7</v>
      </c>
      <c r="C12" s="28"/>
      <c r="D12" s="29"/>
      <c r="E12" s="30"/>
      <c r="F12" s="25">
        <f>[3]X1年12月31日合并工作底稿!E16</f>
        <v>0</v>
      </c>
      <c r="G12" s="33">
        <f>[3]X0年12月31日合并工作底稿!E16</f>
        <v>0</v>
      </c>
    </row>
    <row r="13" spans="1:7" s="3" customFormat="1" ht="18" customHeight="1" x14ac:dyDescent="0.15">
      <c r="A13" s="27" t="s">
        <v>836</v>
      </c>
      <c r="B13" s="23">
        <v>8</v>
      </c>
      <c r="C13" s="28">
        <v>89420.64</v>
      </c>
      <c r="D13" s="29">
        <v>1055321.25</v>
      </c>
      <c r="E13" s="30">
        <v>354340.19</v>
      </c>
      <c r="F13" s="25"/>
      <c r="G13" s="33"/>
    </row>
    <row r="14" spans="1:7" s="3" customFormat="1" ht="18" customHeight="1" x14ac:dyDescent="0.15">
      <c r="A14" s="27" t="s">
        <v>837</v>
      </c>
      <c r="B14" s="23">
        <v>9</v>
      </c>
      <c r="C14" s="28"/>
      <c r="D14" s="29"/>
      <c r="E14" s="30"/>
      <c r="F14" s="25"/>
      <c r="G14" s="33"/>
    </row>
    <row r="15" spans="1:7" s="3" customFormat="1" ht="18" customHeight="1" x14ac:dyDescent="0.15">
      <c r="A15" s="27" t="s">
        <v>838</v>
      </c>
      <c r="B15" s="23">
        <v>10</v>
      </c>
      <c r="C15" s="28">
        <v>50.42</v>
      </c>
      <c r="D15" s="29">
        <v>-16093.73</v>
      </c>
      <c r="E15" s="30">
        <v>-283.66000000000003</v>
      </c>
      <c r="F15" s="25"/>
      <c r="G15" s="33"/>
    </row>
    <row r="16" spans="1:7" s="3" customFormat="1" ht="18" customHeight="1" x14ac:dyDescent="0.15">
      <c r="A16" s="27" t="s">
        <v>839</v>
      </c>
      <c r="B16" s="23">
        <v>11</v>
      </c>
      <c r="C16" s="28"/>
      <c r="D16" s="29"/>
      <c r="E16" s="30"/>
      <c r="F16" s="25">
        <f>[3]X1年12月31日合并工作底稿!E17</f>
        <v>0</v>
      </c>
      <c r="G16" s="33">
        <f>[3]X0年12月31日合并工作底稿!E17</f>
        <v>0</v>
      </c>
    </row>
    <row r="17" spans="1:7" s="3" customFormat="1" ht="18" customHeight="1" x14ac:dyDescent="0.15">
      <c r="A17" s="27" t="s">
        <v>840</v>
      </c>
      <c r="B17" s="23">
        <v>12</v>
      </c>
      <c r="C17" s="28"/>
      <c r="D17" s="29"/>
      <c r="E17" s="30"/>
      <c r="F17" s="25">
        <f>[3]X1年12月31日合并工作底稿!E22</f>
        <v>0</v>
      </c>
      <c r="G17" s="33">
        <f>[3]X0年12月31日合并工作底稿!E22</f>
        <v>0</v>
      </c>
    </row>
    <row r="18" spans="1:7" s="3" customFormat="1" ht="18" customHeight="1" x14ac:dyDescent="0.15">
      <c r="A18" s="27" t="s">
        <v>841</v>
      </c>
      <c r="B18" s="23">
        <v>13</v>
      </c>
      <c r="C18" s="28"/>
      <c r="D18" s="29">
        <v>4387562.8899999997</v>
      </c>
      <c r="E18" s="30"/>
      <c r="F18" s="25"/>
      <c r="G18" s="33"/>
    </row>
    <row r="19" spans="1:7" s="3" customFormat="1" ht="18" customHeight="1" x14ac:dyDescent="0.15">
      <c r="A19" s="27" t="s">
        <v>842</v>
      </c>
      <c r="B19" s="23">
        <v>14</v>
      </c>
      <c r="C19" s="28"/>
      <c r="D19" s="29"/>
      <c r="E19" s="30"/>
      <c r="F19" s="25">
        <f>[3]X1年12月31日合并工作底稿!E23</f>
        <v>0</v>
      </c>
      <c r="G19" s="33">
        <f>[3]X0年12月31日合并工作底稿!E23</f>
        <v>0</v>
      </c>
    </row>
    <row r="20" spans="1:7" s="3" customFormat="1" ht="18" customHeight="1" x14ac:dyDescent="0.15">
      <c r="A20" s="27" t="s">
        <v>843</v>
      </c>
      <c r="B20" s="23">
        <v>15</v>
      </c>
      <c r="C20" s="28"/>
      <c r="D20" s="29"/>
      <c r="E20" s="30"/>
      <c r="F20" s="25"/>
      <c r="G20" s="33"/>
    </row>
    <row r="21" spans="1:7" s="3" customFormat="1" ht="24" x14ac:dyDescent="0.15">
      <c r="A21" s="27" t="s">
        <v>844</v>
      </c>
      <c r="B21" s="23">
        <v>16</v>
      </c>
      <c r="C21" s="28"/>
      <c r="D21" s="29"/>
      <c r="E21" s="30"/>
      <c r="F21" s="25"/>
      <c r="G21" s="33"/>
    </row>
    <row r="22" spans="1:7" s="3" customFormat="1" ht="18" customHeight="1" x14ac:dyDescent="0.15">
      <c r="A22" s="27" t="s">
        <v>845</v>
      </c>
      <c r="B22" s="23">
        <v>17</v>
      </c>
      <c r="C22" s="28"/>
      <c r="D22" s="29"/>
      <c r="E22" s="30"/>
      <c r="F22" s="25"/>
      <c r="G22" s="33"/>
    </row>
    <row r="23" spans="1:7" s="3" customFormat="1" ht="18" customHeight="1" x14ac:dyDescent="0.15">
      <c r="A23" s="27" t="s">
        <v>846</v>
      </c>
      <c r="B23" s="23">
        <v>18</v>
      </c>
      <c r="C23" s="28"/>
      <c r="D23" s="29"/>
      <c r="E23" s="30"/>
      <c r="F23" s="25"/>
      <c r="G23" s="33"/>
    </row>
    <row r="24" spans="1:7" s="3" customFormat="1" ht="18" customHeight="1" x14ac:dyDescent="0.15">
      <c r="A24" s="27" t="s">
        <v>847</v>
      </c>
      <c r="B24" s="23">
        <v>19</v>
      </c>
      <c r="C24" s="28"/>
      <c r="D24" s="29"/>
      <c r="E24" s="30"/>
      <c r="F24" s="25"/>
      <c r="G24" s="33"/>
    </row>
    <row r="25" spans="1:7" s="3" customFormat="1" ht="18" customHeight="1" x14ac:dyDescent="0.15">
      <c r="A25" s="27" t="s">
        <v>848</v>
      </c>
      <c r="B25" s="23">
        <v>20</v>
      </c>
      <c r="C25" s="28"/>
      <c r="D25" s="29"/>
      <c r="E25" s="30"/>
      <c r="F25" s="25"/>
      <c r="G25" s="33"/>
    </row>
    <row r="26" spans="1:7" s="3" customFormat="1" ht="18" customHeight="1" x14ac:dyDescent="0.15">
      <c r="A26" s="27" t="s">
        <v>849</v>
      </c>
      <c r="B26" s="23">
        <v>21</v>
      </c>
      <c r="C26" s="28"/>
      <c r="D26" s="29">
        <v>1526988.7</v>
      </c>
      <c r="E26" s="30"/>
      <c r="F26" s="25"/>
      <c r="G26" s="33"/>
    </row>
    <row r="27" spans="1:7" s="3" customFormat="1" ht="18" customHeight="1" x14ac:dyDescent="0.15">
      <c r="A27" s="22" t="s">
        <v>850</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851</v>
      </c>
      <c r="B28" s="23">
        <v>23</v>
      </c>
      <c r="C28" s="28">
        <v>100</v>
      </c>
      <c r="D28" s="29">
        <v>203723</v>
      </c>
      <c r="E28" s="30">
        <v>1636157.1</v>
      </c>
      <c r="F28" s="25" t="e">
        <f>#REF!-#REF!</f>
        <v>#REF!</v>
      </c>
      <c r="G28" s="33" t="e">
        <f>#REF!-#REF!</f>
        <v>#REF!</v>
      </c>
    </row>
    <row r="29" spans="1:7" s="3" customFormat="1" ht="18" customHeight="1" x14ac:dyDescent="0.15">
      <c r="A29" s="27" t="s">
        <v>852</v>
      </c>
      <c r="B29" s="23">
        <v>24</v>
      </c>
      <c r="C29" s="28"/>
      <c r="D29" s="29"/>
      <c r="E29" s="30">
        <v>137217.71</v>
      </c>
      <c r="F29" s="25">
        <f>[3]X1年12月31日合并工作底稿!E33</f>
        <v>0</v>
      </c>
      <c r="G29" s="33">
        <f>[3]X0年12月31日合并工作底稿!E33</f>
        <v>0</v>
      </c>
    </row>
    <row r="30" spans="1:7" s="3" customFormat="1" ht="18" customHeight="1" x14ac:dyDescent="0.15">
      <c r="A30" s="22" t="s">
        <v>853</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854</v>
      </c>
      <c r="B31" s="23">
        <v>26</v>
      </c>
      <c r="C31" s="28"/>
      <c r="D31" s="29"/>
      <c r="E31" s="28"/>
      <c r="F31" s="25" t="e">
        <f>SUM(F28:F30)</f>
        <v>#REF!</v>
      </c>
      <c r="G31" s="33" t="e">
        <f>SUM(G28:G30)</f>
        <v>#REF!</v>
      </c>
    </row>
    <row r="32" spans="1:7" s="3" customFormat="1" ht="18" customHeight="1" x14ac:dyDescent="0.15">
      <c r="A32" s="22" t="s">
        <v>855</v>
      </c>
      <c r="B32" s="23">
        <v>27</v>
      </c>
      <c r="C32" s="34">
        <f>ROUND(C30-C31,2)</f>
        <v>-89371.06</v>
      </c>
      <c r="D32" s="34">
        <f>ROUND(D30-D31,2)</f>
        <v>6363630.4100000001</v>
      </c>
      <c r="E32" s="34">
        <f>ROUND(E30-E31,2)</f>
        <v>-5956820</v>
      </c>
      <c r="F32" s="25"/>
      <c r="G32" s="33"/>
    </row>
    <row r="33" spans="1:7" s="3" customFormat="1" ht="16.149999999999999" customHeight="1" x14ac:dyDescent="0.15">
      <c r="A33" s="27" t="s">
        <v>856</v>
      </c>
      <c r="B33" s="23">
        <v>28</v>
      </c>
      <c r="C33" s="28"/>
      <c r="D33" s="29"/>
      <c r="E33" s="30"/>
      <c r="F33" s="25"/>
      <c r="G33" s="33"/>
    </row>
    <row r="34" spans="1:7" s="3" customFormat="1" ht="16.149999999999999" customHeight="1" x14ac:dyDescent="0.15">
      <c r="A34" s="27" t="s">
        <v>857</v>
      </c>
      <c r="B34" s="23">
        <v>29</v>
      </c>
      <c r="C34" s="28"/>
      <c r="D34" s="29"/>
      <c r="E34" s="30"/>
      <c r="F34" s="25"/>
      <c r="G34" s="33"/>
    </row>
    <row r="35" spans="1:7" s="3" customFormat="1" ht="18" customHeight="1" x14ac:dyDescent="0.15">
      <c r="A35" s="22" t="s">
        <v>858</v>
      </c>
      <c r="B35" s="23">
        <v>30</v>
      </c>
      <c r="C35" s="34">
        <f>ROUND(C36+C41,2)</f>
        <v>0</v>
      </c>
      <c r="D35" s="35"/>
      <c r="E35" s="36">
        <f>ROUND(E36+E41,2)</f>
        <v>0</v>
      </c>
      <c r="F35" s="25"/>
      <c r="G35" s="33"/>
    </row>
    <row r="36" spans="1:7" s="3" customFormat="1" ht="15" customHeight="1" x14ac:dyDescent="0.15">
      <c r="A36" s="27" t="s">
        <v>859</v>
      </c>
      <c r="B36" s="23">
        <v>31</v>
      </c>
      <c r="C36" s="34">
        <f>ROUND(SUM(C37:C40),2)</f>
        <v>0</v>
      </c>
      <c r="D36" s="35"/>
      <c r="E36" s="36">
        <f>ROUND(SUM(E37:E40),2)</f>
        <v>0</v>
      </c>
      <c r="F36" s="25"/>
      <c r="G36" s="33"/>
    </row>
    <row r="37" spans="1:7" s="3" customFormat="1" ht="15" customHeight="1" x14ac:dyDescent="0.15">
      <c r="A37" s="27" t="s">
        <v>860</v>
      </c>
      <c r="B37" s="23">
        <v>32</v>
      </c>
      <c r="C37" s="34"/>
      <c r="D37" s="35"/>
      <c r="E37" s="36"/>
      <c r="F37" s="25"/>
      <c r="G37" s="33"/>
    </row>
    <row r="38" spans="1:7" s="3" customFormat="1" ht="15" customHeight="1" x14ac:dyDescent="0.15">
      <c r="A38" s="27" t="s">
        <v>861</v>
      </c>
      <c r="B38" s="23">
        <v>33</v>
      </c>
      <c r="C38" s="34"/>
      <c r="D38" s="35"/>
      <c r="E38" s="36"/>
      <c r="F38" s="25"/>
      <c r="G38" s="33"/>
    </row>
    <row r="39" spans="1:7" s="3" customFormat="1" ht="15" customHeight="1" x14ac:dyDescent="0.15">
      <c r="A39" s="27" t="s">
        <v>862</v>
      </c>
      <c r="B39" s="23">
        <v>34</v>
      </c>
      <c r="C39" s="34"/>
      <c r="D39" s="35"/>
      <c r="E39" s="36"/>
      <c r="F39" s="25"/>
      <c r="G39" s="33"/>
    </row>
    <row r="40" spans="1:7" s="3" customFormat="1" ht="15" customHeight="1" x14ac:dyDescent="0.15">
      <c r="A40" s="27" t="s">
        <v>863</v>
      </c>
      <c r="B40" s="23">
        <v>35</v>
      </c>
      <c r="C40" s="34"/>
      <c r="D40" s="35"/>
      <c r="E40" s="36"/>
      <c r="F40" s="25"/>
      <c r="G40" s="33"/>
    </row>
    <row r="41" spans="1:7" s="3" customFormat="1" ht="15" customHeight="1" x14ac:dyDescent="0.15">
      <c r="A41" s="27" t="s">
        <v>864</v>
      </c>
      <c r="B41" s="23">
        <v>36</v>
      </c>
      <c r="C41" s="34">
        <f>ROUND(SUM(C42:C47),2)</f>
        <v>0</v>
      </c>
      <c r="D41" s="35"/>
      <c r="E41" s="36">
        <f>ROUND(SUM(E42:E47),2)</f>
        <v>0</v>
      </c>
      <c r="F41" s="25"/>
      <c r="G41" s="33"/>
    </row>
    <row r="42" spans="1:7" s="3" customFormat="1" ht="15" customHeight="1" x14ac:dyDescent="0.15">
      <c r="A42" s="27" t="s">
        <v>865</v>
      </c>
      <c r="B42" s="23">
        <v>37</v>
      </c>
      <c r="C42" s="34"/>
      <c r="D42" s="35"/>
      <c r="E42" s="36"/>
      <c r="F42" s="25"/>
      <c r="G42" s="33"/>
    </row>
    <row r="43" spans="1:7" s="3" customFormat="1" ht="15" customHeight="1" x14ac:dyDescent="0.15">
      <c r="A43" s="27" t="s">
        <v>866</v>
      </c>
      <c r="B43" s="23">
        <v>38</v>
      </c>
      <c r="C43" s="34"/>
      <c r="D43" s="35"/>
      <c r="E43" s="36"/>
      <c r="F43" s="25"/>
      <c r="G43" s="33"/>
    </row>
    <row r="44" spans="1:7" s="3" customFormat="1" ht="15" customHeight="1" x14ac:dyDescent="0.15">
      <c r="A44" s="27" t="s">
        <v>867</v>
      </c>
      <c r="B44" s="23">
        <v>39</v>
      </c>
      <c r="C44" s="34"/>
      <c r="D44" s="35"/>
      <c r="E44" s="36"/>
      <c r="F44" s="25"/>
      <c r="G44" s="33"/>
    </row>
    <row r="45" spans="1:7" s="3" customFormat="1" ht="15" customHeight="1" x14ac:dyDescent="0.15">
      <c r="A45" s="27" t="s">
        <v>868</v>
      </c>
      <c r="B45" s="23">
        <v>40</v>
      </c>
      <c r="C45" s="34"/>
      <c r="D45" s="35"/>
      <c r="E45" s="36"/>
      <c r="F45" s="25"/>
      <c r="G45" s="33"/>
    </row>
    <row r="46" spans="1:7" s="3" customFormat="1" ht="15" customHeight="1" x14ac:dyDescent="0.15">
      <c r="A46" s="27" t="s">
        <v>869</v>
      </c>
      <c r="B46" s="23">
        <v>41</v>
      </c>
      <c r="C46" s="34"/>
      <c r="D46" s="35"/>
      <c r="E46" s="36"/>
      <c r="F46" s="25"/>
      <c r="G46" s="33"/>
    </row>
    <row r="47" spans="1:7" s="3" customFormat="1" ht="15" customHeight="1" x14ac:dyDescent="0.15">
      <c r="A47" s="27" t="s">
        <v>870</v>
      </c>
      <c r="B47" s="23">
        <v>42</v>
      </c>
      <c r="C47" s="34"/>
      <c r="D47" s="35"/>
      <c r="E47" s="36"/>
      <c r="F47" s="25"/>
      <c r="G47" s="33"/>
    </row>
    <row r="48" spans="1:7" s="3" customFormat="1" ht="18" customHeight="1" x14ac:dyDescent="0.15">
      <c r="A48" s="22" t="s">
        <v>871</v>
      </c>
      <c r="B48" s="23">
        <v>43</v>
      </c>
      <c r="C48" s="34">
        <f>ROUND(C35+C32,2)</f>
        <v>-89371.06</v>
      </c>
      <c r="D48" s="35"/>
      <c r="E48" s="36">
        <f>ROUND(E35+E32,2)</f>
        <v>-5956820</v>
      </c>
      <c r="F48" s="25"/>
      <c r="G48" s="33"/>
    </row>
    <row r="49" spans="1:7" s="3" customFormat="1" ht="18" customHeight="1" x14ac:dyDescent="0.15">
      <c r="A49" s="22" t="s">
        <v>872</v>
      </c>
      <c r="B49" s="23">
        <v>44</v>
      </c>
      <c r="C49" s="34"/>
      <c r="D49" s="35"/>
      <c r="E49" s="36"/>
      <c r="F49" s="37"/>
      <c r="G49" s="37"/>
    </row>
    <row r="50" spans="1:7" s="3" customFormat="1" ht="15" customHeight="1" x14ac:dyDescent="0.15">
      <c r="A50" s="27" t="s">
        <v>873</v>
      </c>
      <c r="B50" s="23">
        <v>45</v>
      </c>
      <c r="C50" s="34"/>
      <c r="D50" s="35"/>
      <c r="E50" s="36"/>
      <c r="F50" s="37"/>
      <c r="G50" s="37"/>
    </row>
    <row r="51" spans="1:7" s="3" customFormat="1" ht="15" customHeight="1" x14ac:dyDescent="0.15">
      <c r="A51" s="38" t="s">
        <v>874</v>
      </c>
      <c r="B51" s="23">
        <v>46</v>
      </c>
      <c r="C51" s="39"/>
      <c r="D51" s="40"/>
      <c r="E51" s="41"/>
      <c r="F51" s="37"/>
      <c r="G51" s="37"/>
    </row>
    <row r="52" spans="1:7" s="4" customFormat="1" ht="14.25" x14ac:dyDescent="0.15">
      <c r="A52" s="390"/>
      <c r="B52" s="390"/>
      <c r="C52" s="390"/>
      <c r="D52" s="390"/>
      <c r="E52" s="390"/>
    </row>
    <row r="53" spans="1:7" s="3" customFormat="1" ht="18.75" customHeight="1" x14ac:dyDescent="0.15">
      <c r="A53" s="390" t="s">
        <v>875</v>
      </c>
      <c r="B53" s="390"/>
      <c r="C53" s="390"/>
      <c r="D53" s="390"/>
      <c r="E53" s="390"/>
      <c r="F53" s="37"/>
      <c r="G53" s="37"/>
    </row>
    <row r="54" spans="1:7" ht="12" customHeight="1" x14ac:dyDescent="0.15">
      <c r="E54" s="42"/>
    </row>
    <row r="55" spans="1:7" ht="14.25" customHeight="1" x14ac:dyDescent="0.15">
      <c r="A55" s="6"/>
      <c r="E55" s="6"/>
      <c r="F55" s="6"/>
    </row>
    <row r="56" spans="1:7" ht="21" customHeight="1" x14ac:dyDescent="0.15">
      <c r="A56" s="391"/>
      <c r="B56" s="391"/>
      <c r="C56" s="391"/>
      <c r="D56" s="391"/>
      <c r="E56" s="391"/>
      <c r="F56" s="391"/>
      <c r="G56" s="391"/>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35"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42" customWidth="1"/>
    <col min="2" max="2" width="14.25" style="142" customWidth="1"/>
    <col min="3" max="3" width="12.5" style="142" customWidth="1"/>
    <col min="4" max="4" width="20.25" style="142" customWidth="1"/>
    <col min="5" max="10" width="13" style="142" customWidth="1"/>
    <col min="11" max="16384" width="9" style="142"/>
  </cols>
  <sheetData>
    <row r="2" spans="1:11" ht="22.5" x14ac:dyDescent="0.15">
      <c r="A2" s="265" t="s">
        <v>81</v>
      </c>
      <c r="B2" s="265"/>
      <c r="C2" s="265"/>
      <c r="D2" s="265"/>
      <c r="E2" s="265"/>
      <c r="F2" s="265"/>
      <c r="G2" s="265"/>
      <c r="H2" s="265"/>
      <c r="I2" s="265"/>
      <c r="J2" s="265"/>
      <c r="K2" s="265"/>
    </row>
    <row r="3" spans="1:11" x14ac:dyDescent="0.15">
      <c r="A3" s="210"/>
      <c r="B3" s="210"/>
      <c r="C3" s="210"/>
      <c r="D3" s="210"/>
      <c r="E3" s="210"/>
      <c r="F3" s="210"/>
      <c r="G3" s="210"/>
      <c r="H3" s="210"/>
      <c r="I3" s="210"/>
      <c r="J3" s="210"/>
      <c r="K3" s="247" t="s">
        <v>82</v>
      </c>
    </row>
    <row r="4" spans="1:11" x14ac:dyDescent="0.15">
      <c r="A4" s="204" t="s">
        <v>70</v>
      </c>
      <c r="B4" s="210"/>
      <c r="C4" s="210"/>
      <c r="D4" s="210"/>
      <c r="E4" s="210"/>
      <c r="F4" s="210"/>
      <c r="G4" s="210"/>
      <c r="H4" s="210"/>
      <c r="I4" s="210"/>
      <c r="J4" s="210"/>
      <c r="K4" s="210"/>
    </row>
    <row r="5" spans="1:11" x14ac:dyDescent="0.15">
      <c r="A5" s="204" t="str">
        <f>货币资金!A5</f>
        <v>填报单位：林芝市巴宜区八一镇人民政府</v>
      </c>
      <c r="B5" s="210"/>
      <c r="C5" s="210"/>
      <c r="D5" s="210"/>
      <c r="E5" s="210"/>
      <c r="F5" s="210"/>
      <c r="G5" s="210"/>
      <c r="H5" s="210"/>
      <c r="I5" s="210"/>
      <c r="J5" s="210"/>
      <c r="K5" s="210"/>
    </row>
    <row r="6" spans="1:11" x14ac:dyDescent="0.15">
      <c r="A6" s="204" t="str">
        <f>货币资金!A6</f>
        <v>项目名称：百巴镇苹果种植项目</v>
      </c>
      <c r="B6" s="210"/>
      <c r="C6" s="210"/>
      <c r="D6" s="210"/>
      <c r="E6" s="210"/>
      <c r="F6" s="210"/>
      <c r="G6" s="210"/>
      <c r="H6" s="210"/>
      <c r="I6" s="210"/>
      <c r="J6" s="210"/>
      <c r="K6" s="247" t="s">
        <v>83</v>
      </c>
    </row>
    <row r="7" spans="1:11" x14ac:dyDescent="0.15">
      <c r="A7" s="282" t="s">
        <v>84</v>
      </c>
      <c r="B7" s="282" t="s">
        <v>85</v>
      </c>
      <c r="C7" s="282" t="s">
        <v>86</v>
      </c>
      <c r="D7" s="282" t="s">
        <v>87</v>
      </c>
      <c r="E7" s="282" t="s">
        <v>88</v>
      </c>
      <c r="F7" s="266"/>
      <c r="G7" s="266"/>
      <c r="H7" s="282" t="s">
        <v>89</v>
      </c>
      <c r="I7" s="266"/>
      <c r="J7" s="282" t="s">
        <v>90</v>
      </c>
      <c r="K7" s="282" t="s">
        <v>91</v>
      </c>
    </row>
    <row r="8" spans="1:11" x14ac:dyDescent="0.15">
      <c r="A8" s="266"/>
      <c r="B8" s="266"/>
      <c r="C8" s="266"/>
      <c r="D8" s="266"/>
      <c r="E8" s="282" t="s">
        <v>92</v>
      </c>
      <c r="F8" s="282" t="s">
        <v>93</v>
      </c>
      <c r="G8" s="266"/>
      <c r="H8" s="282" t="s">
        <v>74</v>
      </c>
      <c r="I8" s="282" t="s">
        <v>75</v>
      </c>
      <c r="J8" s="266"/>
      <c r="K8" s="266"/>
    </row>
    <row r="9" spans="1:11" x14ac:dyDescent="0.15">
      <c r="A9" s="266"/>
      <c r="B9" s="266"/>
      <c r="C9" s="266"/>
      <c r="D9" s="266"/>
      <c r="E9" s="266"/>
      <c r="F9" s="162" t="s">
        <v>94</v>
      </c>
      <c r="G9" s="162" t="s">
        <v>95</v>
      </c>
      <c r="H9" s="266"/>
      <c r="I9" s="266"/>
      <c r="J9" s="266"/>
      <c r="K9" s="266"/>
    </row>
    <row r="10" spans="1:11" x14ac:dyDescent="0.15">
      <c r="A10" s="163"/>
      <c r="B10" s="160" t="s">
        <v>96</v>
      </c>
      <c r="C10" s="160" t="s">
        <v>97</v>
      </c>
      <c r="D10" s="160" t="s">
        <v>98</v>
      </c>
      <c r="E10" s="160" t="s">
        <v>99</v>
      </c>
      <c r="F10" s="160" t="s">
        <v>100</v>
      </c>
      <c r="G10" s="160" t="s">
        <v>101</v>
      </c>
      <c r="H10" s="160" t="s">
        <v>102</v>
      </c>
      <c r="I10" s="160" t="s">
        <v>103</v>
      </c>
      <c r="J10" s="160" t="s">
        <v>104</v>
      </c>
      <c r="K10" s="160" t="s">
        <v>105</v>
      </c>
    </row>
    <row r="11" spans="1:11" x14ac:dyDescent="0.15">
      <c r="A11" s="163"/>
      <c r="B11" s="163"/>
      <c r="C11" s="249"/>
      <c r="D11" s="163"/>
      <c r="E11" s="164"/>
      <c r="F11" s="164"/>
      <c r="G11" s="164"/>
      <c r="H11" s="164"/>
      <c r="I11" s="164"/>
      <c r="J11" s="164"/>
      <c r="K11" s="163"/>
    </row>
    <row r="12" spans="1:11" x14ac:dyDescent="0.15">
      <c r="A12" s="163"/>
      <c r="B12" s="163"/>
      <c r="C12" s="249"/>
      <c r="D12" s="163"/>
      <c r="E12" s="164"/>
      <c r="F12" s="164"/>
      <c r="G12" s="164"/>
      <c r="H12" s="164"/>
      <c r="I12" s="164"/>
      <c r="J12" s="164"/>
      <c r="K12" s="163"/>
    </row>
    <row r="13" spans="1:11" x14ac:dyDescent="0.15">
      <c r="A13" s="163"/>
      <c r="B13" s="163"/>
      <c r="C13" s="249"/>
      <c r="D13" s="163"/>
      <c r="E13" s="164"/>
      <c r="F13" s="164"/>
      <c r="G13" s="164"/>
      <c r="H13" s="164"/>
      <c r="I13" s="164"/>
      <c r="J13" s="164"/>
      <c r="K13" s="163"/>
    </row>
    <row r="14" spans="1:11" x14ac:dyDescent="0.15">
      <c r="A14" s="163"/>
      <c r="B14" s="163"/>
      <c r="C14" s="249"/>
      <c r="D14" s="163"/>
      <c r="E14" s="164"/>
      <c r="F14" s="164"/>
      <c r="G14" s="164"/>
      <c r="H14" s="164"/>
      <c r="I14" s="164"/>
      <c r="J14" s="164"/>
      <c r="K14" s="163"/>
    </row>
    <row r="15" spans="1:11" x14ac:dyDescent="0.15">
      <c r="A15" s="163"/>
      <c r="B15" s="163"/>
      <c r="C15" s="249"/>
      <c r="D15" s="163"/>
      <c r="E15" s="164"/>
      <c r="F15" s="164"/>
      <c r="G15" s="164"/>
      <c r="H15" s="164"/>
      <c r="I15" s="164"/>
      <c r="J15" s="164"/>
      <c r="K15" s="163"/>
    </row>
    <row r="16" spans="1:11" x14ac:dyDescent="0.15">
      <c r="A16" s="163"/>
      <c r="B16" s="163"/>
      <c r="C16" s="249"/>
      <c r="D16" s="163"/>
      <c r="E16" s="164"/>
      <c r="F16" s="164"/>
      <c r="G16" s="164"/>
      <c r="H16" s="164"/>
      <c r="I16" s="164"/>
      <c r="J16" s="164"/>
      <c r="K16" s="163"/>
    </row>
    <row r="17" spans="1:11" x14ac:dyDescent="0.15">
      <c r="A17" s="163"/>
      <c r="B17" s="163"/>
      <c r="C17" s="249"/>
      <c r="D17" s="163"/>
      <c r="E17" s="164"/>
      <c r="F17" s="164"/>
      <c r="G17" s="164"/>
      <c r="H17" s="164"/>
      <c r="I17" s="164"/>
      <c r="J17" s="164"/>
      <c r="K17" s="163"/>
    </row>
    <row r="18" spans="1:11" x14ac:dyDescent="0.15">
      <c r="A18" s="163"/>
      <c r="B18" s="163"/>
      <c r="C18" s="249"/>
      <c r="D18" s="163"/>
      <c r="E18" s="164"/>
      <c r="F18" s="164"/>
      <c r="G18" s="164"/>
      <c r="H18" s="164"/>
      <c r="I18" s="164"/>
      <c r="J18" s="164"/>
      <c r="K18" s="163"/>
    </row>
    <row r="19" spans="1:11" x14ac:dyDescent="0.15">
      <c r="A19" s="163"/>
      <c r="B19" s="163"/>
      <c r="C19" s="249"/>
      <c r="D19" s="163"/>
      <c r="E19" s="164"/>
      <c r="F19" s="164"/>
      <c r="G19" s="164"/>
      <c r="H19" s="164"/>
      <c r="I19" s="164"/>
      <c r="J19" s="164"/>
      <c r="K19" s="163"/>
    </row>
    <row r="20" spans="1:11" x14ac:dyDescent="0.15">
      <c r="A20" s="163"/>
      <c r="B20" s="163"/>
      <c r="C20" s="249"/>
      <c r="D20" s="163"/>
      <c r="E20" s="164"/>
      <c r="F20" s="164"/>
      <c r="G20" s="164"/>
      <c r="H20" s="164"/>
      <c r="I20" s="164"/>
      <c r="J20" s="164"/>
      <c r="K20" s="163"/>
    </row>
    <row r="21" spans="1:11" x14ac:dyDescent="0.15">
      <c r="A21" s="163"/>
      <c r="B21" s="163"/>
      <c r="C21" s="249"/>
      <c r="D21" s="163"/>
      <c r="E21" s="164"/>
      <c r="F21" s="164"/>
      <c r="G21" s="164"/>
      <c r="H21" s="164"/>
      <c r="I21" s="164"/>
      <c r="J21" s="164"/>
      <c r="K21" s="163"/>
    </row>
    <row r="22" spans="1:11" x14ac:dyDescent="0.15">
      <c r="A22" s="163"/>
      <c r="B22" s="163"/>
      <c r="C22" s="249"/>
      <c r="D22" s="163"/>
      <c r="E22" s="164"/>
      <c r="F22" s="164"/>
      <c r="G22" s="164"/>
      <c r="H22" s="164"/>
      <c r="I22" s="164"/>
      <c r="J22" s="164"/>
      <c r="K22" s="163"/>
    </row>
    <row r="23" spans="1:11" x14ac:dyDescent="0.15">
      <c r="A23" s="163"/>
      <c r="B23" s="163"/>
      <c r="C23" s="249"/>
      <c r="D23" s="163"/>
      <c r="E23" s="164"/>
      <c r="F23" s="164"/>
      <c r="G23" s="164"/>
      <c r="H23" s="164"/>
      <c r="I23" s="164"/>
      <c r="J23" s="164"/>
      <c r="K23" s="163"/>
    </row>
    <row r="24" spans="1:11" x14ac:dyDescent="0.15">
      <c r="A24" s="163"/>
      <c r="B24" s="163"/>
      <c r="C24" s="249"/>
      <c r="D24" s="163"/>
      <c r="E24" s="164"/>
      <c r="F24" s="164"/>
      <c r="G24" s="164"/>
      <c r="H24" s="164"/>
      <c r="I24" s="164"/>
      <c r="J24" s="164"/>
      <c r="K24" s="163"/>
    </row>
    <row r="25" spans="1:11" x14ac:dyDescent="0.15">
      <c r="A25" s="163"/>
      <c r="B25" s="163"/>
      <c r="C25" s="249"/>
      <c r="D25" s="163"/>
      <c r="E25" s="164"/>
      <c r="F25" s="164"/>
      <c r="G25" s="164"/>
      <c r="H25" s="164"/>
      <c r="I25" s="164"/>
      <c r="J25" s="164"/>
      <c r="K25" s="163"/>
    </row>
    <row r="26" spans="1:11" x14ac:dyDescent="0.15">
      <c r="A26" s="163"/>
      <c r="B26" s="163"/>
      <c r="C26" s="249"/>
      <c r="D26" s="163"/>
      <c r="E26" s="164"/>
      <c r="F26" s="164"/>
      <c r="G26" s="164"/>
      <c r="H26" s="164"/>
      <c r="I26" s="164"/>
      <c r="J26" s="164"/>
      <c r="K26" s="163"/>
    </row>
    <row r="27" spans="1:11" x14ac:dyDescent="0.15">
      <c r="A27" s="283" t="s">
        <v>106</v>
      </c>
      <c r="B27" s="284"/>
      <c r="C27" s="249"/>
      <c r="D27" s="163"/>
      <c r="E27" s="164"/>
      <c r="F27" s="164"/>
      <c r="G27" s="164"/>
      <c r="H27" s="164"/>
      <c r="I27" s="164"/>
      <c r="J27" s="164"/>
      <c r="K27" s="163"/>
    </row>
    <row r="28" spans="1:11" ht="64.900000000000006" customHeight="1" x14ac:dyDescent="0.15">
      <c r="A28" s="286" t="s">
        <v>107</v>
      </c>
      <c r="B28" s="287"/>
      <c r="C28" s="287"/>
      <c r="D28" s="287"/>
      <c r="E28" s="287"/>
      <c r="F28" s="287"/>
      <c r="G28" s="287"/>
      <c r="H28" s="285" t="s">
        <v>108</v>
      </c>
      <c r="I28" s="285"/>
      <c r="J28" s="285"/>
      <c r="K28" s="285"/>
    </row>
    <row r="29" spans="1:11" x14ac:dyDescent="0.15">
      <c r="A29" s="287" t="s">
        <v>109</v>
      </c>
      <c r="B29" s="287"/>
      <c r="C29" s="287"/>
      <c r="D29" s="287"/>
      <c r="E29" s="287"/>
      <c r="F29" s="287"/>
      <c r="G29" s="287"/>
      <c r="H29" s="285"/>
      <c r="I29" s="285"/>
      <c r="J29" s="285"/>
      <c r="K29" s="285"/>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35"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42" customWidth="1"/>
    <col min="2" max="2" width="31.625" style="142" customWidth="1"/>
    <col min="3" max="3" width="11.75" style="142" customWidth="1"/>
    <col min="4" max="4" width="13.75" style="142" customWidth="1"/>
    <col min="5" max="5" width="10.875" style="142" customWidth="1"/>
    <col min="6" max="9" width="12.875" style="142" customWidth="1"/>
    <col min="10" max="10" width="21.875" style="142" customWidth="1"/>
    <col min="11" max="16384" width="9" style="142"/>
  </cols>
  <sheetData>
    <row r="1" spans="1:11" x14ac:dyDescent="0.15">
      <c r="K1" s="232" t="s">
        <v>110</v>
      </c>
    </row>
    <row r="2" spans="1:11" ht="22.5" x14ac:dyDescent="0.15">
      <c r="A2" s="288" t="s">
        <v>7</v>
      </c>
      <c r="B2" s="265"/>
      <c r="C2" s="265"/>
      <c r="D2" s="265"/>
      <c r="E2" s="265"/>
      <c r="F2" s="265"/>
      <c r="G2" s="265"/>
      <c r="H2" s="265"/>
      <c r="I2" s="265"/>
      <c r="J2" s="265"/>
    </row>
    <row r="3" spans="1:11" x14ac:dyDescent="0.15">
      <c r="A3" s="210"/>
      <c r="B3" s="210"/>
      <c r="C3" s="210"/>
      <c r="D3" s="210"/>
      <c r="E3" s="210"/>
      <c r="F3" s="210"/>
      <c r="G3" s="210"/>
      <c r="H3" s="210"/>
      <c r="I3" s="210"/>
      <c r="J3" s="247" t="s">
        <v>111</v>
      </c>
    </row>
    <row r="4" spans="1:11" x14ac:dyDescent="0.15">
      <c r="A4" s="204" t="s">
        <v>70</v>
      </c>
      <c r="B4" s="210"/>
      <c r="C4" s="210"/>
      <c r="D4" s="210"/>
      <c r="E4" s="210"/>
      <c r="F4" s="210"/>
      <c r="G4" s="210"/>
      <c r="H4" s="210"/>
      <c r="I4" s="210"/>
      <c r="J4" s="210"/>
    </row>
    <row r="5" spans="1:11" x14ac:dyDescent="0.15">
      <c r="A5" s="204" t="str">
        <f>货币资金!A5</f>
        <v>填报单位：林芝市巴宜区八一镇人民政府</v>
      </c>
      <c r="B5" s="210"/>
      <c r="C5" s="210"/>
      <c r="D5" s="210"/>
      <c r="E5" s="210"/>
      <c r="F5" s="210"/>
      <c r="G5" s="210"/>
      <c r="H5" s="210"/>
      <c r="I5" s="210"/>
      <c r="J5" s="210"/>
    </row>
    <row r="6" spans="1:11" x14ac:dyDescent="0.15">
      <c r="A6" s="204" t="str">
        <f>货币资金!A6</f>
        <v>项目名称：百巴镇苹果种植项目</v>
      </c>
      <c r="B6" s="210"/>
      <c r="C6" s="210"/>
      <c r="D6" s="210"/>
      <c r="E6" s="210"/>
      <c r="F6" s="210"/>
      <c r="G6" s="210"/>
      <c r="H6" s="210"/>
      <c r="I6" s="210"/>
      <c r="J6" s="247" t="s">
        <v>83</v>
      </c>
    </row>
    <row r="7" spans="1:11" x14ac:dyDescent="0.15">
      <c r="A7" s="266" t="s">
        <v>56</v>
      </c>
      <c r="B7" s="266" t="s">
        <v>112</v>
      </c>
      <c r="C7" s="266" t="s">
        <v>113</v>
      </c>
      <c r="D7" s="266" t="s">
        <v>114</v>
      </c>
      <c r="E7" s="266" t="s">
        <v>115</v>
      </c>
      <c r="F7" s="266" t="s">
        <v>59</v>
      </c>
      <c r="G7" s="266" t="s">
        <v>60</v>
      </c>
      <c r="H7" s="266"/>
      <c r="I7" s="266" t="s">
        <v>61</v>
      </c>
      <c r="J7" s="266" t="s">
        <v>62</v>
      </c>
    </row>
    <row r="8" spans="1:11" x14ac:dyDescent="0.15">
      <c r="A8" s="266"/>
      <c r="B8" s="266"/>
      <c r="C8" s="266"/>
      <c r="D8" s="266"/>
      <c r="E8" s="266"/>
      <c r="F8" s="266"/>
      <c r="G8" s="160" t="s">
        <v>74</v>
      </c>
      <c r="H8" s="160" t="s">
        <v>75</v>
      </c>
      <c r="I8" s="266"/>
      <c r="J8" s="266"/>
    </row>
    <row r="9" spans="1:11" x14ac:dyDescent="0.15">
      <c r="A9" s="211"/>
      <c r="B9" s="240" t="s">
        <v>96</v>
      </c>
      <c r="C9" s="240" t="s">
        <v>97</v>
      </c>
      <c r="D9" s="240" t="s">
        <v>98</v>
      </c>
      <c r="E9" s="240" t="s">
        <v>99</v>
      </c>
      <c r="F9" s="240" t="s">
        <v>100</v>
      </c>
      <c r="G9" s="240" t="s">
        <v>101</v>
      </c>
      <c r="H9" s="240" t="s">
        <v>102</v>
      </c>
      <c r="I9" s="240" t="s">
        <v>103</v>
      </c>
      <c r="J9" s="240" t="s">
        <v>104</v>
      </c>
    </row>
    <row r="10" spans="1:11" x14ac:dyDescent="0.15">
      <c r="A10" s="241">
        <v>1</v>
      </c>
      <c r="B10" s="213" t="s">
        <v>116</v>
      </c>
      <c r="C10" s="213" t="s">
        <v>117</v>
      </c>
      <c r="D10" s="242"/>
      <c r="E10" s="213" t="s">
        <v>118</v>
      </c>
      <c r="F10" s="212">
        <v>3617939</v>
      </c>
      <c r="G10" s="212"/>
      <c r="H10" s="212"/>
      <c r="I10" s="212">
        <f>F10+G10-H10</f>
        <v>3617939</v>
      </c>
      <c r="J10" s="213" t="s">
        <v>119</v>
      </c>
    </row>
    <row r="11" spans="1:11" x14ac:dyDescent="0.15">
      <c r="A11" s="241">
        <v>2</v>
      </c>
      <c r="B11" s="253" t="s">
        <v>120</v>
      </c>
      <c r="C11" s="213" t="s">
        <v>117</v>
      </c>
      <c r="D11" s="242"/>
      <c r="E11" s="213" t="s">
        <v>118</v>
      </c>
      <c r="F11" s="212">
        <v>990000</v>
      </c>
      <c r="G11" s="212"/>
      <c r="H11" s="212"/>
      <c r="I11" s="212">
        <f t="shared" ref="I11:I16" si="0">F11+G11-H11</f>
        <v>990000</v>
      </c>
      <c r="J11" s="213" t="s">
        <v>119</v>
      </c>
    </row>
    <row r="12" spans="1:11" ht="54" x14ac:dyDescent="0.15">
      <c r="A12" s="241">
        <v>3</v>
      </c>
      <c r="B12" s="213" t="s">
        <v>121</v>
      </c>
      <c r="C12" s="213" t="s">
        <v>117</v>
      </c>
      <c r="D12" s="242"/>
      <c r="E12" s="213" t="s">
        <v>118</v>
      </c>
      <c r="F12" s="212">
        <v>314880</v>
      </c>
      <c r="G12" s="212">
        <v>59724.800000000003</v>
      </c>
      <c r="H12" s="212"/>
      <c r="I12" s="212">
        <f t="shared" si="0"/>
        <v>374604.79999999999</v>
      </c>
      <c r="J12" s="248" t="s">
        <v>122</v>
      </c>
    </row>
    <row r="13" spans="1:11" x14ac:dyDescent="0.15">
      <c r="A13" s="241">
        <v>4</v>
      </c>
      <c r="B13" s="254" t="s">
        <v>123</v>
      </c>
      <c r="C13" s="213" t="s">
        <v>117</v>
      </c>
      <c r="D13" s="242"/>
      <c r="E13" s="213" t="s">
        <v>118</v>
      </c>
      <c r="F13" s="212">
        <v>91744</v>
      </c>
      <c r="G13" s="212"/>
      <c r="H13" s="212"/>
      <c r="I13" s="212">
        <f t="shared" si="0"/>
        <v>91744</v>
      </c>
      <c r="J13" s="213"/>
    </row>
    <row r="14" spans="1:11" ht="27" x14ac:dyDescent="0.15">
      <c r="A14" s="241">
        <v>5</v>
      </c>
      <c r="B14" s="254" t="s">
        <v>124</v>
      </c>
      <c r="C14" s="213" t="s">
        <v>117</v>
      </c>
      <c r="D14" s="242"/>
      <c r="E14" s="213" t="s">
        <v>118</v>
      </c>
      <c r="F14" s="212">
        <v>65400</v>
      </c>
      <c r="G14" s="212"/>
      <c r="H14" s="212"/>
      <c r="I14" s="212">
        <f t="shared" si="0"/>
        <v>65400</v>
      </c>
      <c r="J14" s="248" t="s">
        <v>125</v>
      </c>
    </row>
    <row r="15" spans="1:11" x14ac:dyDescent="0.15">
      <c r="A15" s="241">
        <v>6</v>
      </c>
      <c r="B15" s="213" t="s">
        <v>126</v>
      </c>
      <c r="C15" s="213" t="s">
        <v>117</v>
      </c>
      <c r="D15" s="242"/>
      <c r="E15" s="213" t="s">
        <v>118</v>
      </c>
      <c r="F15" s="212">
        <v>1440</v>
      </c>
      <c r="G15" s="212"/>
      <c r="H15" s="212"/>
      <c r="I15" s="212">
        <f t="shared" si="0"/>
        <v>1440</v>
      </c>
      <c r="J15" s="213" t="s">
        <v>119</v>
      </c>
    </row>
    <row r="16" spans="1:11" x14ac:dyDescent="0.15">
      <c r="A16" s="241">
        <v>7</v>
      </c>
      <c r="B16" s="254" t="s">
        <v>127</v>
      </c>
      <c r="C16" s="213" t="s">
        <v>117</v>
      </c>
      <c r="D16" s="242"/>
      <c r="E16" s="213" t="s">
        <v>118</v>
      </c>
      <c r="F16" s="212">
        <v>180</v>
      </c>
      <c r="G16" s="212"/>
      <c r="H16" s="212"/>
      <c r="I16" s="212">
        <f t="shared" si="0"/>
        <v>180</v>
      </c>
      <c r="J16" s="213"/>
    </row>
    <row r="17" spans="1:10" x14ac:dyDescent="0.15">
      <c r="A17" s="289" t="s">
        <v>128</v>
      </c>
      <c r="B17" s="290"/>
      <c r="C17" s="243"/>
      <c r="D17" s="244"/>
      <c r="E17" s="245"/>
      <c r="F17" s="246">
        <f>SUM(F10:F16)</f>
        <v>5081583</v>
      </c>
      <c r="G17" s="246"/>
      <c r="H17" s="246"/>
      <c r="I17" s="246">
        <f>SUM(I10:I16)</f>
        <v>5141307.8</v>
      </c>
      <c r="J17" s="245"/>
    </row>
    <row r="18" spans="1:10" x14ac:dyDescent="0.15">
      <c r="A18" s="241">
        <v>8</v>
      </c>
      <c r="B18" s="254" t="s">
        <v>129</v>
      </c>
      <c r="C18" s="213" t="s">
        <v>130</v>
      </c>
      <c r="D18" s="242"/>
      <c r="E18" s="213" t="s">
        <v>118</v>
      </c>
      <c r="F18" s="212">
        <v>-10036.799999999999</v>
      </c>
      <c r="G18" s="212"/>
      <c r="H18" s="212"/>
      <c r="I18" s="212">
        <f>F18+G18-H18</f>
        <v>-10036.799999999999</v>
      </c>
      <c r="J18" s="213" t="s">
        <v>131</v>
      </c>
    </row>
    <row r="19" spans="1:10" x14ac:dyDescent="0.15">
      <c r="A19" s="241">
        <v>9</v>
      </c>
      <c r="B19" s="254" t="s">
        <v>132</v>
      </c>
      <c r="C19" s="213" t="s">
        <v>130</v>
      </c>
      <c r="D19" s="242"/>
      <c r="E19" s="213" t="s">
        <v>118</v>
      </c>
      <c r="F19" s="212">
        <v>6237</v>
      </c>
      <c r="G19" s="212"/>
      <c r="H19" s="212"/>
      <c r="I19" s="212">
        <f>F19+G19-H19</f>
        <v>6237</v>
      </c>
      <c r="J19" s="213" t="s">
        <v>131</v>
      </c>
    </row>
    <row r="20" spans="1:10" x14ac:dyDescent="0.15">
      <c r="A20" s="241">
        <v>10</v>
      </c>
      <c r="B20" s="254" t="s">
        <v>133</v>
      </c>
      <c r="C20" s="213" t="s">
        <v>130</v>
      </c>
      <c r="D20" s="242"/>
      <c r="E20" s="213" t="s">
        <v>118</v>
      </c>
      <c r="F20" s="212">
        <v>6600</v>
      </c>
      <c r="G20" s="212"/>
      <c r="H20" s="212"/>
      <c r="I20" s="212">
        <f>F20+G20-H20</f>
        <v>6600</v>
      </c>
      <c r="J20" s="213" t="s">
        <v>131</v>
      </c>
    </row>
    <row r="21" spans="1:10" x14ac:dyDescent="0.15">
      <c r="A21" s="241">
        <v>11</v>
      </c>
      <c r="B21" s="254" t="s">
        <v>134</v>
      </c>
      <c r="C21" s="213" t="s">
        <v>130</v>
      </c>
      <c r="D21" s="242"/>
      <c r="E21" s="213" t="s">
        <v>118</v>
      </c>
      <c r="F21" s="212">
        <v>282</v>
      </c>
      <c r="G21" s="212"/>
      <c r="H21" s="212"/>
      <c r="I21" s="212">
        <f>F21+G21-H21</f>
        <v>282</v>
      </c>
      <c r="J21" s="213" t="s">
        <v>131</v>
      </c>
    </row>
    <row r="22" spans="1:10" x14ac:dyDescent="0.15">
      <c r="A22" s="241">
        <v>12</v>
      </c>
      <c r="B22" s="254" t="s">
        <v>135</v>
      </c>
      <c r="C22" s="213" t="s">
        <v>130</v>
      </c>
      <c r="D22" s="242"/>
      <c r="E22" s="213" t="s">
        <v>118</v>
      </c>
      <c r="F22" s="212">
        <v>130</v>
      </c>
      <c r="G22" s="212"/>
      <c r="H22" s="212"/>
      <c r="I22" s="212">
        <f>F22+G22-H22</f>
        <v>130</v>
      </c>
      <c r="J22" s="213" t="s">
        <v>131</v>
      </c>
    </row>
    <row r="23" spans="1:10" x14ac:dyDescent="0.15">
      <c r="A23" s="289" t="s">
        <v>136</v>
      </c>
      <c r="B23" s="290"/>
      <c r="C23" s="245"/>
      <c r="D23" s="244"/>
      <c r="E23" s="245"/>
      <c r="F23" s="246">
        <f>SUM(F18:F22)</f>
        <v>3212.2000000000007</v>
      </c>
      <c r="G23" s="246"/>
      <c r="H23" s="246"/>
      <c r="I23" s="246">
        <f>SUM(I18:I22)</f>
        <v>3212.2000000000007</v>
      </c>
      <c r="J23" s="245"/>
    </row>
    <row r="24" spans="1:10" x14ac:dyDescent="0.15">
      <c r="A24" s="211"/>
      <c r="B24" s="211"/>
      <c r="C24" s="211"/>
      <c r="D24" s="242"/>
      <c r="E24" s="211"/>
      <c r="F24" s="212"/>
      <c r="G24" s="212"/>
      <c r="H24" s="212"/>
      <c r="I24" s="212"/>
      <c r="J24" s="211"/>
    </row>
    <row r="25" spans="1:10" x14ac:dyDescent="0.15">
      <c r="A25" s="211"/>
      <c r="B25" s="211"/>
      <c r="C25" s="211"/>
      <c r="D25" s="242"/>
      <c r="E25" s="211"/>
      <c r="F25" s="212"/>
      <c r="G25" s="212"/>
      <c r="H25" s="212"/>
      <c r="I25" s="212"/>
      <c r="J25" s="211"/>
    </row>
    <row r="26" spans="1:10" x14ac:dyDescent="0.15">
      <c r="A26" s="291" t="s">
        <v>106</v>
      </c>
      <c r="B26" s="292"/>
      <c r="C26" s="211"/>
      <c r="D26" s="242"/>
      <c r="E26" s="211"/>
      <c r="F26" s="212">
        <f>F17+F23</f>
        <v>5084795.2</v>
      </c>
      <c r="G26" s="212"/>
      <c r="H26" s="212"/>
      <c r="I26" s="212">
        <f>I17+I23</f>
        <v>5144520</v>
      </c>
      <c r="J26" s="211"/>
    </row>
    <row r="27" spans="1:10" ht="69" customHeight="1" x14ac:dyDescent="0.15">
      <c r="A27" s="286" t="s">
        <v>137</v>
      </c>
      <c r="B27" s="287"/>
      <c r="C27" s="287"/>
      <c r="D27" s="287"/>
      <c r="E27" s="287"/>
      <c r="F27" s="287"/>
      <c r="G27" s="287"/>
      <c r="H27" s="293" t="s">
        <v>138</v>
      </c>
      <c r="I27" s="285"/>
      <c r="J27" s="285"/>
    </row>
    <row r="28" spans="1:10" x14ac:dyDescent="0.15">
      <c r="A28" s="286" t="s">
        <v>139</v>
      </c>
      <c r="B28" s="287"/>
      <c r="C28" s="287"/>
      <c r="D28" s="287"/>
      <c r="E28" s="287"/>
      <c r="F28" s="287"/>
      <c r="G28" s="287"/>
      <c r="H28" s="285"/>
      <c r="I28" s="285"/>
      <c r="J28" s="285"/>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35"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42" customWidth="1"/>
    <col min="2" max="2" width="9" style="142"/>
    <col min="3" max="3" width="9.625" style="142" customWidth="1"/>
    <col min="4" max="4" width="14" style="142" customWidth="1"/>
    <col min="5" max="5" width="4.5" style="142" customWidth="1"/>
    <col min="6" max="6" width="18.5" style="142" customWidth="1"/>
    <col min="7" max="7" width="9" style="142"/>
    <col min="8" max="15" width="11" style="142" customWidth="1"/>
    <col min="16" max="16" width="6.75" style="142" customWidth="1"/>
    <col min="17" max="16384" width="9" style="142"/>
  </cols>
  <sheetData>
    <row r="2" spans="1:16" ht="22.5" x14ac:dyDescent="0.15">
      <c r="A2" s="288" t="s">
        <v>9</v>
      </c>
      <c r="B2" s="288"/>
      <c r="C2" s="288"/>
      <c r="D2" s="288"/>
      <c r="E2" s="288"/>
      <c r="F2" s="288"/>
      <c r="G2" s="288"/>
      <c r="H2" s="288"/>
      <c r="I2" s="288"/>
      <c r="J2" s="288"/>
      <c r="K2" s="288"/>
      <c r="L2" s="288"/>
      <c r="M2" s="288"/>
      <c r="N2" s="288"/>
      <c r="O2" s="288"/>
      <c r="P2" s="288"/>
    </row>
    <row r="3" spans="1:16" x14ac:dyDescent="0.15">
      <c r="A3" s="85"/>
      <c r="B3" s="85"/>
      <c r="C3" s="85"/>
      <c r="D3" s="85"/>
      <c r="E3" s="85"/>
      <c r="F3" s="85"/>
      <c r="G3" s="85"/>
      <c r="H3" s="85"/>
      <c r="I3" s="85"/>
      <c r="J3" s="85"/>
      <c r="K3" s="85"/>
      <c r="L3" s="85"/>
      <c r="M3" s="85"/>
      <c r="N3" s="85"/>
      <c r="O3" s="85"/>
      <c r="P3" s="216" t="s">
        <v>140</v>
      </c>
    </row>
    <row r="4" spans="1:16" x14ac:dyDescent="0.15">
      <c r="A4" s="234" t="s">
        <v>141</v>
      </c>
      <c r="B4" s="85"/>
      <c r="C4" s="85"/>
      <c r="D4" s="85"/>
      <c r="E4" s="85"/>
      <c r="F4" s="85"/>
      <c r="G4" s="85"/>
      <c r="H4" s="85"/>
      <c r="I4" s="85"/>
      <c r="J4" s="85"/>
      <c r="K4" s="85"/>
      <c r="L4" s="85"/>
      <c r="M4" s="85"/>
      <c r="N4" s="85"/>
      <c r="O4" s="85"/>
      <c r="P4" s="85"/>
    </row>
    <row r="5" spans="1:16" x14ac:dyDescent="0.15">
      <c r="A5" s="234" t="str">
        <f>货币资金!A5</f>
        <v>填报单位：林芝市巴宜区八一镇人民政府</v>
      </c>
      <c r="B5" s="85"/>
      <c r="C5" s="85"/>
      <c r="D5" s="85"/>
      <c r="E5" s="85"/>
      <c r="F5" s="85"/>
      <c r="G5" s="85"/>
      <c r="H5" s="85"/>
      <c r="I5" s="85"/>
      <c r="J5" s="85"/>
      <c r="K5" s="85"/>
      <c r="L5" s="85"/>
      <c r="M5" s="85"/>
      <c r="N5" s="85"/>
      <c r="O5" s="85"/>
      <c r="P5" s="85"/>
    </row>
    <row r="6" spans="1:16" x14ac:dyDescent="0.15">
      <c r="A6" s="234" t="str">
        <f>货币资金!A6</f>
        <v>项目名称：百巴镇苹果种植项目</v>
      </c>
      <c r="B6" s="85"/>
      <c r="C6" s="85"/>
      <c r="D6" s="85"/>
      <c r="E6" s="85"/>
      <c r="F6" s="85"/>
      <c r="G6" s="85"/>
      <c r="H6" s="85"/>
      <c r="I6" s="85"/>
      <c r="J6" s="85"/>
      <c r="K6" s="85"/>
      <c r="L6" s="85"/>
      <c r="M6" s="85"/>
      <c r="N6" s="85"/>
      <c r="O6" s="85"/>
      <c r="P6" s="216" t="s">
        <v>83</v>
      </c>
    </row>
    <row r="7" spans="1:16" x14ac:dyDescent="0.15">
      <c r="A7" s="294" t="s">
        <v>84</v>
      </c>
      <c r="B7" s="294" t="s">
        <v>142</v>
      </c>
      <c r="C7" s="294" t="s">
        <v>143</v>
      </c>
      <c r="D7" s="294" t="s">
        <v>144</v>
      </c>
      <c r="E7" s="300" t="s">
        <v>145</v>
      </c>
      <c r="F7" s="294" t="s">
        <v>146</v>
      </c>
      <c r="G7" s="294" t="s">
        <v>147</v>
      </c>
      <c r="H7" s="294" t="s">
        <v>88</v>
      </c>
      <c r="I7" s="295"/>
      <c r="J7" s="294" t="s">
        <v>89</v>
      </c>
      <c r="K7" s="295"/>
      <c r="L7" s="295"/>
      <c r="M7" s="295"/>
      <c r="N7" s="294" t="s">
        <v>90</v>
      </c>
      <c r="O7" s="295"/>
      <c r="P7" s="294" t="s">
        <v>91</v>
      </c>
    </row>
    <row r="8" spans="1:16" x14ac:dyDescent="0.15">
      <c r="A8" s="295"/>
      <c r="B8" s="295"/>
      <c r="C8" s="295"/>
      <c r="D8" s="295"/>
      <c r="E8" s="301"/>
      <c r="F8" s="295"/>
      <c r="G8" s="295"/>
      <c r="H8" s="295"/>
      <c r="I8" s="295"/>
      <c r="J8" s="294" t="s">
        <v>148</v>
      </c>
      <c r="K8" s="295"/>
      <c r="L8" s="294" t="s">
        <v>149</v>
      </c>
      <c r="M8" s="295"/>
      <c r="N8" s="295"/>
      <c r="O8" s="295"/>
      <c r="P8" s="295"/>
    </row>
    <row r="9" spans="1:16" x14ac:dyDescent="0.15">
      <c r="A9" s="295"/>
      <c r="B9" s="295"/>
      <c r="C9" s="295"/>
      <c r="D9" s="295"/>
      <c r="E9" s="301"/>
      <c r="F9" s="295"/>
      <c r="G9" s="295"/>
      <c r="H9" s="88" t="s">
        <v>150</v>
      </c>
      <c r="I9" s="88" t="s">
        <v>151</v>
      </c>
      <c r="J9" s="88" t="s">
        <v>150</v>
      </c>
      <c r="K9" s="88" t="s">
        <v>151</v>
      </c>
      <c r="L9" s="88" t="s">
        <v>150</v>
      </c>
      <c r="M9" s="88" t="s">
        <v>151</v>
      </c>
      <c r="N9" s="88" t="s">
        <v>150</v>
      </c>
      <c r="O9" s="88" t="s">
        <v>151</v>
      </c>
      <c r="P9" s="295"/>
    </row>
    <row r="10" spans="1:16" x14ac:dyDescent="0.15">
      <c r="A10" s="218"/>
      <c r="B10" s="220" t="s">
        <v>152</v>
      </c>
      <c r="C10" s="220" t="s">
        <v>153</v>
      </c>
      <c r="D10" s="220" t="s">
        <v>154</v>
      </c>
      <c r="E10" s="220" t="s">
        <v>155</v>
      </c>
      <c r="F10" s="220" t="s">
        <v>156</v>
      </c>
      <c r="G10" s="220" t="s">
        <v>157</v>
      </c>
      <c r="H10" s="220" t="s">
        <v>158</v>
      </c>
      <c r="I10" s="220" t="s">
        <v>159</v>
      </c>
      <c r="J10" s="220" t="s">
        <v>160</v>
      </c>
      <c r="K10" s="220" t="s">
        <v>161</v>
      </c>
      <c r="L10" s="238" t="s">
        <v>162</v>
      </c>
      <c r="M10" s="238" t="s">
        <v>163</v>
      </c>
      <c r="N10" s="238" t="s">
        <v>164</v>
      </c>
      <c r="O10" s="238" t="s">
        <v>165</v>
      </c>
      <c r="P10" s="235" t="s">
        <v>166</v>
      </c>
    </row>
    <row r="11" spans="1:16" x14ac:dyDescent="0.15">
      <c r="A11" s="218">
        <v>1</v>
      </c>
      <c r="B11" s="225" t="s">
        <v>167</v>
      </c>
      <c r="C11" s="225" t="s">
        <v>168</v>
      </c>
      <c r="D11" s="222"/>
      <c r="E11" s="218" t="s">
        <v>169</v>
      </c>
      <c r="F11" s="225" t="s">
        <v>170</v>
      </c>
      <c r="G11" s="220" t="s">
        <v>129</v>
      </c>
      <c r="H11" s="236">
        <f>I11/1.8</f>
        <v>3175.5555555555557</v>
      </c>
      <c r="I11" s="223">
        <v>5716</v>
      </c>
      <c r="J11" s="239"/>
      <c r="K11" s="223"/>
      <c r="L11" s="239"/>
      <c r="M11" s="223"/>
      <c r="N11" s="236">
        <f>H11+J11-L11</f>
        <v>3175.5555555555557</v>
      </c>
      <c r="O11" s="223">
        <f>I11+K11-M11</f>
        <v>5716</v>
      </c>
      <c r="P11" s="98"/>
    </row>
    <row r="12" spans="1:16" x14ac:dyDescent="0.15">
      <c r="A12" s="218">
        <v>2</v>
      </c>
      <c r="B12" s="225" t="s">
        <v>167</v>
      </c>
      <c r="C12" s="225" t="s">
        <v>171</v>
      </c>
      <c r="D12" s="222"/>
      <c r="E12" s="218" t="s">
        <v>169</v>
      </c>
      <c r="F12" s="225" t="s">
        <v>170</v>
      </c>
      <c r="G12" s="220" t="s">
        <v>129</v>
      </c>
      <c r="H12" s="236">
        <f>I12/3.35</f>
        <v>644.77611940298505</v>
      </c>
      <c r="I12" s="223">
        <v>2160</v>
      </c>
      <c r="J12" s="239"/>
      <c r="K12" s="223"/>
      <c r="L12" s="239"/>
      <c r="M12" s="223"/>
      <c r="N12" s="236">
        <f t="shared" ref="N12:N31" si="0">H12+J12-L12</f>
        <v>644.77611940298505</v>
      </c>
      <c r="O12" s="223">
        <f t="shared" ref="O12:O31" si="1">I12+K12-M12</f>
        <v>2160</v>
      </c>
      <c r="P12" s="98"/>
    </row>
    <row r="13" spans="1:16" x14ac:dyDescent="0.15">
      <c r="A13" s="218">
        <v>3</v>
      </c>
      <c r="B13" s="225" t="s">
        <v>167</v>
      </c>
      <c r="C13" s="225" t="s">
        <v>172</v>
      </c>
      <c r="D13" s="222" t="s">
        <v>173</v>
      </c>
      <c r="E13" s="220" t="s">
        <v>174</v>
      </c>
      <c r="F13" s="225" t="s">
        <v>170</v>
      </c>
      <c r="G13" s="220" t="s">
        <v>129</v>
      </c>
      <c r="H13" s="218">
        <v>1</v>
      </c>
      <c r="I13" s="223">
        <v>26000</v>
      </c>
      <c r="J13" s="239"/>
      <c r="K13" s="223"/>
      <c r="L13" s="239"/>
      <c r="M13" s="223"/>
      <c r="N13" s="236">
        <f t="shared" si="0"/>
        <v>1</v>
      </c>
      <c r="O13" s="223">
        <f t="shared" si="1"/>
        <v>26000</v>
      </c>
      <c r="P13" s="98"/>
    </row>
    <row r="14" spans="1:16" x14ac:dyDescent="0.15">
      <c r="A14" s="218">
        <v>4</v>
      </c>
      <c r="B14" s="225" t="s">
        <v>175</v>
      </c>
      <c r="C14" s="225" t="s">
        <v>176</v>
      </c>
      <c r="D14" s="222"/>
      <c r="E14" s="220" t="s">
        <v>177</v>
      </c>
      <c r="F14" s="225" t="s">
        <v>170</v>
      </c>
      <c r="G14" s="220" t="s">
        <v>129</v>
      </c>
      <c r="H14" s="218"/>
      <c r="I14" s="223">
        <v>154</v>
      </c>
      <c r="J14" s="239"/>
      <c r="K14" s="223"/>
      <c r="L14" s="239"/>
      <c r="M14" s="223"/>
      <c r="N14" s="236">
        <f t="shared" si="0"/>
        <v>0</v>
      </c>
      <c r="O14" s="223">
        <f t="shared" si="1"/>
        <v>154</v>
      </c>
      <c r="P14" s="98"/>
    </row>
    <row r="15" spans="1:16" x14ac:dyDescent="0.15">
      <c r="A15" s="218">
        <v>5</v>
      </c>
      <c r="B15" s="225" t="s">
        <v>175</v>
      </c>
      <c r="C15" s="225" t="s">
        <v>168</v>
      </c>
      <c r="D15" s="222"/>
      <c r="E15" s="218" t="s">
        <v>169</v>
      </c>
      <c r="F15" s="225" t="s">
        <v>170</v>
      </c>
      <c r="G15" s="220" t="s">
        <v>129</v>
      </c>
      <c r="H15" s="236">
        <f>I15/1.8</f>
        <v>2052</v>
      </c>
      <c r="I15" s="223">
        <v>3693.6</v>
      </c>
      <c r="J15" s="239"/>
      <c r="K15" s="223"/>
      <c r="L15" s="239"/>
      <c r="M15" s="223"/>
      <c r="N15" s="236">
        <f t="shared" si="0"/>
        <v>2052</v>
      </c>
      <c r="O15" s="223">
        <f t="shared" si="1"/>
        <v>3693.6</v>
      </c>
      <c r="P15" s="98"/>
    </row>
    <row r="16" spans="1:16" x14ac:dyDescent="0.15">
      <c r="A16" s="218">
        <v>6</v>
      </c>
      <c r="B16" s="225" t="s">
        <v>175</v>
      </c>
      <c r="C16" s="225" t="s">
        <v>178</v>
      </c>
      <c r="D16" s="222"/>
      <c r="E16" s="218" t="s">
        <v>169</v>
      </c>
      <c r="F16" s="225" t="s">
        <v>170</v>
      </c>
      <c r="G16" s="220" t="s">
        <v>129</v>
      </c>
      <c r="H16" s="236">
        <f>I16/0.9</f>
        <v>34.222222222222221</v>
      </c>
      <c r="I16" s="223">
        <v>30.8</v>
      </c>
      <c r="J16" s="239"/>
      <c r="K16" s="223"/>
      <c r="L16" s="239"/>
      <c r="M16" s="223"/>
      <c r="N16" s="236">
        <f t="shared" si="0"/>
        <v>34.222222222222221</v>
      </c>
      <c r="O16" s="223">
        <f t="shared" si="1"/>
        <v>30.8</v>
      </c>
      <c r="P16" s="98"/>
    </row>
    <row r="17" spans="1:16" x14ac:dyDescent="0.15">
      <c r="A17" s="218">
        <v>7</v>
      </c>
      <c r="B17" s="225" t="s">
        <v>175</v>
      </c>
      <c r="C17" s="225" t="s">
        <v>179</v>
      </c>
      <c r="D17" s="222"/>
      <c r="E17" s="218" t="s">
        <v>169</v>
      </c>
      <c r="F17" s="225" t="s">
        <v>170</v>
      </c>
      <c r="G17" s="220" t="s">
        <v>129</v>
      </c>
      <c r="H17" s="236">
        <f>I17/2.4</f>
        <v>180</v>
      </c>
      <c r="I17" s="223">
        <v>432</v>
      </c>
      <c r="J17" s="239"/>
      <c r="K17" s="223"/>
      <c r="L17" s="239"/>
      <c r="M17" s="223"/>
      <c r="N17" s="236">
        <f t="shared" si="0"/>
        <v>180</v>
      </c>
      <c r="O17" s="223">
        <f t="shared" si="1"/>
        <v>432</v>
      </c>
      <c r="P17" s="98"/>
    </row>
    <row r="18" spans="1:16" x14ac:dyDescent="0.15">
      <c r="A18" s="218">
        <v>8</v>
      </c>
      <c r="B18" s="225" t="s">
        <v>175</v>
      </c>
      <c r="C18" s="225" t="s">
        <v>180</v>
      </c>
      <c r="D18" s="222"/>
      <c r="E18" s="218" t="s">
        <v>169</v>
      </c>
      <c r="F18" s="225" t="s">
        <v>170</v>
      </c>
      <c r="G18" s="220" t="s">
        <v>129</v>
      </c>
      <c r="H18" s="236">
        <f>I18/3.77</f>
        <v>45377.450928381957</v>
      </c>
      <c r="I18" s="223">
        <v>171072.99</v>
      </c>
      <c r="J18" s="239"/>
      <c r="K18" s="223"/>
      <c r="L18" s="239"/>
      <c r="M18" s="223"/>
      <c r="N18" s="236">
        <f t="shared" si="0"/>
        <v>45377.450928381957</v>
      </c>
      <c r="O18" s="223">
        <f t="shared" si="1"/>
        <v>171072.99</v>
      </c>
      <c r="P18" s="98"/>
    </row>
    <row r="19" spans="1:16" x14ac:dyDescent="0.15">
      <c r="A19" s="218">
        <v>9</v>
      </c>
      <c r="B19" s="225" t="s">
        <v>175</v>
      </c>
      <c r="C19" s="225" t="s">
        <v>171</v>
      </c>
      <c r="D19" s="222"/>
      <c r="E19" s="218" t="s">
        <v>169</v>
      </c>
      <c r="F19" s="225" t="s">
        <v>170</v>
      </c>
      <c r="G19" s="220" t="s">
        <v>129</v>
      </c>
      <c r="H19" s="236">
        <f>I19/3.35</f>
        <v>10671.149253731342</v>
      </c>
      <c r="I19" s="223">
        <v>35748.35</v>
      </c>
      <c r="J19" s="239"/>
      <c r="K19" s="223"/>
      <c r="L19" s="239"/>
      <c r="M19" s="223"/>
      <c r="N19" s="236">
        <f t="shared" si="0"/>
        <v>10671.149253731342</v>
      </c>
      <c r="O19" s="223">
        <f t="shared" si="1"/>
        <v>35748.35</v>
      </c>
      <c r="P19" s="98"/>
    </row>
    <row r="20" spans="1:16" x14ac:dyDescent="0.15">
      <c r="A20" s="218">
        <v>10</v>
      </c>
      <c r="B20" s="225" t="s">
        <v>175</v>
      </c>
      <c r="C20" s="225" t="s">
        <v>181</v>
      </c>
      <c r="D20" s="222"/>
      <c r="E20" s="220" t="s">
        <v>182</v>
      </c>
      <c r="F20" s="225" t="s">
        <v>170</v>
      </c>
      <c r="G20" s="220" t="s">
        <v>129</v>
      </c>
      <c r="H20" s="236"/>
      <c r="I20" s="223">
        <v>198180</v>
      </c>
      <c r="J20" s="239"/>
      <c r="K20" s="223"/>
      <c r="L20" s="239"/>
      <c r="M20" s="223"/>
      <c r="N20" s="236">
        <f t="shared" si="0"/>
        <v>0</v>
      </c>
      <c r="O20" s="223">
        <f t="shared" si="1"/>
        <v>198180</v>
      </c>
      <c r="P20" s="98"/>
    </row>
    <row r="21" spans="1:16" x14ac:dyDescent="0.15">
      <c r="A21" s="218">
        <v>11</v>
      </c>
      <c r="B21" s="225" t="s">
        <v>175</v>
      </c>
      <c r="C21" s="225" t="s">
        <v>183</v>
      </c>
      <c r="D21" s="222"/>
      <c r="E21" s="220" t="s">
        <v>184</v>
      </c>
      <c r="F21" s="225" t="s">
        <v>170</v>
      </c>
      <c r="G21" s="220" t="s">
        <v>129</v>
      </c>
      <c r="H21" s="237">
        <v>1</v>
      </c>
      <c r="I21" s="223">
        <v>55613.7</v>
      </c>
      <c r="J21" s="239"/>
      <c r="K21" s="223"/>
      <c r="L21" s="239"/>
      <c r="M21" s="223"/>
      <c r="N21" s="236">
        <f t="shared" si="0"/>
        <v>1</v>
      </c>
      <c r="O21" s="223">
        <f t="shared" si="1"/>
        <v>55613.7</v>
      </c>
      <c r="P21" s="98"/>
    </row>
    <row r="22" spans="1:16" x14ac:dyDescent="0.15">
      <c r="A22" s="218">
        <v>12</v>
      </c>
      <c r="B22" s="225" t="s">
        <v>175</v>
      </c>
      <c r="C22" s="225" t="s">
        <v>185</v>
      </c>
      <c r="D22" s="222"/>
      <c r="E22" s="220" t="s">
        <v>184</v>
      </c>
      <c r="F22" s="225" t="s">
        <v>170</v>
      </c>
      <c r="G22" s="220" t="s">
        <v>129</v>
      </c>
      <c r="H22" s="237">
        <v>1</v>
      </c>
      <c r="I22" s="223">
        <v>2285.7199999999998</v>
      </c>
      <c r="J22" s="239"/>
      <c r="K22" s="223"/>
      <c r="L22" s="239"/>
      <c r="M22" s="223"/>
      <c r="N22" s="236">
        <f t="shared" si="0"/>
        <v>1</v>
      </c>
      <c r="O22" s="223">
        <f t="shared" si="1"/>
        <v>2285.7199999999998</v>
      </c>
      <c r="P22" s="98"/>
    </row>
    <row r="23" spans="1:16" ht="24.75" x14ac:dyDescent="0.15">
      <c r="A23" s="218">
        <v>13</v>
      </c>
      <c r="B23" s="225" t="s">
        <v>175</v>
      </c>
      <c r="C23" s="219" t="s">
        <v>186</v>
      </c>
      <c r="D23" s="222"/>
      <c r="E23" s="220" t="s">
        <v>177</v>
      </c>
      <c r="F23" s="225" t="s">
        <v>170</v>
      </c>
      <c r="G23" s="220" t="s">
        <v>129</v>
      </c>
      <c r="H23" s="236">
        <f>I23/201.39</f>
        <v>142.12721584984359</v>
      </c>
      <c r="I23" s="223">
        <v>28623</v>
      </c>
      <c r="J23" s="239"/>
      <c r="K23" s="223"/>
      <c r="L23" s="239"/>
      <c r="M23" s="223"/>
      <c r="N23" s="236">
        <f t="shared" si="0"/>
        <v>142.12721584984359</v>
      </c>
      <c r="O23" s="223">
        <f t="shared" si="1"/>
        <v>28623</v>
      </c>
      <c r="P23" s="98"/>
    </row>
    <row r="24" spans="1:16" x14ac:dyDescent="0.15">
      <c r="A24" s="218">
        <v>14</v>
      </c>
      <c r="B24" s="225" t="s">
        <v>175</v>
      </c>
      <c r="C24" s="225" t="s">
        <v>187</v>
      </c>
      <c r="D24" s="222"/>
      <c r="E24" s="220" t="s">
        <v>177</v>
      </c>
      <c r="F24" s="225" t="s">
        <v>170</v>
      </c>
      <c r="G24" s="220" t="s">
        <v>129</v>
      </c>
      <c r="H24" s="236">
        <f>I24/198.11676</f>
        <v>161.30876559862983</v>
      </c>
      <c r="I24" s="223">
        <v>31957.97</v>
      </c>
      <c r="J24" s="239"/>
      <c r="K24" s="223"/>
      <c r="L24" s="239"/>
      <c r="M24" s="223"/>
      <c r="N24" s="236">
        <f t="shared" si="0"/>
        <v>161.30876559862983</v>
      </c>
      <c r="O24" s="223">
        <f t="shared" si="1"/>
        <v>31957.97</v>
      </c>
      <c r="P24" s="98"/>
    </row>
    <row r="25" spans="1:16" x14ac:dyDescent="0.15">
      <c r="A25" s="218">
        <v>15</v>
      </c>
      <c r="B25" s="225" t="s">
        <v>175</v>
      </c>
      <c r="C25" s="225" t="s">
        <v>188</v>
      </c>
      <c r="D25" s="222"/>
      <c r="E25" s="220" t="s">
        <v>177</v>
      </c>
      <c r="F25" s="225" t="s">
        <v>170</v>
      </c>
      <c r="G25" s="220" t="s">
        <v>129</v>
      </c>
      <c r="H25" s="236">
        <f>I25/172</f>
        <v>196</v>
      </c>
      <c r="I25" s="223">
        <v>33712</v>
      </c>
      <c r="J25" s="239"/>
      <c r="K25" s="223"/>
      <c r="L25" s="239"/>
      <c r="M25" s="223"/>
      <c r="N25" s="236">
        <f t="shared" si="0"/>
        <v>196</v>
      </c>
      <c r="O25" s="223">
        <f t="shared" si="1"/>
        <v>33712</v>
      </c>
      <c r="P25" s="98"/>
    </row>
    <row r="26" spans="1:16" x14ac:dyDescent="0.15">
      <c r="A26" s="218">
        <v>16</v>
      </c>
      <c r="B26" s="225" t="s">
        <v>175</v>
      </c>
      <c r="C26" s="225" t="s">
        <v>189</v>
      </c>
      <c r="D26" s="222"/>
      <c r="E26" s="220" t="s">
        <v>177</v>
      </c>
      <c r="F26" s="225" t="s">
        <v>170</v>
      </c>
      <c r="G26" s="220" t="s">
        <v>129</v>
      </c>
      <c r="H26" s="236">
        <f>I26/184</f>
        <v>1006</v>
      </c>
      <c r="I26" s="223">
        <v>185104</v>
      </c>
      <c r="J26" s="239"/>
      <c r="K26" s="223"/>
      <c r="L26" s="239"/>
      <c r="M26" s="223"/>
      <c r="N26" s="236">
        <f t="shared" si="0"/>
        <v>1006</v>
      </c>
      <c r="O26" s="223">
        <f t="shared" si="1"/>
        <v>185104</v>
      </c>
      <c r="P26" s="98"/>
    </row>
    <row r="27" spans="1:16" x14ac:dyDescent="0.15">
      <c r="A27" s="218">
        <v>17</v>
      </c>
      <c r="B27" s="225" t="s">
        <v>175</v>
      </c>
      <c r="C27" s="225" t="s">
        <v>190</v>
      </c>
      <c r="D27" s="222"/>
      <c r="E27" s="220" t="s">
        <v>191</v>
      </c>
      <c r="F27" s="225" t="s">
        <v>170</v>
      </c>
      <c r="G27" s="220" t="s">
        <v>129</v>
      </c>
      <c r="H27" s="236">
        <f>I27/7.68</f>
        <v>1187.6875</v>
      </c>
      <c r="I27" s="223">
        <v>9121.44</v>
      </c>
      <c r="J27" s="239"/>
      <c r="K27" s="223"/>
      <c r="L27" s="239"/>
      <c r="M27" s="223"/>
      <c r="N27" s="236">
        <f t="shared" si="0"/>
        <v>1187.6875</v>
      </c>
      <c r="O27" s="223">
        <f t="shared" si="1"/>
        <v>9121.44</v>
      </c>
      <c r="P27" s="98"/>
    </row>
    <row r="28" spans="1:16" x14ac:dyDescent="0.15">
      <c r="A28" s="218">
        <v>18</v>
      </c>
      <c r="B28" s="225" t="s">
        <v>192</v>
      </c>
      <c r="C28" s="225" t="s">
        <v>193</v>
      </c>
      <c r="D28" s="222"/>
      <c r="E28" s="218" t="s">
        <v>169</v>
      </c>
      <c r="F28" s="225" t="s">
        <v>170</v>
      </c>
      <c r="G28" s="220" t="s">
        <v>129</v>
      </c>
      <c r="H28" s="236"/>
      <c r="I28" s="223">
        <v>361407.54</v>
      </c>
      <c r="J28" s="239"/>
      <c r="K28" s="223"/>
      <c r="L28" s="239"/>
      <c r="M28" s="223"/>
      <c r="N28" s="236">
        <f t="shared" si="0"/>
        <v>0</v>
      </c>
      <c r="O28" s="223">
        <f t="shared" si="1"/>
        <v>361407.54</v>
      </c>
      <c r="P28" s="98"/>
    </row>
    <row r="29" spans="1:16" x14ac:dyDescent="0.15">
      <c r="A29" s="218">
        <v>19</v>
      </c>
      <c r="B29" s="225" t="s">
        <v>192</v>
      </c>
      <c r="C29" s="225" t="s">
        <v>194</v>
      </c>
      <c r="D29" s="222"/>
      <c r="E29" s="220" t="s">
        <v>195</v>
      </c>
      <c r="F29" s="225" t="s">
        <v>170</v>
      </c>
      <c r="G29" s="220" t="s">
        <v>129</v>
      </c>
      <c r="H29" s="236">
        <v>436</v>
      </c>
      <c r="I29" s="223">
        <v>7104134.71</v>
      </c>
      <c r="J29" s="239"/>
      <c r="K29" s="223"/>
      <c r="L29" s="239"/>
      <c r="M29" s="223"/>
      <c r="N29" s="236">
        <f t="shared" si="0"/>
        <v>436</v>
      </c>
      <c r="O29" s="223">
        <f t="shared" si="1"/>
        <v>7104134.71</v>
      </c>
      <c r="P29" s="98"/>
    </row>
    <row r="30" spans="1:16" x14ac:dyDescent="0.15">
      <c r="A30" s="218">
        <v>20</v>
      </c>
      <c r="B30" s="225" t="s">
        <v>192</v>
      </c>
      <c r="C30" s="225" t="s">
        <v>196</v>
      </c>
      <c r="D30" s="222"/>
      <c r="E30" s="218" t="s">
        <v>169</v>
      </c>
      <c r="F30" s="225" t="s">
        <v>170</v>
      </c>
      <c r="G30" s="220" t="s">
        <v>129</v>
      </c>
      <c r="H30" s="236"/>
      <c r="I30" s="223">
        <v>2251.86</v>
      </c>
      <c r="J30" s="239"/>
      <c r="K30" s="223"/>
      <c r="L30" s="239"/>
      <c r="M30" s="223"/>
      <c r="N30" s="236">
        <f t="shared" si="0"/>
        <v>0</v>
      </c>
      <c r="O30" s="223">
        <f t="shared" si="1"/>
        <v>2251.86</v>
      </c>
      <c r="P30" s="98"/>
    </row>
    <row r="31" spans="1:16" x14ac:dyDescent="0.15">
      <c r="A31" s="218"/>
      <c r="B31" s="222"/>
      <c r="C31" s="222"/>
      <c r="D31" s="222"/>
      <c r="E31" s="218"/>
      <c r="F31" s="222"/>
      <c r="G31" s="218"/>
      <c r="H31" s="218"/>
      <c r="I31" s="223"/>
      <c r="J31" s="239"/>
      <c r="K31" s="223"/>
      <c r="L31" s="239"/>
      <c r="M31" s="223"/>
      <c r="N31" s="236">
        <f t="shared" si="0"/>
        <v>0</v>
      </c>
      <c r="O31" s="223">
        <f t="shared" si="1"/>
        <v>0</v>
      </c>
      <c r="P31" s="98"/>
    </row>
    <row r="32" spans="1:16" x14ac:dyDescent="0.15">
      <c r="A32" s="291" t="s">
        <v>106</v>
      </c>
      <c r="B32" s="292"/>
      <c r="C32" s="222"/>
      <c r="D32" s="222"/>
      <c r="E32" s="218"/>
      <c r="F32" s="222"/>
      <c r="G32" s="218"/>
      <c r="H32" s="236">
        <f t="shared" ref="H32:O32" si="2">SUM(H11:H31)</f>
        <v>65267.277560742543</v>
      </c>
      <c r="I32" s="223">
        <f t="shared" si="2"/>
        <v>8257399.6800000006</v>
      </c>
      <c r="J32" s="239">
        <f t="shared" si="2"/>
        <v>0</v>
      </c>
      <c r="K32" s="223">
        <f t="shared" si="2"/>
        <v>0</v>
      </c>
      <c r="L32" s="239">
        <f t="shared" si="2"/>
        <v>0</v>
      </c>
      <c r="M32" s="223">
        <f t="shared" si="2"/>
        <v>0</v>
      </c>
      <c r="N32" s="236">
        <f t="shared" si="2"/>
        <v>65267.277560742543</v>
      </c>
      <c r="O32" s="223">
        <f t="shared" si="2"/>
        <v>8257399.6800000006</v>
      </c>
      <c r="P32" s="98"/>
    </row>
    <row r="33" spans="1:16" ht="84" customHeight="1" x14ac:dyDescent="0.15">
      <c r="A33" s="298" t="s">
        <v>197</v>
      </c>
      <c r="B33" s="299"/>
      <c r="C33" s="299"/>
      <c r="D33" s="299"/>
      <c r="E33" s="299"/>
      <c r="F33" s="299"/>
      <c r="G33" s="299"/>
      <c r="H33" s="299"/>
      <c r="I33" s="299"/>
      <c r="J33" s="299"/>
      <c r="K33" s="299"/>
      <c r="L33" s="299"/>
      <c r="M33" s="296" t="s">
        <v>138</v>
      </c>
      <c r="N33" s="297"/>
      <c r="O33" s="297"/>
      <c r="P33" s="297"/>
    </row>
    <row r="34" spans="1:16" x14ac:dyDescent="0.15">
      <c r="A34" s="299" t="s">
        <v>80</v>
      </c>
      <c r="B34" s="299"/>
      <c r="C34" s="299"/>
      <c r="D34" s="299"/>
      <c r="E34" s="299"/>
      <c r="F34" s="299"/>
      <c r="G34" s="299"/>
      <c r="H34" s="299"/>
      <c r="I34" s="299"/>
      <c r="J34" s="299"/>
      <c r="K34" s="299"/>
      <c r="L34" s="299"/>
      <c r="M34" s="297"/>
      <c r="N34" s="297"/>
      <c r="O34" s="297"/>
      <c r="P34" s="297"/>
    </row>
  </sheetData>
  <mergeCells count="18">
    <mergeCell ref="M33:P34"/>
    <mergeCell ref="H7:I8"/>
    <mergeCell ref="N7:O8"/>
    <mergeCell ref="A33:L33"/>
    <mergeCell ref="A34:L34"/>
    <mergeCell ref="A7:A9"/>
    <mergeCell ref="B7:B9"/>
    <mergeCell ref="C7:C9"/>
    <mergeCell ref="D7:D9"/>
    <mergeCell ref="E7:E9"/>
    <mergeCell ref="F7:F9"/>
    <mergeCell ref="G7:G9"/>
    <mergeCell ref="A2:P2"/>
    <mergeCell ref="J7:M7"/>
    <mergeCell ref="J8:K8"/>
    <mergeCell ref="L8:M8"/>
    <mergeCell ref="A32:B32"/>
    <mergeCell ref="P7:P9"/>
  </mergeCells>
  <phoneticPr fontId="35"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42" customWidth="1"/>
    <col min="2" max="2" width="10.125" style="142" customWidth="1"/>
    <col min="3" max="3" width="4.125" style="142" customWidth="1"/>
    <col min="4" max="4" width="13.25" style="142" customWidth="1"/>
    <col min="5" max="5" width="6.75" style="142" customWidth="1"/>
    <col min="6" max="6" width="13.875" style="142" customWidth="1"/>
    <col min="7" max="7" width="9" style="142"/>
    <col min="8" max="8" width="9.375" style="142" customWidth="1"/>
    <col min="9" max="9" width="9" style="142"/>
    <col min="10" max="10" width="9.5" style="142" customWidth="1"/>
    <col min="11" max="11" width="9" style="142"/>
    <col min="12" max="12" width="9.375" style="142" customWidth="1"/>
    <col min="13" max="13" width="9" style="142"/>
    <col min="14" max="14" width="9.375" style="142" customWidth="1"/>
    <col min="15" max="15" width="9" style="142"/>
    <col min="16" max="16" width="9.375" style="142" customWidth="1"/>
    <col min="17" max="17" width="9" style="142"/>
    <col min="18" max="18" width="9.375" style="142" customWidth="1"/>
    <col min="19" max="19" width="13.875" style="142" customWidth="1"/>
    <col min="20" max="20" width="16.375" style="142" customWidth="1"/>
    <col min="21" max="16384" width="9" style="142"/>
  </cols>
  <sheetData>
    <row r="2" spans="1:20" ht="22.9" customHeight="1" x14ac:dyDescent="0.15">
      <c r="A2" s="265" t="s">
        <v>198</v>
      </c>
      <c r="B2" s="265"/>
      <c r="C2" s="265"/>
      <c r="D2" s="265"/>
      <c r="E2" s="265"/>
      <c r="F2" s="265"/>
      <c r="G2" s="265"/>
      <c r="H2" s="265"/>
      <c r="I2" s="265"/>
      <c r="J2" s="265"/>
      <c r="K2" s="265"/>
      <c r="L2" s="265"/>
      <c r="M2" s="265"/>
      <c r="N2" s="265"/>
      <c r="O2" s="265"/>
      <c r="P2" s="265"/>
      <c r="Q2" s="265"/>
      <c r="R2" s="265"/>
      <c r="S2" s="265"/>
      <c r="T2" s="265"/>
    </row>
    <row r="3" spans="1:20" x14ac:dyDescent="0.15">
      <c r="T3" s="113" t="s">
        <v>199</v>
      </c>
    </row>
    <row r="4" spans="1:20" x14ac:dyDescent="0.15">
      <c r="A4" s="215"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215"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215" t="str">
        <f>货币资金!A6</f>
        <v>项目名称：百巴镇苹果种植项目</v>
      </c>
      <c r="B6" s="85"/>
      <c r="C6" s="85"/>
      <c r="D6" s="85"/>
      <c r="E6" s="85"/>
      <c r="F6" s="85"/>
      <c r="G6" s="85"/>
      <c r="H6" s="85"/>
      <c r="I6" s="85"/>
      <c r="J6" s="85"/>
      <c r="K6" s="85"/>
      <c r="L6" s="85"/>
      <c r="M6" s="85"/>
      <c r="N6" s="85"/>
      <c r="O6" s="85"/>
      <c r="P6" s="85"/>
      <c r="Q6" s="85"/>
      <c r="R6" s="85"/>
      <c r="S6" s="85"/>
      <c r="T6" s="113" t="s">
        <v>200</v>
      </c>
    </row>
    <row r="7" spans="1:20" x14ac:dyDescent="0.15">
      <c r="A7" s="295" t="s">
        <v>201</v>
      </c>
      <c r="B7" s="295" t="s">
        <v>202</v>
      </c>
      <c r="C7" s="301" t="s">
        <v>203</v>
      </c>
      <c r="D7" s="295" t="s">
        <v>204</v>
      </c>
      <c r="E7" s="301" t="s">
        <v>205</v>
      </c>
      <c r="F7" s="295" t="s">
        <v>206</v>
      </c>
      <c r="G7" s="295"/>
      <c r="H7" s="295"/>
      <c r="I7" s="295"/>
      <c r="J7" s="295"/>
      <c r="K7" s="295" t="s">
        <v>207</v>
      </c>
      <c r="L7" s="295"/>
      <c r="M7" s="295"/>
      <c r="N7" s="295"/>
      <c r="O7" s="295"/>
      <c r="P7" s="295"/>
      <c r="Q7" s="295"/>
      <c r="R7" s="295"/>
      <c r="S7" s="87" t="s">
        <v>208</v>
      </c>
      <c r="T7" s="295" t="s">
        <v>209</v>
      </c>
    </row>
    <row r="8" spans="1:20" x14ac:dyDescent="0.15">
      <c r="A8" s="295"/>
      <c r="B8" s="295"/>
      <c r="C8" s="301"/>
      <c r="D8" s="295"/>
      <c r="E8" s="301"/>
      <c r="F8" s="295" t="s">
        <v>210</v>
      </c>
      <c r="G8" s="294" t="s">
        <v>211</v>
      </c>
      <c r="H8" s="295"/>
      <c r="I8" s="294" t="s">
        <v>212</v>
      </c>
      <c r="J8" s="295"/>
      <c r="K8" s="302" t="s">
        <v>213</v>
      </c>
      <c r="L8" s="303"/>
      <c r="M8" s="303"/>
      <c r="N8" s="284"/>
      <c r="O8" s="302" t="s">
        <v>214</v>
      </c>
      <c r="P8" s="303"/>
      <c r="Q8" s="303"/>
      <c r="R8" s="284"/>
      <c r="S8" s="295" t="s">
        <v>215</v>
      </c>
      <c r="T8" s="295"/>
    </row>
    <row r="9" spans="1:20" x14ac:dyDescent="0.15">
      <c r="A9" s="295"/>
      <c r="B9" s="295"/>
      <c r="C9" s="301"/>
      <c r="D9" s="295"/>
      <c r="E9" s="301"/>
      <c r="F9" s="295"/>
      <c r="G9" s="295"/>
      <c r="H9" s="295"/>
      <c r="I9" s="295"/>
      <c r="J9" s="295"/>
      <c r="K9" s="295" t="s">
        <v>148</v>
      </c>
      <c r="L9" s="295"/>
      <c r="M9" s="295" t="s">
        <v>149</v>
      </c>
      <c r="N9" s="295"/>
      <c r="O9" s="295" t="s">
        <v>148</v>
      </c>
      <c r="P9" s="295"/>
      <c r="Q9" s="295" t="s">
        <v>149</v>
      </c>
      <c r="R9" s="295"/>
      <c r="S9" s="295"/>
      <c r="T9" s="295"/>
    </row>
    <row r="10" spans="1:20" x14ac:dyDescent="0.15">
      <c r="A10" s="295"/>
      <c r="B10" s="295"/>
      <c r="C10" s="301"/>
      <c r="D10" s="295"/>
      <c r="E10" s="301"/>
      <c r="F10" s="87" t="s">
        <v>215</v>
      </c>
      <c r="G10" s="87" t="s">
        <v>216</v>
      </c>
      <c r="H10" s="87" t="s">
        <v>215</v>
      </c>
      <c r="I10" s="87" t="s">
        <v>216</v>
      </c>
      <c r="J10" s="87" t="s">
        <v>215</v>
      </c>
      <c r="K10" s="87" t="s">
        <v>216</v>
      </c>
      <c r="L10" s="87" t="s">
        <v>215</v>
      </c>
      <c r="M10" s="87" t="s">
        <v>216</v>
      </c>
      <c r="N10" s="87" t="s">
        <v>215</v>
      </c>
      <c r="O10" s="87" t="s">
        <v>216</v>
      </c>
      <c r="P10" s="87" t="s">
        <v>215</v>
      </c>
      <c r="Q10" s="87" t="s">
        <v>216</v>
      </c>
      <c r="R10" s="87" t="s">
        <v>215</v>
      </c>
      <c r="S10" s="295"/>
      <c r="T10" s="295"/>
    </row>
    <row r="11" spans="1:20" x14ac:dyDescent="0.15">
      <c r="A11" s="98"/>
      <c r="B11" s="87" t="s">
        <v>152</v>
      </c>
      <c r="C11" s="87" t="s">
        <v>153</v>
      </c>
      <c r="D11" s="87" t="s">
        <v>154</v>
      </c>
      <c r="E11" s="87" t="s">
        <v>155</v>
      </c>
      <c r="F11" s="87" t="s">
        <v>156</v>
      </c>
      <c r="G11" s="87" t="s">
        <v>157</v>
      </c>
      <c r="H11" s="87" t="s">
        <v>158</v>
      </c>
      <c r="I11" s="87" t="s">
        <v>159</v>
      </c>
      <c r="J11" s="87" t="s">
        <v>160</v>
      </c>
      <c r="K11" s="87" t="s">
        <v>161</v>
      </c>
      <c r="L11" s="208" t="s">
        <v>162</v>
      </c>
      <c r="M11" s="208" t="s">
        <v>163</v>
      </c>
      <c r="N11" s="208" t="s">
        <v>164</v>
      </c>
      <c r="O11" s="208" t="s">
        <v>165</v>
      </c>
      <c r="P11" s="208" t="s">
        <v>166</v>
      </c>
      <c r="Q11" s="208" t="s">
        <v>217</v>
      </c>
      <c r="R11" s="208" t="s">
        <v>218</v>
      </c>
      <c r="S11" s="208" t="s">
        <v>219</v>
      </c>
      <c r="T11" s="208" t="s">
        <v>220</v>
      </c>
    </row>
    <row r="12" spans="1:20" ht="24" x14ac:dyDescent="0.15">
      <c r="A12" s="87">
        <v>1</v>
      </c>
      <c r="B12" s="115" t="s">
        <v>221</v>
      </c>
      <c r="C12" s="115" t="s">
        <v>195</v>
      </c>
      <c r="D12" s="111" t="s">
        <v>170</v>
      </c>
      <c r="E12" s="88" t="s">
        <v>222</v>
      </c>
      <c r="F12" s="106">
        <f>H12+J12</f>
        <v>152100</v>
      </c>
      <c r="G12" s="87"/>
      <c r="H12" s="106"/>
      <c r="I12" s="87">
        <v>26</v>
      </c>
      <c r="J12" s="106">
        <v>152100</v>
      </c>
      <c r="K12" s="87"/>
      <c r="L12" s="106"/>
      <c r="M12" s="87"/>
      <c r="N12" s="106"/>
      <c r="O12" s="87"/>
      <c r="P12" s="106"/>
      <c r="Q12" s="87"/>
      <c r="R12" s="106"/>
      <c r="S12" s="106">
        <f>F12+L12-N12+P12-R12</f>
        <v>152100</v>
      </c>
      <c r="T12" s="115" t="s">
        <v>223</v>
      </c>
    </row>
    <row r="13" spans="1:20" ht="24" x14ac:dyDescent="0.15">
      <c r="A13" s="87">
        <v>2</v>
      </c>
      <c r="B13" s="115" t="s">
        <v>224</v>
      </c>
      <c r="C13" s="115" t="s">
        <v>195</v>
      </c>
      <c r="D13" s="111" t="s">
        <v>170</v>
      </c>
      <c r="E13" s="88" t="s">
        <v>222</v>
      </c>
      <c r="F13" s="106">
        <f>H13+J13</f>
        <v>39950</v>
      </c>
      <c r="G13" s="87"/>
      <c r="H13" s="106"/>
      <c r="I13" s="87">
        <v>7</v>
      </c>
      <c r="J13" s="106">
        <v>39950</v>
      </c>
      <c r="K13" s="87"/>
      <c r="L13" s="106"/>
      <c r="M13" s="87"/>
      <c r="N13" s="106"/>
      <c r="O13" s="87"/>
      <c r="P13" s="106"/>
      <c r="Q13" s="87"/>
      <c r="R13" s="106"/>
      <c r="S13" s="106">
        <f>F13+L13-N13+P13-R13</f>
        <v>39950</v>
      </c>
      <c r="T13" s="115" t="s">
        <v>223</v>
      </c>
    </row>
    <row r="14" spans="1:20" ht="24" x14ac:dyDescent="0.15">
      <c r="A14" s="87">
        <v>3</v>
      </c>
      <c r="B14" s="115" t="s">
        <v>225</v>
      </c>
      <c r="C14" s="115" t="s">
        <v>195</v>
      </c>
      <c r="D14" s="111" t="s">
        <v>170</v>
      </c>
      <c r="E14" s="88" t="s">
        <v>222</v>
      </c>
      <c r="F14" s="106">
        <f>H14+J14</f>
        <v>24900</v>
      </c>
      <c r="G14" s="87"/>
      <c r="H14" s="106"/>
      <c r="I14" s="87">
        <v>4</v>
      </c>
      <c r="J14" s="106">
        <v>24900</v>
      </c>
      <c r="K14" s="87"/>
      <c r="L14" s="106"/>
      <c r="M14" s="87"/>
      <c r="N14" s="106"/>
      <c r="O14" s="87"/>
      <c r="P14" s="106"/>
      <c r="Q14" s="87"/>
      <c r="R14" s="106"/>
      <c r="S14" s="106">
        <f>F14+L14-N14+P14-R14</f>
        <v>24900</v>
      </c>
      <c r="T14" s="115" t="s">
        <v>223</v>
      </c>
    </row>
    <row r="15" spans="1:20" ht="24" x14ac:dyDescent="0.15">
      <c r="A15" s="87">
        <v>4</v>
      </c>
      <c r="B15" s="115" t="s">
        <v>221</v>
      </c>
      <c r="C15" s="115" t="s">
        <v>195</v>
      </c>
      <c r="D15" s="111" t="s">
        <v>170</v>
      </c>
      <c r="E15" s="87"/>
      <c r="F15" s="106">
        <v>17360000</v>
      </c>
      <c r="G15" s="87"/>
      <c r="H15" s="106"/>
      <c r="I15" s="87">
        <v>868</v>
      </c>
      <c r="J15" s="106">
        <v>17360000</v>
      </c>
      <c r="K15" s="87"/>
      <c r="L15" s="106"/>
      <c r="M15" s="87"/>
      <c r="N15" s="106"/>
      <c r="O15" s="87"/>
      <c r="P15" s="106"/>
      <c r="Q15" s="87"/>
      <c r="R15" s="106"/>
      <c r="S15" s="106">
        <f>F15+L15-N15+P15-R15</f>
        <v>17360000</v>
      </c>
      <c r="T15" s="98" t="s">
        <v>226</v>
      </c>
    </row>
    <row r="16" spans="1:20" x14ac:dyDescent="0.15">
      <c r="A16" s="87"/>
      <c r="B16" s="98"/>
      <c r="C16" s="98"/>
      <c r="D16" s="98"/>
      <c r="E16" s="87"/>
      <c r="F16" s="106"/>
      <c r="G16" s="87"/>
      <c r="H16" s="106"/>
      <c r="I16" s="87"/>
      <c r="J16" s="106"/>
      <c r="K16" s="87"/>
      <c r="L16" s="106"/>
      <c r="M16" s="87"/>
      <c r="N16" s="106"/>
      <c r="O16" s="87"/>
      <c r="P16" s="106"/>
      <c r="Q16" s="87"/>
      <c r="R16" s="106"/>
      <c r="S16" s="106"/>
      <c r="T16" s="98"/>
    </row>
    <row r="17" spans="1:20" x14ac:dyDescent="0.15">
      <c r="A17" s="87"/>
      <c r="B17" s="98"/>
      <c r="C17" s="98"/>
      <c r="D17" s="98"/>
      <c r="E17" s="87"/>
      <c r="F17" s="106"/>
      <c r="G17" s="87"/>
      <c r="H17" s="106"/>
      <c r="I17" s="87"/>
      <c r="J17" s="106"/>
      <c r="K17" s="87"/>
      <c r="L17" s="106"/>
      <c r="M17" s="87"/>
      <c r="N17" s="106"/>
      <c r="O17" s="87"/>
      <c r="P17" s="106"/>
      <c r="Q17" s="87"/>
      <c r="R17" s="106"/>
      <c r="S17" s="106"/>
      <c r="T17" s="98"/>
    </row>
    <row r="18" spans="1:20" x14ac:dyDescent="0.15">
      <c r="A18" s="87"/>
      <c r="B18" s="98"/>
      <c r="C18" s="98"/>
      <c r="D18" s="98"/>
      <c r="E18" s="87"/>
      <c r="F18" s="106"/>
      <c r="G18" s="87"/>
      <c r="H18" s="106"/>
      <c r="I18" s="87"/>
      <c r="J18" s="106"/>
      <c r="K18" s="87"/>
      <c r="L18" s="106"/>
      <c r="M18" s="87"/>
      <c r="N18" s="106"/>
      <c r="O18" s="87"/>
      <c r="P18" s="106"/>
      <c r="Q18" s="87"/>
      <c r="R18" s="106"/>
      <c r="S18" s="106"/>
      <c r="T18" s="98"/>
    </row>
    <row r="19" spans="1:20" x14ac:dyDescent="0.15">
      <c r="A19" s="87"/>
      <c r="B19" s="98"/>
      <c r="C19" s="98"/>
      <c r="D19" s="98"/>
      <c r="E19" s="87"/>
      <c r="F19" s="106"/>
      <c r="G19" s="87"/>
      <c r="H19" s="106"/>
      <c r="I19" s="87"/>
      <c r="J19" s="106"/>
      <c r="K19" s="87"/>
      <c r="L19" s="106"/>
      <c r="M19" s="87"/>
      <c r="N19" s="106"/>
      <c r="O19" s="87"/>
      <c r="P19" s="106"/>
      <c r="Q19" s="87"/>
      <c r="R19" s="106"/>
      <c r="S19" s="106"/>
      <c r="T19" s="98"/>
    </row>
    <row r="20" spans="1:20" x14ac:dyDescent="0.15">
      <c r="A20" s="87"/>
      <c r="B20" s="98"/>
      <c r="C20" s="98"/>
      <c r="D20" s="98"/>
      <c r="E20" s="87"/>
      <c r="F20" s="106"/>
      <c r="G20" s="87"/>
      <c r="H20" s="106"/>
      <c r="I20" s="87"/>
      <c r="J20" s="106"/>
      <c r="K20" s="87"/>
      <c r="L20" s="106"/>
      <c r="M20" s="87"/>
      <c r="N20" s="106"/>
      <c r="O20" s="87"/>
      <c r="P20" s="106"/>
      <c r="Q20" s="87"/>
      <c r="R20" s="106"/>
      <c r="S20" s="106"/>
      <c r="T20" s="98"/>
    </row>
    <row r="21" spans="1:20" x14ac:dyDescent="0.15">
      <c r="A21" s="87"/>
      <c r="B21" s="98"/>
      <c r="C21" s="98"/>
      <c r="D21" s="98"/>
      <c r="E21" s="87"/>
      <c r="F21" s="106"/>
      <c r="G21" s="87"/>
      <c r="H21" s="106"/>
      <c r="I21" s="87"/>
      <c r="J21" s="106"/>
      <c r="K21" s="87"/>
      <c r="L21" s="106"/>
      <c r="M21" s="87"/>
      <c r="N21" s="106"/>
      <c r="O21" s="87"/>
      <c r="P21" s="106"/>
      <c r="Q21" s="87"/>
      <c r="R21" s="106"/>
      <c r="S21" s="106"/>
      <c r="T21" s="98"/>
    </row>
    <row r="22" spans="1:20" x14ac:dyDescent="0.15">
      <c r="A22" s="87"/>
      <c r="B22" s="98"/>
      <c r="C22" s="98"/>
      <c r="D22" s="98"/>
      <c r="E22" s="87"/>
      <c r="F22" s="106"/>
      <c r="G22" s="87"/>
      <c r="H22" s="106"/>
      <c r="I22" s="87"/>
      <c r="J22" s="106"/>
      <c r="K22" s="87"/>
      <c r="L22" s="106"/>
      <c r="M22" s="87"/>
      <c r="N22" s="106"/>
      <c r="O22" s="87"/>
      <c r="P22" s="106"/>
      <c r="Q22" s="87"/>
      <c r="R22" s="106"/>
      <c r="S22" s="106"/>
      <c r="T22" s="98"/>
    </row>
    <row r="23" spans="1:20" x14ac:dyDescent="0.15">
      <c r="A23" s="87"/>
      <c r="B23" s="98"/>
      <c r="C23" s="98"/>
      <c r="D23" s="98"/>
      <c r="E23" s="87"/>
      <c r="F23" s="106"/>
      <c r="G23" s="87"/>
      <c r="H23" s="106"/>
      <c r="I23" s="87"/>
      <c r="J23" s="106"/>
      <c r="K23" s="87"/>
      <c r="L23" s="106"/>
      <c r="M23" s="87"/>
      <c r="N23" s="106"/>
      <c r="O23" s="87"/>
      <c r="P23" s="106"/>
      <c r="Q23" s="87"/>
      <c r="R23" s="106"/>
      <c r="S23" s="106"/>
      <c r="T23" s="98"/>
    </row>
    <row r="24" spans="1:20" ht="31.9" customHeight="1" x14ac:dyDescent="0.15">
      <c r="A24" s="87"/>
      <c r="B24" s="98"/>
      <c r="C24" s="98"/>
      <c r="D24" s="98"/>
      <c r="E24" s="87"/>
      <c r="F24" s="106"/>
      <c r="G24" s="87"/>
      <c r="H24" s="106"/>
      <c r="I24" s="87"/>
      <c r="J24" s="106"/>
      <c r="K24" s="87"/>
      <c r="L24" s="106"/>
      <c r="M24" s="87"/>
      <c r="N24" s="106"/>
      <c r="O24" s="87"/>
      <c r="P24" s="106"/>
      <c r="Q24" s="87"/>
      <c r="R24" s="106"/>
      <c r="S24" s="106"/>
      <c r="T24" s="98"/>
    </row>
    <row r="25" spans="1:20" x14ac:dyDescent="0.15">
      <c r="A25" s="87"/>
      <c r="B25" s="98"/>
      <c r="C25" s="98"/>
      <c r="D25" s="98"/>
      <c r="E25" s="87"/>
      <c r="F25" s="106"/>
      <c r="G25" s="87"/>
      <c r="H25" s="106"/>
      <c r="I25" s="87"/>
      <c r="J25" s="106"/>
      <c r="K25" s="87"/>
      <c r="L25" s="106"/>
      <c r="M25" s="87"/>
      <c r="N25" s="106"/>
      <c r="O25" s="87"/>
      <c r="P25" s="106"/>
      <c r="Q25" s="87"/>
      <c r="R25" s="106"/>
      <c r="S25" s="106"/>
      <c r="T25" s="98"/>
    </row>
    <row r="26" spans="1:20" x14ac:dyDescent="0.15">
      <c r="A26" s="283" t="s">
        <v>106</v>
      </c>
      <c r="B26" s="284"/>
      <c r="C26" s="98"/>
      <c r="D26" s="98"/>
      <c r="E26" s="87"/>
      <c r="F26" s="106">
        <f>SUM(F12:F25)</f>
        <v>17576950</v>
      </c>
      <c r="G26" s="87"/>
      <c r="H26" s="106"/>
      <c r="I26" s="87">
        <f>SUM(I12:I25)</f>
        <v>905</v>
      </c>
      <c r="J26" s="106">
        <f>SUM(J12:J25)</f>
        <v>17576950</v>
      </c>
      <c r="K26" s="87"/>
      <c r="L26" s="106"/>
      <c r="M26" s="87"/>
      <c r="N26" s="106"/>
      <c r="O26" s="87"/>
      <c r="P26" s="106"/>
      <c r="Q26" s="87"/>
      <c r="R26" s="106"/>
      <c r="S26" s="106">
        <f>SUM(S12:S25)</f>
        <v>17576950</v>
      </c>
      <c r="T26" s="98"/>
    </row>
    <row r="27" spans="1:20" ht="68.45" customHeight="1" x14ac:dyDescent="0.15">
      <c r="A27" s="298" t="s">
        <v>227</v>
      </c>
      <c r="B27" s="304"/>
      <c r="C27" s="304"/>
      <c r="D27" s="304"/>
      <c r="E27" s="304"/>
      <c r="F27" s="304"/>
      <c r="G27" s="304"/>
      <c r="H27" s="304"/>
      <c r="I27" s="304"/>
      <c r="J27" s="304"/>
      <c r="K27" s="304"/>
      <c r="L27" s="304"/>
      <c r="M27" s="304"/>
      <c r="N27" s="304"/>
      <c r="O27" s="304"/>
      <c r="P27" s="304"/>
      <c r="Q27" s="296" t="s">
        <v>138</v>
      </c>
      <c r="R27" s="297"/>
      <c r="S27" s="297"/>
      <c r="T27" s="297"/>
    </row>
    <row r="28" spans="1:20" x14ac:dyDescent="0.15">
      <c r="A28" s="299" t="s">
        <v>80</v>
      </c>
      <c r="B28" s="304"/>
      <c r="C28" s="304"/>
      <c r="D28" s="304"/>
      <c r="E28" s="304"/>
      <c r="F28" s="304"/>
      <c r="G28" s="304"/>
      <c r="H28" s="304"/>
      <c r="I28" s="304"/>
      <c r="J28" s="304"/>
      <c r="K28" s="304"/>
      <c r="L28" s="304"/>
      <c r="M28" s="304"/>
      <c r="N28" s="304"/>
      <c r="O28" s="304"/>
      <c r="P28" s="304"/>
      <c r="Q28" s="297"/>
      <c r="R28" s="297"/>
      <c r="S28" s="297"/>
      <c r="T28" s="297"/>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Q27:T28"/>
    <mergeCell ref="G8:H9"/>
    <mergeCell ref="I8:J9"/>
    <mergeCell ref="A27:P27"/>
    <mergeCell ref="A28:P28"/>
    <mergeCell ref="A7:A10"/>
    <mergeCell ref="B7:B10"/>
    <mergeCell ref="C7:C10"/>
    <mergeCell ref="D7:D10"/>
    <mergeCell ref="E7:E10"/>
    <mergeCell ref="F8:F9"/>
    <mergeCell ref="K9:L9"/>
    <mergeCell ref="M9:N9"/>
    <mergeCell ref="O9:P9"/>
    <mergeCell ref="Q9:R9"/>
    <mergeCell ref="A26:B26"/>
    <mergeCell ref="A2:T2"/>
    <mergeCell ref="F7:J7"/>
    <mergeCell ref="K7:R7"/>
    <mergeCell ref="K8:N8"/>
    <mergeCell ref="O8:R8"/>
    <mergeCell ref="S8:S10"/>
    <mergeCell ref="T7:T10"/>
  </mergeCells>
  <phoneticPr fontId="35"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42" customWidth="1"/>
    <col min="2" max="2" width="9" style="142"/>
    <col min="3" max="3" width="13.75" style="142" customWidth="1"/>
    <col min="4" max="4" width="6.125" style="142" customWidth="1"/>
    <col min="5" max="5" width="11.625" style="142" customWidth="1"/>
    <col min="6" max="6" width="7" style="142" customWidth="1"/>
    <col min="7" max="7" width="6.75" style="142" customWidth="1"/>
    <col min="8" max="8" width="7" style="142" customWidth="1"/>
    <col min="9" max="9" width="11.125" style="142" customWidth="1"/>
    <col min="10" max="10" width="7" style="142" customWidth="1"/>
    <col min="11" max="11" width="7.125" style="142" customWidth="1"/>
    <col min="12" max="12" width="6" style="142" customWidth="1"/>
    <col min="13" max="13" width="6.75" style="142" customWidth="1"/>
    <col min="14" max="14" width="7" style="142" customWidth="1"/>
    <col min="15" max="15" width="6.75" style="142" customWidth="1"/>
    <col min="16" max="16" width="7" style="142" customWidth="1"/>
    <col min="17" max="17" width="9.5" style="142" customWidth="1"/>
    <col min="18" max="18" width="7" style="142" customWidth="1"/>
    <col min="19" max="19" width="8" style="142" customWidth="1"/>
    <col min="20" max="20" width="7" style="142" customWidth="1"/>
    <col min="21" max="21" width="8.125" style="142" customWidth="1"/>
    <col min="22" max="22" width="11.125" style="142" customWidth="1"/>
    <col min="23" max="23" width="8.375" style="142" customWidth="1"/>
    <col min="24" max="16384" width="9" style="142"/>
  </cols>
  <sheetData>
    <row r="2" spans="1:23" ht="22.5" x14ac:dyDescent="0.15">
      <c r="A2" s="265" t="s">
        <v>228</v>
      </c>
      <c r="B2" s="265"/>
      <c r="C2" s="265"/>
      <c r="D2" s="265"/>
      <c r="E2" s="265"/>
      <c r="F2" s="265"/>
      <c r="G2" s="265"/>
      <c r="H2" s="265"/>
      <c r="I2" s="265"/>
      <c r="J2" s="265"/>
      <c r="K2" s="265"/>
      <c r="L2" s="265"/>
      <c r="M2" s="265"/>
      <c r="N2" s="265"/>
      <c r="O2" s="265"/>
      <c r="P2" s="265"/>
      <c r="Q2" s="265"/>
      <c r="R2" s="265"/>
      <c r="S2" s="265"/>
      <c r="T2" s="265"/>
      <c r="U2" s="265"/>
      <c r="V2" s="265"/>
      <c r="W2" s="265"/>
    </row>
    <row r="3" spans="1:23" x14ac:dyDescent="0.15">
      <c r="W3" s="113" t="s">
        <v>229</v>
      </c>
    </row>
    <row r="4" spans="1:23" x14ac:dyDescent="0.15">
      <c r="A4" s="215" t="str">
        <f>货币资金!A4</f>
        <v>清查基准日：2023年8月31日</v>
      </c>
    </row>
    <row r="5" spans="1:23" x14ac:dyDescent="0.15">
      <c r="A5" s="215" t="str">
        <f>货币资金!A5</f>
        <v>填报单位：林芝市巴宜区八一镇人民政府</v>
      </c>
    </row>
    <row r="6" spans="1:23" x14ac:dyDescent="0.15">
      <c r="A6" s="215" t="str">
        <f>货币资金!A6</f>
        <v>项目名称：百巴镇苹果种植项目</v>
      </c>
      <c r="W6" s="217" t="s">
        <v>83</v>
      </c>
    </row>
    <row r="7" spans="1:23" x14ac:dyDescent="0.15">
      <c r="A7" s="295" t="s">
        <v>201</v>
      </c>
      <c r="B7" s="295" t="s">
        <v>202</v>
      </c>
      <c r="C7" s="295" t="s">
        <v>230</v>
      </c>
      <c r="D7" s="301" t="s">
        <v>231</v>
      </c>
      <c r="E7" s="295" t="s">
        <v>206</v>
      </c>
      <c r="F7" s="295"/>
      <c r="G7" s="295"/>
      <c r="H7" s="295"/>
      <c r="I7" s="295"/>
      <c r="J7" s="295"/>
      <c r="K7" s="295"/>
      <c r="L7" s="295"/>
      <c r="M7" s="295"/>
      <c r="N7" s="295" t="s">
        <v>207</v>
      </c>
      <c r="O7" s="295"/>
      <c r="P7" s="295"/>
      <c r="Q7" s="295"/>
      <c r="R7" s="295"/>
      <c r="S7" s="295"/>
      <c r="T7" s="295"/>
      <c r="U7" s="295"/>
      <c r="V7" s="87" t="s">
        <v>208</v>
      </c>
      <c r="W7" s="295" t="s">
        <v>209</v>
      </c>
    </row>
    <row r="8" spans="1:23" x14ac:dyDescent="0.15">
      <c r="A8" s="295"/>
      <c r="B8" s="295"/>
      <c r="C8" s="295"/>
      <c r="D8" s="301"/>
      <c r="E8" s="295" t="s">
        <v>210</v>
      </c>
      <c r="F8" s="295" t="s">
        <v>232</v>
      </c>
      <c r="G8" s="295"/>
      <c r="H8" s="295"/>
      <c r="I8" s="295"/>
      <c r="J8" s="295" t="s">
        <v>233</v>
      </c>
      <c r="K8" s="295"/>
      <c r="L8" s="295"/>
      <c r="M8" s="295"/>
      <c r="N8" s="295" t="s">
        <v>232</v>
      </c>
      <c r="O8" s="295"/>
      <c r="P8" s="295"/>
      <c r="Q8" s="295"/>
      <c r="R8" s="295" t="s">
        <v>233</v>
      </c>
      <c r="S8" s="295"/>
      <c r="T8" s="295"/>
      <c r="U8" s="295"/>
      <c r="V8" s="295" t="s">
        <v>215</v>
      </c>
      <c r="W8" s="295"/>
    </row>
    <row r="9" spans="1:23" x14ac:dyDescent="0.15">
      <c r="A9" s="295"/>
      <c r="B9" s="295"/>
      <c r="C9" s="295"/>
      <c r="D9" s="301"/>
      <c r="E9" s="295"/>
      <c r="F9" s="295" t="s">
        <v>234</v>
      </c>
      <c r="G9" s="295"/>
      <c r="H9" s="295" t="s">
        <v>235</v>
      </c>
      <c r="I9" s="295"/>
      <c r="J9" s="295" t="s">
        <v>236</v>
      </c>
      <c r="K9" s="295"/>
      <c r="L9" s="295" t="s">
        <v>237</v>
      </c>
      <c r="M9" s="295"/>
      <c r="N9" s="295" t="s">
        <v>234</v>
      </c>
      <c r="O9" s="295"/>
      <c r="P9" s="295" t="s">
        <v>235</v>
      </c>
      <c r="Q9" s="295"/>
      <c r="R9" s="295" t="s">
        <v>236</v>
      </c>
      <c r="S9" s="295"/>
      <c r="T9" s="295" t="s">
        <v>237</v>
      </c>
      <c r="U9" s="295"/>
      <c r="V9" s="295"/>
      <c r="W9" s="295"/>
    </row>
    <row r="10" spans="1:23" x14ac:dyDescent="0.15">
      <c r="A10" s="295"/>
      <c r="B10" s="295"/>
      <c r="C10" s="295"/>
      <c r="D10" s="301"/>
      <c r="E10" s="87" t="s">
        <v>215</v>
      </c>
      <c r="F10" s="87" t="s">
        <v>216</v>
      </c>
      <c r="G10" s="87" t="s">
        <v>215</v>
      </c>
      <c r="H10" s="87" t="s">
        <v>216</v>
      </c>
      <c r="I10" s="87" t="s">
        <v>215</v>
      </c>
      <c r="J10" s="87" t="s">
        <v>216</v>
      </c>
      <c r="K10" s="87" t="s">
        <v>215</v>
      </c>
      <c r="L10" s="87" t="s">
        <v>216</v>
      </c>
      <c r="M10" s="87" t="s">
        <v>215</v>
      </c>
      <c r="N10" s="87" t="s">
        <v>216</v>
      </c>
      <c r="O10" s="87" t="s">
        <v>215</v>
      </c>
      <c r="P10" s="87" t="s">
        <v>216</v>
      </c>
      <c r="Q10" s="87" t="s">
        <v>215</v>
      </c>
      <c r="R10" s="87" t="s">
        <v>216</v>
      </c>
      <c r="S10" s="87" t="s">
        <v>215</v>
      </c>
      <c r="T10" s="87" t="s">
        <v>216</v>
      </c>
      <c r="U10" s="87" t="s">
        <v>215</v>
      </c>
      <c r="V10" s="295"/>
      <c r="W10" s="295"/>
    </row>
    <row r="11" spans="1:23" x14ac:dyDescent="0.15">
      <c r="A11" s="98"/>
      <c r="B11" s="87" t="s">
        <v>152</v>
      </c>
      <c r="C11" s="87" t="s">
        <v>153</v>
      </c>
      <c r="D11" s="87" t="s">
        <v>154</v>
      </c>
      <c r="E11" s="87" t="s">
        <v>155</v>
      </c>
      <c r="F11" s="87" t="s">
        <v>156</v>
      </c>
      <c r="G11" s="87" t="s">
        <v>157</v>
      </c>
      <c r="H11" s="87" t="s">
        <v>158</v>
      </c>
      <c r="I11" s="87" t="s">
        <v>159</v>
      </c>
      <c r="J11" s="87" t="s">
        <v>160</v>
      </c>
      <c r="K11" s="87" t="s">
        <v>161</v>
      </c>
      <c r="L11" s="208" t="s">
        <v>162</v>
      </c>
      <c r="M11" s="208" t="s">
        <v>163</v>
      </c>
      <c r="N11" s="208" t="s">
        <v>164</v>
      </c>
      <c r="O11" s="208" t="s">
        <v>165</v>
      </c>
      <c r="P11" s="208" t="s">
        <v>166</v>
      </c>
      <c r="Q11" s="208" t="s">
        <v>217</v>
      </c>
      <c r="R11" s="208" t="s">
        <v>218</v>
      </c>
      <c r="S11" s="208" t="s">
        <v>219</v>
      </c>
      <c r="T11" s="208" t="s">
        <v>220</v>
      </c>
      <c r="U11" s="235" t="s">
        <v>238</v>
      </c>
      <c r="V11" s="235" t="s">
        <v>239</v>
      </c>
      <c r="W11" s="235" t="s">
        <v>240</v>
      </c>
    </row>
    <row r="12" spans="1:23" ht="24" x14ac:dyDescent="0.15">
      <c r="A12" s="87">
        <v>1</v>
      </c>
      <c r="B12" s="131" t="s">
        <v>241</v>
      </c>
      <c r="C12" s="111" t="s">
        <v>242</v>
      </c>
      <c r="D12" s="115" t="s">
        <v>243</v>
      </c>
      <c r="E12" s="139">
        <v>29000</v>
      </c>
      <c r="F12" s="119"/>
      <c r="G12" s="139"/>
      <c r="H12" s="119">
        <v>500</v>
      </c>
      <c r="I12" s="139">
        <v>29000</v>
      </c>
      <c r="J12" s="119"/>
      <c r="K12" s="139"/>
      <c r="L12" s="119"/>
      <c r="M12" s="139"/>
      <c r="N12" s="119"/>
      <c r="O12" s="139"/>
      <c r="P12" s="97">
        <v>100</v>
      </c>
      <c r="Q12" s="91">
        <v>2000</v>
      </c>
      <c r="R12" s="119"/>
      <c r="S12" s="139"/>
      <c r="T12" s="119"/>
      <c r="U12" s="139"/>
      <c r="V12" s="305">
        <f>SUM(Q12:Q14)</f>
        <v>39080</v>
      </c>
      <c r="W12" s="138"/>
    </row>
    <row r="13" spans="1:23" ht="24.75" x14ac:dyDescent="0.15">
      <c r="A13" s="87">
        <v>2</v>
      </c>
      <c r="B13" s="114" t="s">
        <v>244</v>
      </c>
      <c r="C13" s="111" t="s">
        <v>242</v>
      </c>
      <c r="D13" s="115" t="s">
        <v>243</v>
      </c>
      <c r="E13" s="139"/>
      <c r="F13" s="119"/>
      <c r="G13" s="139"/>
      <c r="H13" s="119"/>
      <c r="I13" s="139"/>
      <c r="J13" s="119"/>
      <c r="K13" s="139"/>
      <c r="L13" s="119"/>
      <c r="M13" s="139"/>
      <c r="N13" s="119"/>
      <c r="O13" s="139"/>
      <c r="P13" s="97">
        <v>278</v>
      </c>
      <c r="Q13" s="91">
        <v>16680</v>
      </c>
      <c r="R13" s="119"/>
      <c r="S13" s="139"/>
      <c r="T13" s="119"/>
      <c r="U13" s="139"/>
      <c r="V13" s="306"/>
      <c r="W13" s="138"/>
    </row>
    <row r="14" spans="1:23" ht="24.75" x14ac:dyDescent="0.15">
      <c r="A14" s="87">
        <v>3</v>
      </c>
      <c r="B14" s="114" t="s">
        <v>245</v>
      </c>
      <c r="C14" s="111" t="s">
        <v>242</v>
      </c>
      <c r="D14" s="115" t="s">
        <v>243</v>
      </c>
      <c r="E14" s="139"/>
      <c r="F14" s="119"/>
      <c r="G14" s="139"/>
      <c r="H14" s="119"/>
      <c r="I14" s="139"/>
      <c r="J14" s="119"/>
      <c r="K14" s="139"/>
      <c r="L14" s="119"/>
      <c r="M14" s="139"/>
      <c r="N14" s="119"/>
      <c r="O14" s="139"/>
      <c r="P14" s="97">
        <v>102</v>
      </c>
      <c r="Q14" s="91">
        <v>20400</v>
      </c>
      <c r="R14" s="119"/>
      <c r="S14" s="139"/>
      <c r="T14" s="119"/>
      <c r="U14" s="139"/>
      <c r="V14" s="307"/>
      <c r="W14" s="138"/>
    </row>
    <row r="15" spans="1:23" x14ac:dyDescent="0.15">
      <c r="A15" s="98"/>
      <c r="B15" s="98"/>
      <c r="C15" s="98"/>
      <c r="D15" s="98"/>
      <c r="E15" s="106"/>
      <c r="F15" s="87"/>
      <c r="G15" s="106"/>
      <c r="H15" s="87"/>
      <c r="I15" s="106"/>
      <c r="J15" s="87"/>
      <c r="K15" s="106"/>
      <c r="L15" s="87"/>
      <c r="M15" s="106"/>
      <c r="N15" s="87"/>
      <c r="O15" s="106"/>
      <c r="P15" s="87"/>
      <c r="Q15" s="106"/>
      <c r="R15" s="87"/>
      <c r="S15" s="106"/>
      <c r="T15" s="87"/>
      <c r="U15" s="106"/>
      <c r="V15" s="106"/>
      <c r="W15" s="98"/>
    </row>
    <row r="16" spans="1:23" x14ac:dyDescent="0.15">
      <c r="A16" s="98"/>
      <c r="B16" s="98"/>
      <c r="C16" s="98"/>
      <c r="D16" s="98"/>
      <c r="E16" s="106"/>
      <c r="F16" s="87"/>
      <c r="G16" s="106"/>
      <c r="H16" s="87"/>
      <c r="I16" s="106"/>
      <c r="J16" s="87"/>
      <c r="K16" s="106"/>
      <c r="L16" s="87"/>
      <c r="M16" s="106"/>
      <c r="N16" s="87"/>
      <c r="O16" s="106"/>
      <c r="P16" s="87"/>
      <c r="Q16" s="106"/>
      <c r="R16" s="87"/>
      <c r="S16" s="106"/>
      <c r="T16" s="87"/>
      <c r="U16" s="106"/>
      <c r="V16" s="106"/>
      <c r="W16" s="98"/>
    </row>
    <row r="17" spans="1:23" x14ac:dyDescent="0.15">
      <c r="A17" s="98"/>
      <c r="B17" s="98"/>
      <c r="C17" s="98"/>
      <c r="D17" s="98"/>
      <c r="E17" s="106"/>
      <c r="F17" s="87"/>
      <c r="G17" s="106"/>
      <c r="H17" s="87"/>
      <c r="I17" s="106"/>
      <c r="J17" s="87"/>
      <c r="K17" s="106"/>
      <c r="L17" s="87"/>
      <c r="M17" s="106"/>
      <c r="N17" s="87"/>
      <c r="O17" s="106"/>
      <c r="P17" s="87"/>
      <c r="Q17" s="106"/>
      <c r="R17" s="87"/>
      <c r="S17" s="106"/>
      <c r="T17" s="87"/>
      <c r="U17" s="106"/>
      <c r="V17" s="106"/>
      <c r="W17" s="98"/>
    </row>
    <row r="18" spans="1:23" x14ac:dyDescent="0.15">
      <c r="A18" s="98"/>
      <c r="B18" s="98"/>
      <c r="C18" s="98"/>
      <c r="D18" s="98"/>
      <c r="E18" s="106"/>
      <c r="F18" s="87"/>
      <c r="G18" s="106"/>
      <c r="H18" s="87"/>
      <c r="I18" s="106"/>
      <c r="J18" s="87"/>
      <c r="K18" s="106"/>
      <c r="L18" s="87"/>
      <c r="M18" s="106"/>
      <c r="N18" s="87"/>
      <c r="O18" s="106"/>
      <c r="P18" s="87"/>
      <c r="Q18" s="106"/>
      <c r="R18" s="87"/>
      <c r="S18" s="106"/>
      <c r="T18" s="87"/>
      <c r="U18" s="106"/>
      <c r="V18" s="106"/>
      <c r="W18" s="98"/>
    </row>
    <row r="19" spans="1:23" x14ac:dyDescent="0.15">
      <c r="A19" s="98"/>
      <c r="B19" s="98"/>
      <c r="C19" s="98"/>
      <c r="D19" s="98"/>
      <c r="E19" s="106"/>
      <c r="F19" s="87"/>
      <c r="G19" s="106"/>
      <c r="H19" s="87"/>
      <c r="I19" s="106"/>
      <c r="J19" s="87"/>
      <c r="K19" s="106"/>
      <c r="L19" s="87"/>
      <c r="M19" s="106"/>
      <c r="N19" s="87"/>
      <c r="O19" s="106"/>
      <c r="P19" s="87"/>
      <c r="Q19" s="106"/>
      <c r="R19" s="87"/>
      <c r="S19" s="106"/>
      <c r="T19" s="87"/>
      <c r="U19" s="106"/>
      <c r="V19" s="106"/>
      <c r="W19" s="98"/>
    </row>
    <row r="20" spans="1:23" x14ac:dyDescent="0.15">
      <c r="A20" s="98"/>
      <c r="B20" s="98"/>
      <c r="C20" s="98"/>
      <c r="D20" s="98"/>
      <c r="E20" s="106"/>
      <c r="F20" s="87"/>
      <c r="G20" s="106"/>
      <c r="H20" s="87"/>
      <c r="I20" s="106"/>
      <c r="J20" s="87"/>
      <c r="K20" s="106"/>
      <c r="L20" s="87"/>
      <c r="M20" s="106"/>
      <c r="N20" s="87"/>
      <c r="O20" s="106"/>
      <c r="P20" s="87"/>
      <c r="Q20" s="106"/>
      <c r="R20" s="87"/>
      <c r="S20" s="106"/>
      <c r="T20" s="87"/>
      <c r="U20" s="106"/>
      <c r="V20" s="106"/>
      <c r="W20" s="98"/>
    </row>
    <row r="21" spans="1:23" x14ac:dyDescent="0.15">
      <c r="A21" s="98"/>
      <c r="B21" s="98"/>
      <c r="C21" s="98"/>
      <c r="D21" s="98"/>
      <c r="E21" s="106"/>
      <c r="F21" s="87"/>
      <c r="G21" s="106"/>
      <c r="H21" s="87"/>
      <c r="I21" s="106"/>
      <c r="J21" s="87"/>
      <c r="K21" s="106"/>
      <c r="L21" s="87"/>
      <c r="M21" s="106"/>
      <c r="N21" s="87"/>
      <c r="O21" s="106"/>
      <c r="P21" s="87"/>
      <c r="Q21" s="106"/>
      <c r="R21" s="87"/>
      <c r="S21" s="106"/>
      <c r="T21" s="87"/>
      <c r="U21" s="106"/>
      <c r="V21" s="106"/>
      <c r="W21" s="98"/>
    </row>
    <row r="22" spans="1:23" x14ac:dyDescent="0.15">
      <c r="A22" s="98"/>
      <c r="B22" s="98"/>
      <c r="C22" s="98"/>
      <c r="D22" s="98"/>
      <c r="E22" s="106"/>
      <c r="F22" s="87"/>
      <c r="G22" s="106"/>
      <c r="H22" s="87"/>
      <c r="I22" s="106"/>
      <c r="J22" s="87"/>
      <c r="K22" s="106"/>
      <c r="L22" s="87"/>
      <c r="M22" s="106"/>
      <c r="N22" s="87"/>
      <c r="O22" s="106"/>
      <c r="P22" s="87"/>
      <c r="Q22" s="106"/>
      <c r="R22" s="87"/>
      <c r="S22" s="106"/>
      <c r="T22" s="87"/>
      <c r="U22" s="106"/>
      <c r="V22" s="106"/>
      <c r="W22" s="98"/>
    </row>
    <row r="23" spans="1:23" x14ac:dyDescent="0.15">
      <c r="A23" s="98"/>
      <c r="B23" s="98"/>
      <c r="C23" s="98"/>
      <c r="D23" s="98"/>
      <c r="E23" s="106"/>
      <c r="F23" s="87"/>
      <c r="G23" s="106"/>
      <c r="H23" s="87"/>
      <c r="I23" s="106"/>
      <c r="J23" s="87"/>
      <c r="K23" s="106"/>
      <c r="L23" s="87"/>
      <c r="M23" s="106"/>
      <c r="N23" s="87"/>
      <c r="O23" s="106"/>
      <c r="P23" s="87"/>
      <c r="Q23" s="106"/>
      <c r="R23" s="87"/>
      <c r="S23" s="106"/>
      <c r="T23" s="87"/>
      <c r="U23" s="106"/>
      <c r="V23" s="106"/>
      <c r="W23" s="98"/>
    </row>
    <row r="24" spans="1:23" x14ac:dyDescent="0.15">
      <c r="A24" s="98"/>
      <c r="B24" s="98"/>
      <c r="C24" s="98"/>
      <c r="D24" s="98"/>
      <c r="E24" s="106"/>
      <c r="F24" s="87"/>
      <c r="G24" s="106"/>
      <c r="H24" s="87"/>
      <c r="I24" s="106"/>
      <c r="J24" s="87"/>
      <c r="K24" s="106"/>
      <c r="L24" s="87"/>
      <c r="M24" s="106"/>
      <c r="N24" s="87"/>
      <c r="O24" s="106"/>
      <c r="P24" s="87"/>
      <c r="Q24" s="106"/>
      <c r="R24" s="87"/>
      <c r="S24" s="106"/>
      <c r="T24" s="87"/>
      <c r="U24" s="106"/>
      <c r="V24" s="106"/>
      <c r="W24" s="98"/>
    </row>
    <row r="25" spans="1:23" x14ac:dyDescent="0.15">
      <c r="A25" s="283" t="s">
        <v>106</v>
      </c>
      <c r="B25" s="284"/>
      <c r="C25" s="98"/>
      <c r="D25" s="98"/>
      <c r="E25" s="106"/>
      <c r="F25" s="87"/>
      <c r="G25" s="106"/>
      <c r="H25" s="87"/>
      <c r="I25" s="106"/>
      <c r="J25" s="87"/>
      <c r="K25" s="106"/>
      <c r="L25" s="87"/>
      <c r="M25" s="106"/>
      <c r="N25" s="87"/>
      <c r="O25" s="106"/>
      <c r="P25" s="87"/>
      <c r="Q25" s="106"/>
      <c r="R25" s="87"/>
      <c r="S25" s="106"/>
      <c r="T25" s="87"/>
      <c r="U25" s="106"/>
      <c r="V25" s="106"/>
      <c r="W25" s="98"/>
    </row>
    <row r="26" spans="1:23" ht="69" customHeight="1" x14ac:dyDescent="0.15">
      <c r="A26" s="299" t="s">
        <v>107</v>
      </c>
      <c r="B26" s="304"/>
      <c r="C26" s="304"/>
      <c r="D26" s="304"/>
      <c r="E26" s="304"/>
      <c r="F26" s="304"/>
      <c r="G26" s="304"/>
      <c r="H26" s="304"/>
      <c r="I26" s="304"/>
      <c r="J26" s="304"/>
      <c r="K26" s="304"/>
      <c r="L26" s="304"/>
      <c r="M26" s="304"/>
      <c r="N26" s="304"/>
      <c r="O26" s="304"/>
      <c r="P26" s="304"/>
      <c r="Q26" s="304"/>
      <c r="R26" s="304"/>
      <c r="S26" s="304"/>
      <c r="T26" s="296" t="s">
        <v>246</v>
      </c>
      <c r="U26" s="297"/>
      <c r="V26" s="297"/>
      <c r="W26" s="297"/>
    </row>
    <row r="27" spans="1:23" x14ac:dyDescent="0.15">
      <c r="A27" s="304" t="s">
        <v>247</v>
      </c>
      <c r="B27" s="304"/>
      <c r="C27" s="304"/>
      <c r="D27" s="304"/>
      <c r="E27" s="304"/>
      <c r="F27" s="304"/>
      <c r="G27" s="304"/>
      <c r="H27" s="304"/>
      <c r="I27" s="304"/>
      <c r="J27" s="304"/>
      <c r="K27" s="304"/>
      <c r="L27" s="304"/>
      <c r="M27" s="304"/>
      <c r="N27" s="304"/>
      <c r="O27" s="304"/>
      <c r="P27" s="304"/>
      <c r="Q27" s="304"/>
      <c r="R27" s="304"/>
      <c r="S27" s="304"/>
      <c r="T27" s="297"/>
      <c r="U27" s="297"/>
      <c r="V27" s="297"/>
      <c r="W27" s="297"/>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W7:W10"/>
    <mergeCell ref="T26:W27"/>
    <mergeCell ref="A27:S27"/>
    <mergeCell ref="A7:A10"/>
    <mergeCell ref="B7:B10"/>
    <mergeCell ref="C7:C10"/>
    <mergeCell ref="D7:D10"/>
    <mergeCell ref="E8:E9"/>
    <mergeCell ref="P9:Q9"/>
    <mergeCell ref="R9:S9"/>
    <mergeCell ref="T9:U9"/>
    <mergeCell ref="A25:B25"/>
    <mergeCell ref="A26:S26"/>
    <mergeCell ref="F9:G9"/>
    <mergeCell ref="H9:I9"/>
    <mergeCell ref="J9:K9"/>
    <mergeCell ref="L9:M9"/>
    <mergeCell ref="N9:O9"/>
    <mergeCell ref="A2:W2"/>
    <mergeCell ref="E7:M7"/>
    <mergeCell ref="N7:U7"/>
    <mergeCell ref="F8:I8"/>
    <mergeCell ref="J8:M8"/>
    <mergeCell ref="N8:Q8"/>
    <mergeCell ref="R8:U8"/>
    <mergeCell ref="V8:V10"/>
  </mergeCells>
  <phoneticPr fontId="35"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A18:L18"/>
    </sheetView>
  </sheetViews>
  <sheetFormatPr defaultColWidth="9" defaultRowHeight="15" x14ac:dyDescent="0.15"/>
  <cols>
    <col min="1" max="1" width="4.75" style="142" customWidth="1"/>
    <col min="2" max="2" width="11.875" style="142" customWidth="1"/>
    <col min="3" max="3" width="9.625" style="142" customWidth="1"/>
    <col min="4" max="4" width="10.25" style="142" customWidth="1"/>
    <col min="5" max="9" width="10.75" style="142" customWidth="1"/>
    <col min="10" max="10" width="9" style="142"/>
    <col min="11" max="15" width="10.75" style="142" customWidth="1"/>
    <col min="16" max="16" width="14" style="142" customWidth="1"/>
    <col min="17" max="16384" width="9" style="142"/>
  </cols>
  <sheetData>
    <row r="2" spans="1:16" ht="22.5" x14ac:dyDescent="0.15">
      <c r="A2" s="288" t="s">
        <v>15</v>
      </c>
      <c r="B2" s="265"/>
      <c r="C2" s="265"/>
      <c r="D2" s="265"/>
      <c r="E2" s="265"/>
      <c r="F2" s="265"/>
      <c r="G2" s="265"/>
      <c r="H2" s="265"/>
      <c r="I2" s="265"/>
      <c r="J2" s="265"/>
      <c r="K2" s="265"/>
      <c r="L2" s="265"/>
      <c r="M2" s="265"/>
      <c r="N2" s="265"/>
      <c r="O2" s="265"/>
      <c r="P2" s="265"/>
    </row>
    <row r="3" spans="1:16" x14ac:dyDescent="0.15">
      <c r="A3" s="85"/>
      <c r="B3" s="85"/>
      <c r="C3" s="85"/>
      <c r="D3" s="85"/>
      <c r="E3" s="85"/>
      <c r="F3" s="85"/>
      <c r="G3" s="85"/>
      <c r="H3" s="85"/>
      <c r="I3" s="85"/>
      <c r="J3" s="85"/>
      <c r="K3" s="85"/>
      <c r="L3" s="85"/>
      <c r="M3" s="85"/>
      <c r="N3" s="85"/>
      <c r="O3" s="85"/>
      <c r="P3" s="216" t="s">
        <v>248</v>
      </c>
    </row>
    <row r="4" spans="1:16" x14ac:dyDescent="0.15">
      <c r="A4" s="234" t="s">
        <v>141</v>
      </c>
      <c r="B4" s="85"/>
      <c r="C4" s="85"/>
      <c r="D4" s="85"/>
      <c r="E4" s="85"/>
      <c r="F4" s="85"/>
      <c r="G4" s="85"/>
      <c r="H4" s="85"/>
      <c r="I4" s="85"/>
      <c r="J4" s="85"/>
      <c r="K4" s="85"/>
      <c r="L4" s="85"/>
      <c r="M4" s="85"/>
      <c r="N4" s="85"/>
      <c r="O4" s="85"/>
      <c r="P4" s="85"/>
    </row>
    <row r="5" spans="1:16" x14ac:dyDescent="0.15">
      <c r="A5" s="234" t="s">
        <v>249</v>
      </c>
      <c r="B5" s="85"/>
      <c r="C5" s="85"/>
      <c r="D5" s="85"/>
      <c r="E5" s="85"/>
      <c r="F5" s="85"/>
      <c r="G5" s="85"/>
      <c r="H5" s="85"/>
      <c r="I5" s="85"/>
      <c r="J5" s="85"/>
      <c r="K5" s="85"/>
      <c r="L5" s="85"/>
      <c r="M5" s="85"/>
      <c r="N5" s="85"/>
      <c r="O5" s="85"/>
      <c r="P5" s="85"/>
    </row>
    <row r="6" spans="1:16" x14ac:dyDescent="0.15">
      <c r="A6" s="234" t="s">
        <v>250</v>
      </c>
      <c r="B6" s="85"/>
      <c r="C6" s="85"/>
      <c r="D6" s="85"/>
      <c r="E6" s="85"/>
      <c r="F6" s="85"/>
      <c r="G6" s="85"/>
      <c r="H6" s="85"/>
      <c r="I6" s="85"/>
      <c r="J6" s="85"/>
      <c r="K6" s="85"/>
      <c r="L6" s="85"/>
      <c r="M6" s="85"/>
      <c r="N6" s="85"/>
      <c r="O6" s="85"/>
      <c r="P6" s="216" t="s">
        <v>83</v>
      </c>
    </row>
    <row r="7" spans="1:16" x14ac:dyDescent="0.15">
      <c r="A7" s="300" t="s">
        <v>84</v>
      </c>
      <c r="B7" s="300" t="s">
        <v>85</v>
      </c>
      <c r="C7" s="300" t="s">
        <v>86</v>
      </c>
      <c r="D7" s="300" t="s">
        <v>87</v>
      </c>
      <c r="E7" s="300" t="s">
        <v>251</v>
      </c>
      <c r="F7" s="301"/>
      <c r="G7" s="300" t="s">
        <v>88</v>
      </c>
      <c r="H7" s="301"/>
      <c r="I7" s="301"/>
      <c r="J7" s="300" t="s">
        <v>252</v>
      </c>
      <c r="K7" s="300" t="s">
        <v>253</v>
      </c>
      <c r="L7" s="300" t="s">
        <v>254</v>
      </c>
      <c r="M7" s="300" t="s">
        <v>89</v>
      </c>
      <c r="N7" s="301"/>
      <c r="O7" s="300" t="s">
        <v>90</v>
      </c>
      <c r="P7" s="300" t="s">
        <v>91</v>
      </c>
    </row>
    <row r="8" spans="1:16" x14ac:dyDescent="0.15">
      <c r="A8" s="301"/>
      <c r="B8" s="301"/>
      <c r="C8" s="301"/>
      <c r="D8" s="301"/>
      <c r="E8" s="301"/>
      <c r="F8" s="301"/>
      <c r="G8" s="300" t="s">
        <v>92</v>
      </c>
      <c r="H8" s="300" t="s">
        <v>93</v>
      </c>
      <c r="I8" s="301"/>
      <c r="J8" s="301"/>
      <c r="K8" s="301"/>
      <c r="L8" s="301"/>
      <c r="M8" s="300" t="s">
        <v>255</v>
      </c>
      <c r="N8" s="300" t="s">
        <v>256</v>
      </c>
      <c r="O8" s="301"/>
      <c r="P8" s="301"/>
    </row>
    <row r="9" spans="1:16" x14ac:dyDescent="0.15">
      <c r="A9" s="301"/>
      <c r="B9" s="301"/>
      <c r="C9" s="301"/>
      <c r="D9" s="301"/>
      <c r="E9" s="228" t="s">
        <v>257</v>
      </c>
      <c r="F9" s="228" t="s">
        <v>258</v>
      </c>
      <c r="G9" s="301"/>
      <c r="H9" s="228" t="s">
        <v>94</v>
      </c>
      <c r="I9" s="228" t="s">
        <v>95</v>
      </c>
      <c r="J9" s="301"/>
      <c r="K9" s="301"/>
      <c r="L9" s="301"/>
      <c r="M9" s="301"/>
      <c r="N9" s="301"/>
      <c r="O9" s="301"/>
      <c r="P9" s="301"/>
    </row>
    <row r="10" spans="1:16" x14ac:dyDescent="0.15">
      <c r="A10" s="98"/>
      <c r="B10" s="88" t="s">
        <v>152</v>
      </c>
      <c r="C10" s="88" t="s">
        <v>153</v>
      </c>
      <c r="D10" s="88" t="s">
        <v>154</v>
      </c>
      <c r="E10" s="88" t="s">
        <v>155</v>
      </c>
      <c r="F10" s="88" t="s">
        <v>156</v>
      </c>
      <c r="G10" s="88" t="s">
        <v>157</v>
      </c>
      <c r="H10" s="88" t="s">
        <v>158</v>
      </c>
      <c r="I10" s="88" t="s">
        <v>159</v>
      </c>
      <c r="J10" s="88" t="s">
        <v>160</v>
      </c>
      <c r="K10" s="88" t="s">
        <v>161</v>
      </c>
      <c r="L10" s="235" t="s">
        <v>162</v>
      </c>
      <c r="M10" s="235" t="s">
        <v>163</v>
      </c>
      <c r="N10" s="235" t="s">
        <v>164</v>
      </c>
      <c r="O10" s="235" t="s">
        <v>165</v>
      </c>
      <c r="P10" s="235" t="s">
        <v>166</v>
      </c>
    </row>
    <row r="11" spans="1:16" x14ac:dyDescent="0.15">
      <c r="A11" s="98"/>
      <c r="B11" s="98"/>
      <c r="C11" s="227"/>
      <c r="D11" s="98"/>
      <c r="E11" s="106"/>
      <c r="F11" s="106"/>
      <c r="G11" s="106"/>
      <c r="H11" s="106"/>
      <c r="I11" s="106"/>
      <c r="J11" s="98"/>
      <c r="K11" s="106"/>
      <c r="L11" s="106"/>
      <c r="M11" s="106"/>
      <c r="N11" s="106"/>
      <c r="O11" s="106"/>
      <c r="P11" s="98"/>
    </row>
    <row r="12" spans="1:16" x14ac:dyDescent="0.15">
      <c r="A12" s="98"/>
      <c r="B12" s="98"/>
      <c r="C12" s="227"/>
      <c r="D12" s="98"/>
      <c r="E12" s="106"/>
      <c r="F12" s="106"/>
      <c r="G12" s="106"/>
      <c r="H12" s="106"/>
      <c r="I12" s="106"/>
      <c r="J12" s="98"/>
      <c r="K12" s="106"/>
      <c r="L12" s="106"/>
      <c r="M12" s="106"/>
      <c r="N12" s="106"/>
      <c r="O12" s="106"/>
      <c r="P12" s="98"/>
    </row>
    <row r="13" spans="1:16" x14ac:dyDescent="0.15">
      <c r="A13" s="98"/>
      <c r="B13" s="98"/>
      <c r="C13" s="227"/>
      <c r="D13" s="98"/>
      <c r="E13" s="106"/>
      <c r="F13" s="106"/>
      <c r="G13" s="106"/>
      <c r="H13" s="106"/>
      <c r="I13" s="106"/>
      <c r="J13" s="98"/>
      <c r="K13" s="106"/>
      <c r="L13" s="106"/>
      <c r="M13" s="106"/>
      <c r="N13" s="106"/>
      <c r="O13" s="106"/>
      <c r="P13" s="98"/>
    </row>
    <row r="14" spans="1:16" x14ac:dyDescent="0.15">
      <c r="A14" s="98"/>
      <c r="B14" s="98"/>
      <c r="C14" s="227"/>
      <c r="D14" s="98"/>
      <c r="E14" s="106"/>
      <c r="F14" s="106"/>
      <c r="G14" s="106"/>
      <c r="H14" s="106"/>
      <c r="I14" s="106"/>
      <c r="J14" s="98"/>
      <c r="K14" s="106"/>
      <c r="L14" s="106"/>
      <c r="M14" s="106"/>
      <c r="N14" s="106"/>
      <c r="O14" s="106"/>
      <c r="P14" s="98"/>
    </row>
    <row r="15" spans="1:16" x14ac:dyDescent="0.15">
      <c r="A15" s="98"/>
      <c r="B15" s="98"/>
      <c r="C15" s="227"/>
      <c r="D15" s="98"/>
      <c r="E15" s="106"/>
      <c r="F15" s="106"/>
      <c r="G15" s="106"/>
      <c r="H15" s="106"/>
      <c r="I15" s="106"/>
      <c r="J15" s="98"/>
      <c r="K15" s="106"/>
      <c r="L15" s="106"/>
      <c r="M15" s="106"/>
      <c r="N15" s="106"/>
      <c r="O15" s="106"/>
      <c r="P15" s="98"/>
    </row>
    <row r="16" spans="1:16" x14ac:dyDescent="0.15">
      <c r="A16" s="98"/>
      <c r="B16" s="98"/>
      <c r="C16" s="227"/>
      <c r="D16" s="98"/>
      <c r="E16" s="106"/>
      <c r="F16" s="106"/>
      <c r="G16" s="106"/>
      <c r="H16" s="106"/>
      <c r="I16" s="106"/>
      <c r="J16" s="98"/>
      <c r="K16" s="106"/>
      <c r="L16" s="106"/>
      <c r="M16" s="106"/>
      <c r="N16" s="106"/>
      <c r="O16" s="106"/>
      <c r="P16" s="98"/>
    </row>
    <row r="17" spans="1:16" x14ac:dyDescent="0.15">
      <c r="A17" s="283" t="s">
        <v>106</v>
      </c>
      <c r="B17" s="284"/>
      <c r="C17" s="227"/>
      <c r="D17" s="98"/>
      <c r="E17" s="106"/>
      <c r="F17" s="106"/>
      <c r="G17" s="106"/>
      <c r="H17" s="106"/>
      <c r="I17" s="106"/>
      <c r="J17" s="98"/>
      <c r="K17" s="106"/>
      <c r="L17" s="106"/>
      <c r="M17" s="106"/>
      <c r="N17" s="106"/>
      <c r="O17" s="106"/>
      <c r="P17" s="98"/>
    </row>
    <row r="18" spans="1:16" ht="70.900000000000006" customHeight="1" x14ac:dyDescent="0.15">
      <c r="A18" s="299" t="s">
        <v>107</v>
      </c>
      <c r="B18" s="304"/>
      <c r="C18" s="304"/>
      <c r="D18" s="304"/>
      <c r="E18" s="304"/>
      <c r="F18" s="304"/>
      <c r="G18" s="304"/>
      <c r="H18" s="304"/>
      <c r="I18" s="304"/>
      <c r="J18" s="304"/>
      <c r="K18" s="304"/>
      <c r="L18" s="304"/>
      <c r="M18" s="296" t="s">
        <v>259</v>
      </c>
      <c r="N18" s="297"/>
      <c r="O18" s="297"/>
      <c r="P18" s="297"/>
    </row>
    <row r="19" spans="1:16" x14ac:dyDescent="0.15">
      <c r="A19" s="299" t="s">
        <v>260</v>
      </c>
      <c r="B19" s="304"/>
      <c r="C19" s="304"/>
      <c r="D19" s="304"/>
      <c r="E19" s="304"/>
      <c r="F19" s="304"/>
      <c r="G19" s="304"/>
      <c r="H19" s="304"/>
      <c r="I19" s="304"/>
      <c r="J19" s="304"/>
      <c r="K19" s="304"/>
      <c r="L19" s="304"/>
      <c r="M19" s="297"/>
      <c r="N19" s="297"/>
      <c r="O19" s="297"/>
      <c r="P19" s="297"/>
    </row>
  </sheetData>
  <mergeCells count="21">
    <mergeCell ref="M18:P19"/>
    <mergeCell ref="E7:F8"/>
    <mergeCell ref="A18:L18"/>
    <mergeCell ref="A19:L19"/>
    <mergeCell ref="A7:A9"/>
    <mergeCell ref="B7:B9"/>
    <mergeCell ref="C7:C9"/>
    <mergeCell ref="D7:D9"/>
    <mergeCell ref="G8:G9"/>
    <mergeCell ref="J7:J9"/>
    <mergeCell ref="K7:K9"/>
    <mergeCell ref="L7:L9"/>
    <mergeCell ref="A2:P2"/>
    <mergeCell ref="G7:I7"/>
    <mergeCell ref="M7:N7"/>
    <mergeCell ref="H8:I8"/>
    <mergeCell ref="A17:B17"/>
    <mergeCell ref="M8:M9"/>
    <mergeCell ref="N8:N9"/>
    <mergeCell ref="O7:O9"/>
    <mergeCell ref="P7:P9"/>
  </mergeCells>
  <phoneticPr fontId="35"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2023-11-28T08:38:05Z</cp:lastPrinted>
  <dcterms:created xsi:type="dcterms:W3CDTF">2023-06-17T03:32:00Z</dcterms:created>
  <dcterms:modified xsi:type="dcterms:W3CDTF">2023-11-30T03:12:44Z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6AD4F9C25DB74C91AAD643E28D15A95C_13</vt:lpwstr>
  </property>
  <property fmtid="{D5CDD505-2E9C-101B-9397-08002B2CF9AE}" pid="3" name="KSOProductBuildVer">
    <vt:lpwstr>2052-12.1.0.15374</vt:lpwstr>
  </property>
</Properties>
</file>