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6430" tabRatio="924" firstSheet="23" activeTab="27"/>
  </bookViews>
  <sheets>
    <sheet name="目录" sheetId="36" state="hidden" r:id="rId1"/>
    <sheet name="清产核资汇总表" sheetId="1" state="hidden" r:id="rId2"/>
    <sheet name="货币资金" sheetId="37" state="hidden" r:id="rId3"/>
    <sheet name="短期投资" sheetId="2" state="hidden" r:id="rId4"/>
    <sheet name="应收款项" sheetId="3" state="hidden" r:id="rId5"/>
    <sheet name="库存物资" sheetId="4" state="hidden" r:id="rId6"/>
    <sheet name="牲畜（禽）资产" sheetId="5" state="hidden" r:id="rId7"/>
    <sheet name="林木资产" sheetId="6" state="hidden" r:id="rId8"/>
    <sheet name="长期投资" sheetId="7" state="hidden" r:id="rId9"/>
    <sheet name="固定资产-1" sheetId="8" state="hidden" r:id="rId10"/>
    <sheet name="固定资产-2" sheetId="9" state="hidden" r:id="rId11"/>
    <sheet name="在建工程-1" sheetId="10" state="hidden" r:id="rId12"/>
    <sheet name="在建工程-2" sheetId="11" state="hidden" r:id="rId13"/>
    <sheet name="无形资产" sheetId="12" state="hidden" r:id="rId14"/>
    <sheet name="短期借款" sheetId="13" state="hidden" r:id="rId15"/>
    <sheet name="应付款项" sheetId="15" state="hidden" r:id="rId16"/>
    <sheet name="长期借款" sheetId="16" state="hidden" r:id="rId17"/>
    <sheet name="应付工资" sheetId="14" state="hidden" r:id="rId18"/>
    <sheet name="应付福利费" sheetId="17" state="hidden" r:id="rId19"/>
    <sheet name="递延收益" sheetId="18" state="hidden" r:id="rId20"/>
    <sheet name="所有者权益" sheetId="19" state="hidden" r:id="rId21"/>
    <sheet name="资产负债清查表（经营主体）" sheetId="20" state="hidden" r:id="rId22"/>
    <sheet name="资产负债清查表（国有资产）" sheetId="22" state="hidden" r:id="rId23"/>
    <sheet name="项目资产确认明细表" sheetId="24" r:id="rId24"/>
    <sheet name="项目资产清单" sheetId="25" r:id="rId25"/>
    <sheet name="项目经营主体基本信息" sheetId="26" state="hidden" r:id="rId26"/>
    <sheet name="项目基本情况公示表" sheetId="27" r:id="rId27"/>
    <sheet name="资产基本情况公示表" sheetId="28" r:id="rId28"/>
    <sheet name="项目分红公示（资产收益情况）" sheetId="29" state="hidden" r:id="rId29"/>
    <sheet name="项目分红公示（群众收益情况）" sheetId="30" state="hidden" r:id="rId30"/>
    <sheet name="项目固定资产管理台账" sheetId="31" r:id="rId31"/>
    <sheet name="项目存货管理台账" sheetId="32" state="hidden" r:id="rId32"/>
    <sheet name="项目牲畜（禽）资产管理台账" sheetId="33" state="hidden" r:id="rId33"/>
    <sheet name="扶贫项目资产明细表" sheetId="34" r:id="rId34"/>
    <sheet name="扶贫产业项目资产汇总明细表" sheetId="35" r:id="rId35"/>
    <sheet name="资产负债表" sheetId="23" state="hidden" r:id="rId36"/>
    <sheet name="利润表" sheetId="21" state="hidden" r:id="rId37"/>
  </sheets>
  <externalReferences>
    <externalReference r:id="rId38"/>
    <externalReference r:id="rId39"/>
    <externalReference r:id="rId40"/>
  </externalReferences>
  <definedNames>
    <definedName name="_xlnm._FilterDatabase" localSheetId="24" hidden="1">项目资产清单!$A$1:$V$11</definedName>
    <definedName name="_xlnm._FilterDatabase" localSheetId="27" hidden="1">资产基本情况公示表!$A$1:$S$10</definedName>
    <definedName name="_xlnm.Print_Area" localSheetId="5">库存物资!$A$1:$P$18</definedName>
    <definedName name="_xlnm.Print_Area" localSheetId="21">'资产负债清查表（经营主体）'!$A$1:$H$49</definedName>
    <definedName name="_xlnm.Print_Area" localSheetId="36">利润表!$A$1:$G$53</definedName>
    <definedName name="Print_Area_MI">#REF!</definedName>
    <definedName name="Z_4460DE41_3F33_11D7_896E_0050BA769D49_.wvu.Cols" localSheetId="36" hidden="1">利润表!#REF!</definedName>
    <definedName name="Z_4460DE41_3F33_11D7_896E_0050BA769D49_.wvu.Rows" localSheetId="36" hidden="1">利润表!#REF!</definedName>
    <definedName name="전">#REF!</definedName>
    <definedName name="주택사업본부">#REF!</definedName>
    <definedName name="철구사업본부">#REF!</definedName>
    <definedName name="_xlnm.Print_Area" localSheetId="22">'资产负债清查表（国有资产）'!$A$1:$H$49</definedName>
    <definedName name="_xlnm.Print_Area" localSheetId="35">资产负债表!$A$1:$F$48</definedName>
    <definedName name="_xlnm.Print_Area" localSheetId="34">扶贫产业项目资产汇总明细表!$A$1:$AI$8</definedName>
    <definedName name="_xlnm.Print_Area" localSheetId="9">'固定资产-1'!$A$1:$W$14</definedName>
    <definedName name="_xlnm.Print_Area" localSheetId="4">应收款项!$A$1:$J$18</definedName>
    <definedName name="_xlnm.Print_Area" localSheetId="15">应付款项!$A$1:$N$18</definedName>
    <definedName name="_xlnm.Print_Area" localSheetId="23">项目资产确认明细表!$A$1:$O$6</definedName>
    <definedName name="_xlnm.Print_Area" localSheetId="32">'项目牲畜（禽）资产管理台账'!$A$1:$W$20</definedName>
    <definedName name="_xlnm.Print_Area" localSheetId="24">项目资产清单!$A$1:$V$11</definedName>
    <definedName name="_xlnm.Print_Area" localSheetId="30">项目固定资产管理台账!$A$1:$Z$10</definedName>
    <definedName name="_xlnm._FilterDatabase" localSheetId="33" hidden="1">扶贫项目资产明细表!$A$1:$Y$10</definedName>
  </definedNames>
  <calcPr calcId="144525"/>
</workbook>
</file>

<file path=xl/sharedStrings.xml><?xml version="1.0" encoding="utf-8"?>
<sst xmlns="http://schemas.openxmlformats.org/spreadsheetml/2006/main" count="2278" uniqueCount="912">
  <si>
    <t>目录</t>
  </si>
  <si>
    <t>一、经营主体填报</t>
  </si>
  <si>
    <t>明细01</t>
  </si>
  <si>
    <t>货币资金清查登记表</t>
  </si>
  <si>
    <t>明细02</t>
  </si>
  <si>
    <t>短期投资清查登记表</t>
  </si>
  <si>
    <t>明细03</t>
  </si>
  <si>
    <t>应收款项清查登记表</t>
  </si>
  <si>
    <t>明细04</t>
  </si>
  <si>
    <t>库存物资清查登记表</t>
  </si>
  <si>
    <t>明细05</t>
  </si>
  <si>
    <t>牲畜（禽）资产清查登记表</t>
  </si>
  <si>
    <t>明细06</t>
  </si>
  <si>
    <t>林木资产清查登记表</t>
  </si>
  <si>
    <t>明细07</t>
  </si>
  <si>
    <t>长期投资清查登记表</t>
  </si>
  <si>
    <t>明细08-1</t>
  </si>
  <si>
    <t>固定资产清查登记表-1（经营性固定资产）</t>
  </si>
  <si>
    <t>明细08-2</t>
  </si>
  <si>
    <t>固定资产清查登记表-2（非经营性固定资产）</t>
  </si>
  <si>
    <t>明细09-1</t>
  </si>
  <si>
    <t>在建工程清查登记表-1（经营性在建工程）</t>
  </si>
  <si>
    <t>明细09-2</t>
  </si>
  <si>
    <t>在建工程清查登记表-2（非经营性在建工程）</t>
  </si>
  <si>
    <t>明细10</t>
  </si>
  <si>
    <t>无形资产清查登记表</t>
  </si>
  <si>
    <t>明细11-1</t>
  </si>
  <si>
    <t>短期借款清查登记表</t>
  </si>
  <si>
    <t>明细11-2</t>
  </si>
  <si>
    <t>应付款项清查登记表</t>
  </si>
  <si>
    <t>明细11-3</t>
  </si>
  <si>
    <t>长期借款及应付款等清查登记表</t>
  </si>
  <si>
    <t>明细12</t>
  </si>
  <si>
    <t>应付工资清查登记表</t>
  </si>
  <si>
    <t>明细13</t>
  </si>
  <si>
    <t>应付福利费清查登记表</t>
  </si>
  <si>
    <t>明细14</t>
  </si>
  <si>
    <t>专项应付款清查登记表</t>
  </si>
  <si>
    <t>明细15</t>
  </si>
  <si>
    <t>所有者权益清查登记表</t>
  </si>
  <si>
    <t>明细16-1</t>
  </si>
  <si>
    <t>资产负债表（经营主体）</t>
  </si>
  <si>
    <t>二、国有资产登记主体填报</t>
  </si>
  <si>
    <t>明细16-2</t>
  </si>
  <si>
    <t>资产负债表（国有资产）</t>
  </si>
  <si>
    <r>
      <rPr>
        <b/>
        <u/>
        <sz val="24"/>
        <color theme="1"/>
        <rFont val="宋体"/>
        <charset val="134"/>
        <scheme val="minor"/>
      </rPr>
      <t xml:space="preserve">林芝镇康扎村犏奶牛养殖项目 
</t>
    </r>
    <r>
      <rPr>
        <b/>
        <sz val="24"/>
        <color theme="1"/>
        <rFont val="宋体"/>
        <charset val="134"/>
        <scheme val="minor"/>
      </rPr>
      <t>项目清产核资汇总表</t>
    </r>
  </si>
  <si>
    <r>
      <rPr>
        <b/>
        <sz val="18"/>
        <color theme="1"/>
        <rFont val="宋体"/>
        <charset val="134"/>
        <scheme val="minor"/>
      </rPr>
      <t>填报单位：</t>
    </r>
    <r>
      <rPr>
        <b/>
        <u/>
        <sz val="18"/>
        <color theme="1"/>
        <rFont val="宋体"/>
        <charset val="134"/>
        <scheme val="minor"/>
      </rPr>
      <t xml:space="preserve">                  （单位公章</t>
    </r>
  </si>
  <si>
    <r>
      <rPr>
        <b/>
        <sz val="18"/>
        <color theme="1"/>
        <rFont val="宋体"/>
        <charset val="134"/>
        <scheme val="minor"/>
      </rPr>
      <t>项目名称：</t>
    </r>
    <r>
      <rPr>
        <b/>
        <u/>
        <sz val="18"/>
        <color theme="1"/>
        <rFont val="宋体"/>
        <charset val="134"/>
        <scheme val="minor"/>
      </rPr>
      <t xml:space="preserve"> 巴宜区八一镇藏香猪产业饲料加工厂建设项目</t>
    </r>
  </si>
  <si>
    <r>
      <rPr>
        <b/>
        <sz val="18"/>
        <color theme="1"/>
        <rFont val="宋体"/>
        <charset val="134"/>
        <scheme val="minor"/>
      </rPr>
      <t>经营主体负责人：</t>
    </r>
    <r>
      <rPr>
        <b/>
        <u/>
        <sz val="18"/>
        <color theme="1"/>
        <rFont val="宋体"/>
        <charset val="134"/>
        <scheme val="minor"/>
      </rPr>
      <t xml:space="preserve"> 陈婷                             </t>
    </r>
  </si>
  <si>
    <r>
      <rPr>
        <b/>
        <sz val="18"/>
        <color theme="1"/>
        <rFont val="宋体"/>
        <charset val="134"/>
        <scheme val="minor"/>
      </rPr>
      <t>联系电话：</t>
    </r>
    <r>
      <rPr>
        <b/>
        <u/>
        <sz val="18"/>
        <color theme="1"/>
        <rFont val="宋体"/>
        <charset val="134"/>
        <scheme val="minor"/>
      </rPr>
      <t xml:space="preserve">                                        </t>
    </r>
  </si>
  <si>
    <r>
      <rPr>
        <b/>
        <sz val="18"/>
        <color theme="1"/>
        <rFont val="宋体"/>
        <charset val="134"/>
        <scheme val="minor"/>
      </rPr>
      <t>监管部门</t>
    </r>
    <r>
      <rPr>
        <b/>
        <u/>
        <sz val="18"/>
        <color theme="1"/>
        <rFont val="宋体"/>
        <charset val="134"/>
        <scheme val="minor"/>
      </rPr>
      <t>：巴宜区扶贫开发创业投资有限责任公司（单位公章）</t>
    </r>
  </si>
  <si>
    <t>填表时间：       年      月      日</t>
  </si>
  <si>
    <r>
      <rPr>
        <b/>
        <sz val="18"/>
        <color theme="1"/>
        <rFont val="宋体"/>
        <charset val="134"/>
      </rPr>
      <t>货币资金清查登记表</t>
    </r>
  </si>
  <si>
    <r>
      <rPr>
        <sz val="11"/>
        <color theme="1"/>
        <rFont val="宋体"/>
        <charset val="134"/>
      </rPr>
      <t>明细</t>
    </r>
    <r>
      <rPr>
        <sz val="11"/>
        <color theme="1"/>
        <rFont val="Times New Roman"/>
        <charset val="134"/>
      </rPr>
      <t>01</t>
    </r>
  </si>
  <si>
    <r>
      <rPr>
        <b/>
        <sz val="11"/>
        <color theme="1"/>
        <rFont val="宋体"/>
        <charset val="134"/>
      </rPr>
      <t>清查基准日：</t>
    </r>
    <r>
      <rPr>
        <b/>
        <sz val="11"/>
        <color theme="1"/>
        <rFont val="Times New Roman"/>
        <charset val="134"/>
      </rPr>
      <t>2023</t>
    </r>
    <r>
      <rPr>
        <b/>
        <sz val="11"/>
        <color theme="1"/>
        <rFont val="宋体"/>
        <charset val="134"/>
      </rPr>
      <t>年</t>
    </r>
    <r>
      <rPr>
        <b/>
        <sz val="11"/>
        <color theme="1"/>
        <rFont val="Times New Roman"/>
        <charset val="134"/>
      </rPr>
      <t>8</t>
    </r>
    <r>
      <rPr>
        <b/>
        <sz val="11"/>
        <color theme="1"/>
        <rFont val="宋体"/>
        <charset val="134"/>
      </rPr>
      <t>月</t>
    </r>
    <r>
      <rPr>
        <b/>
        <sz val="11"/>
        <color theme="1"/>
        <rFont val="Times New Roman"/>
        <charset val="134"/>
      </rPr>
      <t>31</t>
    </r>
    <r>
      <rPr>
        <b/>
        <sz val="11"/>
        <color theme="1"/>
        <rFont val="宋体"/>
        <charset val="134"/>
      </rPr>
      <t>日</t>
    </r>
  </si>
  <si>
    <t>填报单位：林芝市巴建藏猪产业饲料加工生产有限责任公司</t>
  </si>
  <si>
    <t>项目名称：巴宜区八一镇藏香猪产业饲料加工厂建设项目</t>
  </si>
  <si>
    <r>
      <rPr>
        <sz val="11"/>
        <color theme="1"/>
        <rFont val="宋体"/>
        <charset val="134"/>
      </rPr>
      <t>单位：元</t>
    </r>
  </si>
  <si>
    <r>
      <rPr>
        <b/>
        <sz val="11"/>
        <color theme="1"/>
        <rFont val="宋体"/>
        <charset val="134"/>
      </rPr>
      <t>库存现金</t>
    </r>
  </si>
  <si>
    <r>
      <rPr>
        <sz val="11"/>
        <color theme="1"/>
        <rFont val="宋体"/>
        <charset val="134"/>
      </rPr>
      <t>编号</t>
    </r>
  </si>
  <si>
    <r>
      <rPr>
        <sz val="11"/>
        <color theme="1"/>
        <rFont val="宋体"/>
        <charset val="134"/>
      </rPr>
      <t>存放地点</t>
    </r>
  </si>
  <si>
    <r>
      <rPr>
        <sz val="11"/>
        <color theme="1"/>
        <rFont val="宋体"/>
        <charset val="134"/>
      </rPr>
      <t>保管人</t>
    </r>
  </si>
  <si>
    <r>
      <rPr>
        <sz val="11"/>
        <color theme="1"/>
        <rFont val="宋体"/>
        <charset val="134"/>
      </rPr>
      <t>账面数</t>
    </r>
  </si>
  <si>
    <r>
      <rPr>
        <sz val="11"/>
        <color theme="1"/>
        <rFont val="宋体"/>
        <charset val="134"/>
      </rPr>
      <t>清查核实</t>
    </r>
  </si>
  <si>
    <r>
      <rPr>
        <sz val="11"/>
        <color theme="1"/>
        <rFont val="宋体"/>
        <charset val="134"/>
      </rPr>
      <t>核实数</t>
    </r>
  </si>
  <si>
    <r>
      <rPr>
        <sz val="11"/>
        <color theme="1"/>
        <rFont val="宋体"/>
        <charset val="134"/>
      </rPr>
      <t>备注</t>
    </r>
  </si>
  <si>
    <r>
      <rPr>
        <sz val="11"/>
        <color theme="1"/>
        <rFont val="宋体"/>
        <charset val="134"/>
      </rPr>
      <t>盘盈</t>
    </r>
    <r>
      <rPr>
        <sz val="11"/>
        <color theme="1"/>
        <rFont val="Times New Roman"/>
        <charset val="134"/>
      </rPr>
      <t>+</t>
    </r>
  </si>
  <si>
    <r>
      <rPr>
        <sz val="11"/>
        <color theme="1"/>
        <rFont val="宋体"/>
        <charset val="134"/>
      </rPr>
      <t>盘亏</t>
    </r>
    <r>
      <rPr>
        <sz val="11"/>
        <color theme="1"/>
        <rFont val="Times New Roman"/>
        <charset val="134"/>
      </rPr>
      <t>-</t>
    </r>
  </si>
  <si>
    <t>财务室保险柜</t>
  </si>
  <si>
    <r>
      <rPr>
        <b/>
        <sz val="11"/>
        <color theme="1"/>
        <rFont val="宋体"/>
        <charset val="134"/>
      </rPr>
      <t>银行存款</t>
    </r>
  </si>
  <si>
    <r>
      <rPr>
        <sz val="11"/>
        <color theme="1"/>
        <rFont val="宋体"/>
        <charset val="134"/>
      </rPr>
      <t>开户银行</t>
    </r>
  </si>
  <si>
    <r>
      <rPr>
        <sz val="11"/>
        <color theme="1"/>
        <rFont val="宋体"/>
        <charset val="134"/>
      </rPr>
      <t>银行账号</t>
    </r>
  </si>
  <si>
    <r>
      <rPr>
        <sz val="11"/>
        <color theme="1"/>
        <rFont val="宋体"/>
        <charset val="134"/>
      </rPr>
      <t>增加</t>
    </r>
    <r>
      <rPr>
        <sz val="11"/>
        <color theme="1"/>
        <rFont val="Times New Roman"/>
        <charset val="134"/>
      </rPr>
      <t>+</t>
    </r>
  </si>
  <si>
    <r>
      <rPr>
        <sz val="11"/>
        <color theme="1"/>
        <rFont val="宋体"/>
        <charset val="134"/>
      </rPr>
      <t>减少</t>
    </r>
    <r>
      <rPr>
        <sz val="11"/>
        <color theme="1"/>
        <rFont val="Times New Roman"/>
        <charset val="134"/>
      </rPr>
      <t>-</t>
    </r>
  </si>
  <si>
    <r>
      <rPr>
        <b/>
        <sz val="18"/>
        <color theme="1"/>
        <rFont val="宋体"/>
        <charset val="134"/>
      </rPr>
      <t>短期投资清查登记表</t>
    </r>
  </si>
  <si>
    <r>
      <rPr>
        <b/>
        <sz val="11"/>
        <color theme="1"/>
        <rFont val="宋体"/>
        <charset val="134"/>
      </rPr>
      <t>明细</t>
    </r>
    <r>
      <rPr>
        <b/>
        <sz val="11"/>
        <color theme="1"/>
        <rFont val="Times New Roman"/>
        <charset val="134"/>
      </rPr>
      <t>02</t>
    </r>
  </si>
  <si>
    <r>
      <rPr>
        <b/>
        <sz val="11"/>
        <color theme="1"/>
        <rFont val="宋体"/>
        <charset val="134"/>
      </rPr>
      <t>清查基准日：</t>
    </r>
    <r>
      <rPr>
        <b/>
        <sz val="11"/>
        <color theme="1"/>
        <rFont val="Times New Roman"/>
        <charset val="134"/>
      </rPr>
      <t>2023</t>
    </r>
    <r>
      <rPr>
        <b/>
        <sz val="11"/>
        <color theme="1"/>
        <rFont val="宋体"/>
        <charset val="134"/>
      </rPr>
      <t>年</t>
    </r>
    <r>
      <rPr>
        <b/>
        <sz val="11"/>
        <color theme="1"/>
        <rFont val="Times New Roman"/>
        <charset val="134"/>
      </rPr>
      <t>5</t>
    </r>
    <r>
      <rPr>
        <b/>
        <sz val="11"/>
        <color theme="1"/>
        <rFont val="宋体"/>
        <charset val="134"/>
      </rPr>
      <t>月</t>
    </r>
    <r>
      <rPr>
        <b/>
        <sz val="11"/>
        <color theme="1"/>
        <rFont val="Times New Roman"/>
        <charset val="134"/>
      </rPr>
      <t>31</t>
    </r>
    <r>
      <rPr>
        <b/>
        <sz val="11"/>
        <color theme="1"/>
        <rFont val="宋体"/>
        <charset val="134"/>
      </rPr>
      <t>日</t>
    </r>
  </si>
  <si>
    <t>单位：元</t>
  </si>
  <si>
    <t>编号</t>
  </si>
  <si>
    <t>投资对象</t>
  </si>
  <si>
    <t>投资时间</t>
  </si>
  <si>
    <t>投资期限</t>
  </si>
  <si>
    <t>账面数</t>
  </si>
  <si>
    <t>清查核实</t>
  </si>
  <si>
    <t>核实数</t>
  </si>
  <si>
    <t>备注</t>
  </si>
  <si>
    <t>合计</t>
  </si>
  <si>
    <t>出资形式</t>
  </si>
  <si>
    <t>货币资金</t>
  </si>
  <si>
    <t>实物折价</t>
  </si>
  <si>
    <r>
      <rPr>
        <sz val="11"/>
        <color theme="1"/>
        <rFont val="宋体"/>
        <charset val="134"/>
      </rPr>
      <t>（</t>
    </r>
    <r>
      <rPr>
        <sz val="11"/>
        <color theme="1"/>
        <rFont val="Times New Roman"/>
        <charset val="134"/>
      </rPr>
      <t>1</t>
    </r>
    <r>
      <rPr>
        <sz val="11"/>
        <color theme="1"/>
        <rFont val="宋体"/>
        <charset val="134"/>
      </rPr>
      <t>）</t>
    </r>
  </si>
  <si>
    <r>
      <rPr>
        <sz val="11"/>
        <color theme="1"/>
        <rFont val="宋体"/>
        <charset val="134"/>
      </rPr>
      <t>（</t>
    </r>
    <r>
      <rPr>
        <sz val="11"/>
        <color theme="1"/>
        <rFont val="Times New Roman"/>
        <charset val="134"/>
      </rPr>
      <t>2</t>
    </r>
    <r>
      <rPr>
        <sz val="11"/>
        <color theme="1"/>
        <rFont val="宋体"/>
        <charset val="134"/>
      </rPr>
      <t>）</t>
    </r>
  </si>
  <si>
    <r>
      <rPr>
        <sz val="11"/>
        <color theme="1"/>
        <rFont val="宋体"/>
        <charset val="134"/>
      </rPr>
      <t>（</t>
    </r>
    <r>
      <rPr>
        <sz val="11"/>
        <color theme="1"/>
        <rFont val="Times New Roman"/>
        <charset val="134"/>
      </rPr>
      <t>3</t>
    </r>
    <r>
      <rPr>
        <sz val="11"/>
        <color theme="1"/>
        <rFont val="宋体"/>
        <charset val="134"/>
      </rPr>
      <t>）</t>
    </r>
  </si>
  <si>
    <r>
      <rPr>
        <sz val="11"/>
        <color theme="1"/>
        <rFont val="宋体"/>
        <charset val="134"/>
      </rPr>
      <t>（</t>
    </r>
    <r>
      <rPr>
        <sz val="11"/>
        <color theme="1"/>
        <rFont val="Times New Roman"/>
        <charset val="134"/>
      </rPr>
      <t>4</t>
    </r>
    <r>
      <rPr>
        <sz val="11"/>
        <color theme="1"/>
        <rFont val="宋体"/>
        <charset val="134"/>
      </rPr>
      <t>）</t>
    </r>
  </si>
  <si>
    <r>
      <rPr>
        <sz val="11"/>
        <color theme="1"/>
        <rFont val="宋体"/>
        <charset val="134"/>
      </rPr>
      <t>（</t>
    </r>
    <r>
      <rPr>
        <sz val="11"/>
        <color theme="1"/>
        <rFont val="Times New Roman"/>
        <charset val="134"/>
      </rPr>
      <t>5</t>
    </r>
    <r>
      <rPr>
        <sz val="11"/>
        <color theme="1"/>
        <rFont val="宋体"/>
        <charset val="134"/>
      </rPr>
      <t>）</t>
    </r>
  </si>
  <si>
    <r>
      <rPr>
        <sz val="11"/>
        <color theme="1"/>
        <rFont val="宋体"/>
        <charset val="134"/>
      </rPr>
      <t>（</t>
    </r>
    <r>
      <rPr>
        <sz val="11"/>
        <color theme="1"/>
        <rFont val="Times New Roman"/>
        <charset val="134"/>
      </rPr>
      <t>6</t>
    </r>
    <r>
      <rPr>
        <sz val="11"/>
        <color theme="1"/>
        <rFont val="宋体"/>
        <charset val="134"/>
      </rPr>
      <t>）</t>
    </r>
  </si>
  <si>
    <r>
      <rPr>
        <sz val="11"/>
        <color theme="1"/>
        <rFont val="宋体"/>
        <charset val="134"/>
      </rPr>
      <t>（</t>
    </r>
    <r>
      <rPr>
        <sz val="11"/>
        <color theme="1"/>
        <rFont val="Times New Roman"/>
        <charset val="134"/>
      </rPr>
      <t>7</t>
    </r>
    <r>
      <rPr>
        <sz val="11"/>
        <color theme="1"/>
        <rFont val="宋体"/>
        <charset val="134"/>
      </rPr>
      <t>）</t>
    </r>
  </si>
  <si>
    <r>
      <rPr>
        <sz val="11"/>
        <color theme="1"/>
        <rFont val="宋体"/>
        <charset val="134"/>
      </rPr>
      <t>（</t>
    </r>
    <r>
      <rPr>
        <sz val="11"/>
        <color theme="1"/>
        <rFont val="Times New Roman"/>
        <charset val="134"/>
      </rPr>
      <t>8</t>
    </r>
    <r>
      <rPr>
        <sz val="11"/>
        <color theme="1"/>
        <rFont val="宋体"/>
        <charset val="134"/>
      </rPr>
      <t>）</t>
    </r>
  </si>
  <si>
    <r>
      <rPr>
        <sz val="11"/>
        <color theme="1"/>
        <rFont val="宋体"/>
        <charset val="134"/>
      </rPr>
      <t>（</t>
    </r>
    <r>
      <rPr>
        <sz val="11"/>
        <color theme="1"/>
        <rFont val="Times New Roman"/>
        <charset val="134"/>
      </rPr>
      <t>9</t>
    </r>
    <r>
      <rPr>
        <sz val="11"/>
        <color theme="1"/>
        <rFont val="宋体"/>
        <charset val="134"/>
      </rPr>
      <t>）</t>
    </r>
  </si>
  <si>
    <r>
      <rPr>
        <sz val="11"/>
        <color theme="1"/>
        <rFont val="宋体"/>
        <charset val="134"/>
      </rPr>
      <t>（</t>
    </r>
    <r>
      <rPr>
        <sz val="11"/>
        <color theme="1"/>
        <rFont val="Times New Roman"/>
        <charset val="134"/>
      </rPr>
      <t>10</t>
    </r>
    <r>
      <rPr>
        <sz val="11"/>
        <color theme="1"/>
        <rFont val="宋体"/>
        <charset val="134"/>
      </rPr>
      <t>）</t>
    </r>
  </si>
  <si>
    <r>
      <rPr>
        <sz val="10"/>
        <color theme="1"/>
        <rFont val="宋体"/>
        <charset val="134"/>
      </rPr>
      <t>合</t>
    </r>
    <r>
      <rPr>
        <sz val="10"/>
        <color theme="1"/>
        <rFont val="Times New Roman"/>
        <charset val="134"/>
      </rPr>
      <t xml:space="preserve">  </t>
    </r>
    <r>
      <rPr>
        <sz val="10"/>
        <color theme="1"/>
        <rFont val="宋体"/>
        <charset val="134"/>
      </rPr>
      <t>计</t>
    </r>
  </si>
  <si>
    <t>相关事项说明：</t>
  </si>
  <si>
    <r>
      <rPr>
        <b/>
        <sz val="11"/>
        <color theme="1"/>
        <rFont val="宋体"/>
        <charset val="134"/>
      </rPr>
      <t>清查人：</t>
    </r>
  </si>
  <si>
    <r>
      <rPr>
        <b/>
        <sz val="11"/>
        <color theme="1"/>
        <rFont val="宋体"/>
        <charset val="134"/>
      </rPr>
      <t>填表人：</t>
    </r>
  </si>
  <si>
    <t>注：单位未设到期时间</t>
  </si>
  <si>
    <r>
      <rPr>
        <b/>
        <sz val="11"/>
        <color theme="1"/>
        <rFont val="宋体"/>
        <charset val="134"/>
      </rPr>
      <t>明细</t>
    </r>
    <r>
      <rPr>
        <b/>
        <sz val="11"/>
        <color theme="1"/>
        <rFont val="Times New Roman"/>
        <charset val="134"/>
      </rPr>
      <t>03</t>
    </r>
  </si>
  <si>
    <r>
      <rPr>
        <sz val="11"/>
        <color theme="1"/>
        <rFont val="宋体"/>
        <charset val="134"/>
      </rPr>
      <t>债务人</t>
    </r>
  </si>
  <si>
    <r>
      <rPr>
        <sz val="11"/>
        <color theme="1"/>
        <rFont val="宋体"/>
        <charset val="134"/>
      </rPr>
      <t>形成原因</t>
    </r>
  </si>
  <si>
    <r>
      <rPr>
        <sz val="11"/>
        <color theme="1"/>
        <rFont val="宋体"/>
        <charset val="134"/>
      </rPr>
      <t>到期时间</t>
    </r>
  </si>
  <si>
    <r>
      <rPr>
        <sz val="11"/>
        <color theme="1"/>
        <rFont val="宋体"/>
        <charset val="134"/>
      </rPr>
      <t>审批人</t>
    </r>
  </si>
  <si>
    <t>应收账款合计</t>
  </si>
  <si>
    <t>其他应收款合计</t>
  </si>
  <si>
    <t>预付账款合计</t>
  </si>
  <si>
    <r>
      <rPr>
        <sz val="10"/>
        <color theme="1"/>
        <rFont val="宋体"/>
        <charset val="134"/>
      </rPr>
      <t>明细</t>
    </r>
    <r>
      <rPr>
        <sz val="10"/>
        <color theme="1"/>
        <rFont val="Times New Roman"/>
        <charset val="134"/>
      </rPr>
      <t>04</t>
    </r>
  </si>
  <si>
    <t>类别</t>
  </si>
  <si>
    <t>物资名称</t>
  </si>
  <si>
    <t>规格型号</t>
  </si>
  <si>
    <t>计量单位</t>
  </si>
  <si>
    <t>存放地点</t>
  </si>
  <si>
    <t>保管员姓名</t>
  </si>
  <si>
    <r>
      <rPr>
        <sz val="10"/>
        <color theme="1"/>
        <rFont val="宋体"/>
        <charset val="134"/>
      </rPr>
      <t>盘盈</t>
    </r>
    <r>
      <rPr>
        <sz val="10"/>
        <color theme="1"/>
        <rFont val="Times New Roman"/>
        <charset val="134"/>
      </rPr>
      <t>+</t>
    </r>
  </si>
  <si>
    <r>
      <rPr>
        <sz val="10"/>
        <color theme="1"/>
        <rFont val="宋体"/>
        <charset val="134"/>
      </rPr>
      <t>盘亏</t>
    </r>
    <r>
      <rPr>
        <sz val="10"/>
        <color theme="1"/>
        <rFont val="Times New Roman"/>
        <charset val="134"/>
      </rPr>
      <t>-</t>
    </r>
  </si>
  <si>
    <t>数量</t>
  </si>
  <si>
    <t>金额</t>
  </si>
  <si>
    <r>
      <rPr>
        <sz val="10"/>
        <color theme="1"/>
        <rFont val="宋体"/>
        <charset val="134"/>
      </rPr>
      <t>（</t>
    </r>
    <r>
      <rPr>
        <sz val="10"/>
        <color theme="1"/>
        <rFont val="Times New Roman"/>
        <charset val="134"/>
      </rPr>
      <t>1</t>
    </r>
    <r>
      <rPr>
        <sz val="10"/>
        <color theme="1"/>
        <rFont val="宋体"/>
        <charset val="134"/>
      </rPr>
      <t>）</t>
    </r>
  </si>
  <si>
    <r>
      <rPr>
        <sz val="10"/>
        <color theme="1"/>
        <rFont val="宋体"/>
        <charset val="134"/>
      </rPr>
      <t>（</t>
    </r>
    <r>
      <rPr>
        <sz val="10"/>
        <color theme="1"/>
        <rFont val="Times New Roman"/>
        <charset val="134"/>
      </rPr>
      <t>2</t>
    </r>
    <r>
      <rPr>
        <sz val="10"/>
        <color theme="1"/>
        <rFont val="宋体"/>
        <charset val="134"/>
      </rPr>
      <t>）</t>
    </r>
  </si>
  <si>
    <r>
      <rPr>
        <sz val="10"/>
        <color theme="1"/>
        <rFont val="宋体"/>
        <charset val="134"/>
      </rPr>
      <t>（</t>
    </r>
    <r>
      <rPr>
        <sz val="10"/>
        <color theme="1"/>
        <rFont val="Times New Roman"/>
        <charset val="134"/>
      </rPr>
      <t>3</t>
    </r>
    <r>
      <rPr>
        <sz val="10"/>
        <color theme="1"/>
        <rFont val="宋体"/>
        <charset val="134"/>
      </rPr>
      <t>）</t>
    </r>
  </si>
  <si>
    <r>
      <rPr>
        <sz val="10"/>
        <color theme="1"/>
        <rFont val="宋体"/>
        <charset val="134"/>
      </rPr>
      <t>（</t>
    </r>
    <r>
      <rPr>
        <sz val="10"/>
        <color theme="1"/>
        <rFont val="Times New Roman"/>
        <charset val="134"/>
      </rPr>
      <t>4</t>
    </r>
    <r>
      <rPr>
        <sz val="10"/>
        <color theme="1"/>
        <rFont val="宋体"/>
        <charset val="134"/>
      </rPr>
      <t>）</t>
    </r>
  </si>
  <si>
    <r>
      <rPr>
        <sz val="10"/>
        <color theme="1"/>
        <rFont val="宋体"/>
        <charset val="134"/>
      </rPr>
      <t>（</t>
    </r>
    <r>
      <rPr>
        <sz val="10"/>
        <color theme="1"/>
        <rFont val="Times New Roman"/>
        <charset val="134"/>
      </rPr>
      <t>5</t>
    </r>
    <r>
      <rPr>
        <sz val="10"/>
        <color theme="1"/>
        <rFont val="宋体"/>
        <charset val="134"/>
      </rPr>
      <t>）</t>
    </r>
  </si>
  <si>
    <r>
      <rPr>
        <sz val="10"/>
        <color theme="1"/>
        <rFont val="宋体"/>
        <charset val="134"/>
      </rPr>
      <t>（</t>
    </r>
    <r>
      <rPr>
        <sz val="10"/>
        <color theme="1"/>
        <rFont val="Times New Roman"/>
        <charset val="134"/>
      </rPr>
      <t>6</t>
    </r>
    <r>
      <rPr>
        <sz val="10"/>
        <color theme="1"/>
        <rFont val="宋体"/>
        <charset val="134"/>
      </rPr>
      <t>）</t>
    </r>
  </si>
  <si>
    <r>
      <rPr>
        <sz val="10"/>
        <color theme="1"/>
        <rFont val="宋体"/>
        <charset val="134"/>
      </rPr>
      <t>（</t>
    </r>
    <r>
      <rPr>
        <sz val="10"/>
        <color theme="1"/>
        <rFont val="Times New Roman"/>
        <charset val="134"/>
      </rPr>
      <t>7</t>
    </r>
    <r>
      <rPr>
        <sz val="10"/>
        <color theme="1"/>
        <rFont val="宋体"/>
        <charset val="134"/>
      </rPr>
      <t>）</t>
    </r>
  </si>
  <si>
    <r>
      <rPr>
        <sz val="10"/>
        <color theme="1"/>
        <rFont val="宋体"/>
        <charset val="134"/>
      </rPr>
      <t>（</t>
    </r>
    <r>
      <rPr>
        <sz val="10"/>
        <color theme="1"/>
        <rFont val="Times New Roman"/>
        <charset val="134"/>
      </rPr>
      <t>8</t>
    </r>
    <r>
      <rPr>
        <sz val="10"/>
        <color theme="1"/>
        <rFont val="宋体"/>
        <charset val="134"/>
      </rPr>
      <t>）</t>
    </r>
  </si>
  <si>
    <r>
      <rPr>
        <sz val="10"/>
        <color theme="1"/>
        <rFont val="宋体"/>
        <charset val="134"/>
      </rPr>
      <t>（</t>
    </r>
    <r>
      <rPr>
        <sz val="10"/>
        <color theme="1"/>
        <rFont val="Times New Roman"/>
        <charset val="134"/>
      </rPr>
      <t>9</t>
    </r>
    <r>
      <rPr>
        <sz val="10"/>
        <color theme="1"/>
        <rFont val="宋体"/>
        <charset val="134"/>
      </rPr>
      <t>）</t>
    </r>
  </si>
  <si>
    <r>
      <rPr>
        <sz val="10"/>
        <color theme="1"/>
        <rFont val="宋体"/>
        <charset val="134"/>
      </rPr>
      <t>（</t>
    </r>
    <r>
      <rPr>
        <sz val="10"/>
        <color theme="1"/>
        <rFont val="Times New Roman"/>
        <charset val="134"/>
      </rPr>
      <t>10</t>
    </r>
    <r>
      <rPr>
        <sz val="10"/>
        <color theme="1"/>
        <rFont val="宋体"/>
        <charset val="134"/>
      </rPr>
      <t>）</t>
    </r>
  </si>
  <si>
    <r>
      <rPr>
        <sz val="10"/>
        <color theme="1"/>
        <rFont val="宋体"/>
        <charset val="134"/>
      </rPr>
      <t>（</t>
    </r>
    <r>
      <rPr>
        <sz val="10"/>
        <color theme="1"/>
        <rFont val="Times New Roman"/>
        <charset val="134"/>
      </rPr>
      <t>11</t>
    </r>
    <r>
      <rPr>
        <sz val="10"/>
        <color theme="1"/>
        <rFont val="宋体"/>
        <charset val="134"/>
      </rPr>
      <t>）</t>
    </r>
  </si>
  <si>
    <r>
      <rPr>
        <sz val="10"/>
        <color theme="1"/>
        <rFont val="宋体"/>
        <charset val="134"/>
      </rPr>
      <t>（</t>
    </r>
    <r>
      <rPr>
        <sz val="10"/>
        <color theme="1"/>
        <rFont val="Times New Roman"/>
        <charset val="134"/>
      </rPr>
      <t>12</t>
    </r>
    <r>
      <rPr>
        <sz val="10"/>
        <color theme="1"/>
        <rFont val="宋体"/>
        <charset val="134"/>
      </rPr>
      <t>）</t>
    </r>
  </si>
  <si>
    <r>
      <rPr>
        <sz val="10"/>
        <color theme="1"/>
        <rFont val="宋体"/>
        <charset val="134"/>
      </rPr>
      <t>（</t>
    </r>
    <r>
      <rPr>
        <sz val="10"/>
        <color theme="1"/>
        <rFont val="Times New Roman"/>
        <charset val="134"/>
      </rPr>
      <t>13</t>
    </r>
    <r>
      <rPr>
        <sz val="10"/>
        <color theme="1"/>
        <rFont val="宋体"/>
        <charset val="134"/>
      </rPr>
      <t>）</t>
    </r>
  </si>
  <si>
    <r>
      <rPr>
        <sz val="10"/>
        <color theme="1"/>
        <rFont val="宋体"/>
        <charset val="134"/>
      </rPr>
      <t>（</t>
    </r>
    <r>
      <rPr>
        <sz val="10"/>
        <color theme="1"/>
        <rFont val="Times New Roman"/>
        <charset val="134"/>
      </rPr>
      <t>14</t>
    </r>
    <r>
      <rPr>
        <sz val="10"/>
        <color theme="1"/>
        <rFont val="宋体"/>
        <charset val="134"/>
      </rPr>
      <t>）</t>
    </r>
  </si>
  <si>
    <r>
      <rPr>
        <sz val="10"/>
        <color theme="1"/>
        <rFont val="宋体"/>
        <charset val="134"/>
      </rPr>
      <t>（</t>
    </r>
    <r>
      <rPr>
        <sz val="10"/>
        <color theme="1"/>
        <rFont val="Times New Roman"/>
        <charset val="134"/>
      </rPr>
      <t>15</t>
    </r>
    <r>
      <rPr>
        <sz val="10"/>
        <color theme="1"/>
        <rFont val="宋体"/>
        <charset val="134"/>
      </rPr>
      <t>）</t>
    </r>
  </si>
  <si>
    <t>原材料</t>
  </si>
  <si>
    <t>库存商品</t>
  </si>
  <si>
    <t>周转材料</t>
  </si>
  <si>
    <t>实收资本</t>
  </si>
  <si>
    <t>专项储备</t>
  </si>
  <si>
    <t>本年利润</t>
  </si>
  <si>
    <t>利润分配</t>
  </si>
  <si>
    <r>
      <rPr>
        <b/>
        <sz val="18"/>
        <color theme="1"/>
        <rFont val="宋体"/>
        <charset val="134"/>
      </rPr>
      <t>牲畜（禽）资产清查登记表</t>
    </r>
  </si>
  <si>
    <r>
      <rPr>
        <sz val="10"/>
        <color theme="1"/>
        <rFont val="宋体"/>
        <charset val="134"/>
      </rPr>
      <t>明细</t>
    </r>
    <r>
      <rPr>
        <sz val="10"/>
        <color theme="1"/>
        <rFont val="Times New Roman"/>
        <charset val="134"/>
      </rPr>
      <t>05</t>
    </r>
  </si>
  <si>
    <r>
      <rPr>
        <b/>
        <sz val="10"/>
        <color theme="1"/>
        <rFont val="宋体"/>
        <charset val="134"/>
      </rPr>
      <t>清查基准日：</t>
    </r>
    <r>
      <rPr>
        <b/>
        <sz val="10"/>
        <color theme="1"/>
        <rFont val="Times New Roman"/>
        <charset val="134"/>
      </rPr>
      <t>2023</t>
    </r>
    <r>
      <rPr>
        <b/>
        <sz val="10"/>
        <color theme="1"/>
        <rFont val="宋体"/>
        <charset val="134"/>
      </rPr>
      <t>年</t>
    </r>
    <r>
      <rPr>
        <b/>
        <sz val="10"/>
        <color theme="1"/>
        <rFont val="Times New Roman"/>
        <charset val="134"/>
      </rPr>
      <t>5</t>
    </r>
    <r>
      <rPr>
        <b/>
        <sz val="10"/>
        <color theme="1"/>
        <rFont val="宋体"/>
        <charset val="134"/>
      </rPr>
      <t>月</t>
    </r>
    <r>
      <rPr>
        <b/>
        <sz val="10"/>
        <color theme="1"/>
        <rFont val="Times New Roman"/>
        <charset val="134"/>
      </rPr>
      <t>31</t>
    </r>
    <r>
      <rPr>
        <b/>
        <sz val="10"/>
        <color theme="1"/>
        <rFont val="宋体"/>
        <charset val="134"/>
      </rPr>
      <t>日</t>
    </r>
  </si>
  <si>
    <r>
      <rPr>
        <sz val="10"/>
        <color theme="1"/>
        <rFont val="宋体"/>
        <charset val="134"/>
      </rPr>
      <t>单位：元、只、头等</t>
    </r>
  </si>
  <si>
    <r>
      <rPr>
        <sz val="10"/>
        <color theme="1"/>
        <rFont val="宋体"/>
        <charset val="134"/>
      </rPr>
      <t>编号</t>
    </r>
  </si>
  <si>
    <r>
      <rPr>
        <sz val="10"/>
        <color theme="1"/>
        <rFont val="宋体"/>
        <charset val="134"/>
      </rPr>
      <t>品种</t>
    </r>
  </si>
  <si>
    <r>
      <rPr>
        <sz val="10"/>
        <color theme="1"/>
        <rFont val="宋体"/>
        <charset val="134"/>
      </rPr>
      <t>计量单位</t>
    </r>
  </si>
  <si>
    <r>
      <rPr>
        <sz val="10"/>
        <color theme="1"/>
        <rFont val="宋体"/>
        <charset val="134"/>
      </rPr>
      <t>饲养地点</t>
    </r>
  </si>
  <si>
    <r>
      <rPr>
        <sz val="10"/>
        <color theme="1"/>
        <rFont val="宋体"/>
        <charset val="134"/>
      </rPr>
      <t>饲养员姓名</t>
    </r>
  </si>
  <si>
    <r>
      <rPr>
        <sz val="10"/>
        <color theme="1"/>
        <rFont val="宋体"/>
        <charset val="134"/>
      </rPr>
      <t>账面数</t>
    </r>
  </si>
  <si>
    <r>
      <rPr>
        <sz val="10"/>
        <color theme="1"/>
        <rFont val="宋体"/>
        <charset val="134"/>
      </rPr>
      <t>清查核实</t>
    </r>
  </si>
  <si>
    <r>
      <rPr>
        <sz val="10"/>
        <color theme="1"/>
        <rFont val="宋体"/>
        <charset val="134"/>
      </rPr>
      <t>核实数</t>
    </r>
  </si>
  <si>
    <r>
      <rPr>
        <sz val="10"/>
        <color theme="1"/>
        <rFont val="宋体"/>
        <charset val="134"/>
      </rPr>
      <t>备注</t>
    </r>
  </si>
  <si>
    <r>
      <rPr>
        <sz val="10"/>
        <color theme="1"/>
        <rFont val="宋体"/>
        <charset val="134"/>
      </rPr>
      <t>合计</t>
    </r>
  </si>
  <si>
    <t>幼畜及育肥畜</t>
  </si>
  <si>
    <t>产疫畜</t>
  </si>
  <si>
    <r>
      <rPr>
        <sz val="10"/>
        <color theme="1"/>
        <rFont val="宋体"/>
        <charset val="134"/>
      </rPr>
      <t>幼畜及育肥畜</t>
    </r>
  </si>
  <si>
    <r>
      <rPr>
        <sz val="10"/>
        <color theme="1"/>
        <rFont val="宋体"/>
        <charset val="134"/>
      </rPr>
      <t>产疫畜</t>
    </r>
  </si>
  <si>
    <r>
      <rPr>
        <sz val="10"/>
        <color theme="1"/>
        <rFont val="宋体"/>
        <charset val="134"/>
      </rPr>
      <t>金额</t>
    </r>
  </si>
  <si>
    <r>
      <rPr>
        <sz val="10"/>
        <color theme="1"/>
        <rFont val="宋体"/>
        <charset val="134"/>
      </rPr>
      <t>数量</t>
    </r>
  </si>
  <si>
    <r>
      <rPr>
        <sz val="10"/>
        <color theme="1"/>
        <rFont val="宋体"/>
        <charset val="134"/>
      </rPr>
      <t>（</t>
    </r>
    <r>
      <rPr>
        <sz val="10"/>
        <color theme="1"/>
        <rFont val="Times New Roman"/>
        <charset val="134"/>
      </rPr>
      <t>16</t>
    </r>
    <r>
      <rPr>
        <sz val="10"/>
        <color theme="1"/>
        <rFont val="宋体"/>
        <charset val="134"/>
      </rPr>
      <t>）</t>
    </r>
  </si>
  <si>
    <r>
      <rPr>
        <sz val="10"/>
        <color theme="1"/>
        <rFont val="宋体"/>
        <charset val="134"/>
      </rPr>
      <t>（</t>
    </r>
    <r>
      <rPr>
        <sz val="10"/>
        <color theme="1"/>
        <rFont val="Times New Roman"/>
        <charset val="134"/>
      </rPr>
      <t>17</t>
    </r>
    <r>
      <rPr>
        <sz val="10"/>
        <color theme="1"/>
        <rFont val="宋体"/>
        <charset val="134"/>
      </rPr>
      <t>）</t>
    </r>
  </si>
  <si>
    <r>
      <rPr>
        <sz val="10"/>
        <color theme="1"/>
        <rFont val="宋体"/>
        <charset val="134"/>
      </rPr>
      <t>（</t>
    </r>
    <r>
      <rPr>
        <sz val="10"/>
        <color theme="1"/>
        <rFont val="Times New Roman"/>
        <charset val="134"/>
      </rPr>
      <t>18</t>
    </r>
    <r>
      <rPr>
        <sz val="10"/>
        <color theme="1"/>
        <rFont val="宋体"/>
        <charset val="134"/>
      </rPr>
      <t>）</t>
    </r>
  </si>
  <si>
    <r>
      <rPr>
        <sz val="10"/>
        <color theme="1"/>
        <rFont val="宋体"/>
        <charset val="134"/>
      </rPr>
      <t>（</t>
    </r>
    <r>
      <rPr>
        <sz val="10"/>
        <color theme="1"/>
        <rFont val="Times New Roman"/>
        <charset val="134"/>
      </rPr>
      <t>19</t>
    </r>
    <r>
      <rPr>
        <sz val="10"/>
        <color theme="1"/>
        <rFont val="宋体"/>
        <charset val="134"/>
      </rPr>
      <t>）</t>
    </r>
  </si>
  <si>
    <t>娟珊牛</t>
  </si>
  <si>
    <t>头</t>
  </si>
  <si>
    <t>林芝市乡兴牧业种蓄场</t>
  </si>
  <si>
    <t>四朗</t>
  </si>
  <si>
    <t>赞巴拉移交</t>
  </si>
  <si>
    <t>荷斯坦牛</t>
  </si>
  <si>
    <t>其他</t>
  </si>
  <si>
    <r>
      <rPr>
        <sz val="10"/>
        <color theme="1"/>
        <rFont val="Times New Roman"/>
        <charset val="134"/>
      </rPr>
      <t>2000</t>
    </r>
    <r>
      <rPr>
        <sz val="10"/>
        <color theme="1"/>
        <rFont val="宋体"/>
        <charset val="134"/>
      </rPr>
      <t>万项目购置</t>
    </r>
  </si>
  <si>
    <t>相关事项说明：1.检查被审计单位财务会计账，被审计单位因对启用的财务账套中关于生产性生物资产的核算模块使用不熟悉，造成账面生产性生物资产卡片数据不完全准确，已建议被审计单位寻求软件提供第三方处理，生产性生物资产数量以实际盘点数量为准，账面金额因现行会计核算方法与管理层要求差异较大且被审计单位已委托第三方咨询公司对账务情况梳理、调整（调整时间不确定），故此处不调整。生产性生物资产卡片折旧金额与账面累计折旧金额亦不相符，此次第三方咨询公司尚未清理出具体折旧金额以及对应计入的成本、费用科目，此处暂不调整；2.2000万项目购置奶牛分多个牛舍进行管理，被审计单位日常管理过程中会根据牛的情况进行牛舍转移，故此处未对2000万项目进行区分明确饲养员姓名；3.被审计单位因为账务系统原因，导致生产性生物资产核算金额有误，经营期间死亡、出售的生产性生物资产原值未冲账导致，表内披露的生产性生物资产为被审计单位在审计时点的实际情况，已建议被审计单位协调软件服务第三方对账务系统进行调整、优化。</t>
  </si>
  <si>
    <t>清查人：戴生华</t>
  </si>
  <si>
    <t>填表人：牛草源</t>
  </si>
  <si>
    <r>
      <rPr>
        <b/>
        <sz val="18"/>
        <color theme="1"/>
        <rFont val="宋体"/>
        <charset val="134"/>
      </rPr>
      <t>林木资产清查登记表</t>
    </r>
  </si>
  <si>
    <r>
      <rPr>
        <sz val="10"/>
        <color theme="1"/>
        <rFont val="宋体"/>
        <charset val="134"/>
      </rPr>
      <t>明细</t>
    </r>
    <r>
      <rPr>
        <sz val="10"/>
        <color theme="1"/>
        <rFont val="Times New Roman"/>
        <charset val="134"/>
      </rPr>
      <t>06</t>
    </r>
  </si>
  <si>
    <r>
      <rPr>
        <b/>
        <sz val="10"/>
        <color theme="1"/>
        <rFont val="宋体"/>
        <charset val="134"/>
      </rPr>
      <t>填报单位：</t>
    </r>
  </si>
  <si>
    <r>
      <rPr>
        <b/>
        <sz val="10"/>
        <color theme="1"/>
        <rFont val="宋体"/>
        <charset val="134"/>
      </rPr>
      <t>项目名称：</t>
    </r>
  </si>
  <si>
    <r>
      <rPr>
        <sz val="11"/>
        <color theme="1"/>
        <rFont val="宋体"/>
        <charset val="134"/>
      </rPr>
      <t>单位：元、棵</t>
    </r>
  </si>
  <si>
    <r>
      <rPr>
        <sz val="10"/>
        <color theme="1"/>
        <rFont val="宋体"/>
        <charset val="134"/>
      </rPr>
      <t>生长地点</t>
    </r>
  </si>
  <si>
    <r>
      <rPr>
        <sz val="10"/>
        <color theme="1"/>
        <rFont val="宋体"/>
        <charset val="134"/>
      </rPr>
      <t>管理员姓名</t>
    </r>
  </si>
  <si>
    <r>
      <rPr>
        <sz val="10"/>
        <color theme="1"/>
        <rFont val="宋体"/>
        <charset val="134"/>
      </rPr>
      <t>经济林木</t>
    </r>
  </si>
  <si>
    <r>
      <rPr>
        <sz val="10"/>
        <color theme="1"/>
        <rFont val="宋体"/>
        <charset val="134"/>
      </rPr>
      <t>非经济林木</t>
    </r>
  </si>
  <si>
    <r>
      <rPr>
        <sz val="10"/>
        <color theme="1"/>
        <rFont val="宋体"/>
        <charset val="134"/>
      </rPr>
      <t>投产前</t>
    </r>
  </si>
  <si>
    <r>
      <rPr>
        <sz val="10"/>
        <color theme="1"/>
        <rFont val="宋体"/>
        <charset val="134"/>
      </rPr>
      <t>投产后</t>
    </r>
  </si>
  <si>
    <r>
      <rPr>
        <sz val="10"/>
        <color theme="1"/>
        <rFont val="宋体"/>
        <charset val="134"/>
      </rPr>
      <t>郁闭前</t>
    </r>
  </si>
  <si>
    <r>
      <rPr>
        <sz val="10"/>
        <color theme="1"/>
        <rFont val="宋体"/>
        <charset val="134"/>
      </rPr>
      <t>郁闭后</t>
    </r>
  </si>
  <si>
    <r>
      <rPr>
        <sz val="10"/>
        <color theme="1"/>
        <rFont val="宋体"/>
        <charset val="134"/>
      </rPr>
      <t>（</t>
    </r>
    <r>
      <rPr>
        <sz val="10"/>
        <color theme="1"/>
        <rFont val="Times New Roman"/>
        <charset val="134"/>
      </rPr>
      <t>20</t>
    </r>
    <r>
      <rPr>
        <sz val="10"/>
        <color theme="1"/>
        <rFont val="宋体"/>
        <charset val="134"/>
      </rPr>
      <t>）</t>
    </r>
  </si>
  <si>
    <r>
      <rPr>
        <sz val="10"/>
        <color theme="1"/>
        <rFont val="宋体"/>
        <charset val="134"/>
      </rPr>
      <t>（</t>
    </r>
    <r>
      <rPr>
        <sz val="10"/>
        <color theme="1"/>
        <rFont val="Times New Roman"/>
        <charset val="134"/>
      </rPr>
      <t>21</t>
    </r>
    <r>
      <rPr>
        <sz val="10"/>
        <color theme="1"/>
        <rFont val="宋体"/>
        <charset val="134"/>
      </rPr>
      <t>）</t>
    </r>
  </si>
  <si>
    <r>
      <rPr>
        <sz val="10"/>
        <color theme="1"/>
        <rFont val="宋体"/>
        <charset val="134"/>
      </rPr>
      <t>（</t>
    </r>
    <r>
      <rPr>
        <sz val="10"/>
        <color theme="1"/>
        <rFont val="Times New Roman"/>
        <charset val="134"/>
      </rPr>
      <t>22</t>
    </r>
    <r>
      <rPr>
        <sz val="10"/>
        <color theme="1"/>
        <rFont val="宋体"/>
        <charset val="134"/>
      </rPr>
      <t>）</t>
    </r>
  </si>
  <si>
    <r>
      <rPr>
        <b/>
        <sz val="10"/>
        <color theme="1"/>
        <rFont val="宋体"/>
        <charset val="134"/>
      </rPr>
      <t>清查人：</t>
    </r>
  </si>
  <si>
    <r>
      <rPr>
        <b/>
        <sz val="10"/>
        <color theme="1"/>
        <rFont val="宋体"/>
        <charset val="134"/>
      </rPr>
      <t>填表人：</t>
    </r>
  </si>
  <si>
    <r>
      <rPr>
        <sz val="10"/>
        <color theme="1"/>
        <rFont val="宋体"/>
        <charset val="134"/>
      </rPr>
      <t>明细</t>
    </r>
    <r>
      <rPr>
        <sz val="10"/>
        <color theme="1"/>
        <rFont val="Times New Roman"/>
        <charset val="134"/>
      </rPr>
      <t>07</t>
    </r>
  </si>
  <si>
    <t>填报单位：</t>
  </si>
  <si>
    <t>项目名称：</t>
  </si>
  <si>
    <t>投资形式</t>
  </si>
  <si>
    <t>利润分配形式</t>
  </si>
  <si>
    <t>应收股息或利息</t>
  </si>
  <si>
    <t>应收未收利润或分红</t>
  </si>
  <si>
    <r>
      <rPr>
        <sz val="10"/>
        <color theme="1"/>
        <rFont val="宋体"/>
        <charset val="134"/>
      </rPr>
      <t>增加</t>
    </r>
    <r>
      <rPr>
        <sz val="10"/>
        <color theme="1"/>
        <rFont val="Times New Roman"/>
        <charset val="134"/>
      </rPr>
      <t>+</t>
    </r>
  </si>
  <si>
    <r>
      <rPr>
        <sz val="10"/>
        <color theme="1"/>
        <rFont val="宋体"/>
        <charset val="134"/>
      </rPr>
      <t>减少</t>
    </r>
    <r>
      <rPr>
        <sz val="10"/>
        <color theme="1"/>
        <rFont val="Times New Roman"/>
        <charset val="134"/>
      </rPr>
      <t>-</t>
    </r>
  </si>
  <si>
    <t>股权投资</t>
  </si>
  <si>
    <t>债权投资</t>
  </si>
  <si>
    <t>清查人：</t>
  </si>
  <si>
    <t>填表人：</t>
  </si>
  <si>
    <r>
      <rPr>
        <b/>
        <sz val="18"/>
        <color theme="1"/>
        <rFont val="宋体"/>
        <charset val="134"/>
      </rPr>
      <t>固定资产清查登记表</t>
    </r>
    <r>
      <rPr>
        <b/>
        <sz val="18"/>
        <color theme="1"/>
        <rFont val="Times New Roman"/>
        <charset val="134"/>
      </rPr>
      <t>-1</t>
    </r>
    <r>
      <rPr>
        <b/>
        <sz val="18"/>
        <color theme="1"/>
        <rFont val="宋体"/>
        <charset val="134"/>
      </rPr>
      <t>（经营性固定资产）</t>
    </r>
  </si>
  <si>
    <r>
      <rPr>
        <sz val="10"/>
        <color theme="1"/>
        <rFont val="宋体"/>
        <charset val="134"/>
      </rPr>
      <t>明细</t>
    </r>
    <r>
      <rPr>
        <sz val="10"/>
        <color theme="1"/>
        <rFont val="Times New Roman"/>
        <charset val="134"/>
      </rPr>
      <t>08-1</t>
    </r>
  </si>
  <si>
    <t>单位：元、个、台、㎡等</t>
  </si>
  <si>
    <r>
      <rPr>
        <sz val="10"/>
        <color theme="1"/>
        <rFont val="宋体"/>
        <charset val="134"/>
      </rPr>
      <t>类别</t>
    </r>
  </si>
  <si>
    <r>
      <rPr>
        <sz val="10"/>
        <color theme="1"/>
        <rFont val="宋体"/>
        <charset val="134"/>
      </rPr>
      <t>名称</t>
    </r>
  </si>
  <si>
    <r>
      <rPr>
        <sz val="10"/>
        <color theme="1"/>
        <rFont val="宋体"/>
        <charset val="134"/>
      </rPr>
      <t>构（购）建时间</t>
    </r>
  </si>
  <si>
    <r>
      <rPr>
        <sz val="10"/>
        <color theme="1"/>
        <rFont val="宋体"/>
        <charset val="134"/>
      </rPr>
      <t>坐落或置放位置</t>
    </r>
  </si>
  <si>
    <r>
      <rPr>
        <sz val="10"/>
        <color theme="1"/>
        <rFont val="宋体"/>
        <charset val="134"/>
      </rPr>
      <t>规格型号</t>
    </r>
  </si>
  <si>
    <r>
      <rPr>
        <sz val="10"/>
        <color theme="1"/>
        <rFont val="宋体"/>
        <charset val="134"/>
      </rPr>
      <t>使用情况</t>
    </r>
  </si>
  <si>
    <r>
      <rPr>
        <sz val="10"/>
        <color theme="1"/>
        <rFont val="宋体"/>
        <charset val="134"/>
      </rPr>
      <t>出租或出借</t>
    </r>
  </si>
  <si>
    <r>
      <rPr>
        <sz val="10"/>
        <color theme="1"/>
        <rFont val="宋体"/>
        <charset val="134"/>
      </rPr>
      <t>自用</t>
    </r>
  </si>
  <si>
    <r>
      <rPr>
        <sz val="10"/>
        <color theme="1"/>
        <rFont val="宋体"/>
        <charset val="134"/>
      </rPr>
      <t>闲置</t>
    </r>
  </si>
  <si>
    <r>
      <rPr>
        <sz val="10"/>
        <color theme="1"/>
        <rFont val="宋体"/>
        <charset val="134"/>
      </rPr>
      <t>其他</t>
    </r>
  </si>
  <si>
    <r>
      <rPr>
        <sz val="10"/>
        <color theme="1"/>
        <rFont val="宋体"/>
        <charset val="134"/>
      </rPr>
      <t>数量或建筑面积</t>
    </r>
  </si>
  <si>
    <r>
      <rPr>
        <sz val="10"/>
        <color theme="1"/>
        <rFont val="宋体"/>
        <charset val="134"/>
      </rPr>
      <t>原值</t>
    </r>
  </si>
  <si>
    <r>
      <rPr>
        <sz val="10"/>
        <color theme="1"/>
        <rFont val="宋体"/>
        <charset val="134"/>
      </rPr>
      <t>已提折旧</t>
    </r>
  </si>
  <si>
    <r>
      <rPr>
        <sz val="10"/>
        <color theme="1"/>
        <rFont val="宋体"/>
        <charset val="134"/>
      </rPr>
      <t>净值</t>
    </r>
  </si>
  <si>
    <r>
      <rPr>
        <sz val="10"/>
        <color theme="1"/>
        <rFont val="宋体"/>
        <charset val="134"/>
      </rPr>
      <t>对象</t>
    </r>
  </si>
  <si>
    <r>
      <rPr>
        <sz val="10"/>
        <color theme="1"/>
        <rFont val="宋体"/>
        <charset val="134"/>
      </rPr>
      <t>期限</t>
    </r>
  </si>
  <si>
    <r>
      <rPr>
        <sz val="10"/>
        <color theme="1"/>
        <rFont val="宋体"/>
        <charset val="134"/>
      </rPr>
      <t>年租金</t>
    </r>
  </si>
  <si>
    <t>固定资产</t>
  </si>
  <si>
    <r>
      <rPr>
        <sz val="10"/>
        <color theme="1"/>
        <rFont val="宋体"/>
        <charset val="134"/>
      </rPr>
      <t>小</t>
    </r>
    <r>
      <rPr>
        <sz val="10"/>
        <color theme="1"/>
        <rFont val="Times New Roman"/>
        <charset val="134"/>
      </rPr>
      <t xml:space="preserve">  </t>
    </r>
    <r>
      <rPr>
        <sz val="10"/>
        <color theme="1"/>
        <rFont val="宋体"/>
        <charset val="134"/>
      </rPr>
      <t>计</t>
    </r>
  </si>
  <si>
    <r>
      <rPr>
        <b/>
        <sz val="18"/>
        <color theme="1"/>
        <rFont val="宋体"/>
        <charset val="134"/>
      </rPr>
      <t>固定资产清查登记表</t>
    </r>
    <r>
      <rPr>
        <b/>
        <sz val="18"/>
        <color theme="1"/>
        <rFont val="Times New Roman"/>
        <charset val="134"/>
      </rPr>
      <t>-2</t>
    </r>
    <r>
      <rPr>
        <b/>
        <sz val="18"/>
        <color theme="1"/>
        <rFont val="宋体"/>
        <charset val="134"/>
      </rPr>
      <t>（非经营性固定资产）</t>
    </r>
  </si>
  <si>
    <r>
      <rPr>
        <sz val="10"/>
        <color theme="1"/>
        <rFont val="宋体"/>
        <charset val="134"/>
      </rPr>
      <t>明细</t>
    </r>
    <r>
      <rPr>
        <sz val="10"/>
        <color theme="1"/>
        <rFont val="Times New Roman"/>
        <charset val="134"/>
      </rPr>
      <t>08-2</t>
    </r>
  </si>
  <si>
    <t>（一）房屋建筑物</t>
  </si>
  <si>
    <t>010100005</t>
  </si>
  <si>
    <t>G3职工宿舍A</t>
  </si>
  <si>
    <t>牛场</t>
  </si>
  <si>
    <t>234.7㎡</t>
  </si>
  <si>
    <t>√</t>
  </si>
  <si>
    <t>010100011</t>
  </si>
  <si>
    <t>G19旧礼堂</t>
  </si>
  <si>
    <t>371.12㎡</t>
  </si>
  <si>
    <t>010100013</t>
  </si>
  <si>
    <t>G22职工宿舍B</t>
  </si>
  <si>
    <t>221.79㎡</t>
  </si>
  <si>
    <t>010100015</t>
  </si>
  <si>
    <t>G23职工宿舍C</t>
  </si>
  <si>
    <t>234.45㎡</t>
  </si>
  <si>
    <t>（二）机械设备</t>
  </si>
  <si>
    <t>（三）其他</t>
  </si>
  <si>
    <t>010500001</t>
  </si>
  <si>
    <t>床1</t>
  </si>
  <si>
    <t>1.2米</t>
  </si>
  <si>
    <t>010500002</t>
  </si>
  <si>
    <t>床2</t>
  </si>
  <si>
    <t>010500003</t>
  </si>
  <si>
    <t>床3</t>
  </si>
  <si>
    <t>010500004</t>
  </si>
  <si>
    <t>床4</t>
  </si>
  <si>
    <t>010500005</t>
  </si>
  <si>
    <t>床5</t>
  </si>
  <si>
    <t>010500006</t>
  </si>
  <si>
    <t>床6</t>
  </si>
  <si>
    <t>010500007</t>
  </si>
  <si>
    <t>床7</t>
  </si>
  <si>
    <t>1.5米</t>
  </si>
  <si>
    <t>010500008</t>
  </si>
  <si>
    <t>床8</t>
  </si>
  <si>
    <t>010500009</t>
  </si>
  <si>
    <t>床9</t>
  </si>
  <si>
    <t>010500010</t>
  </si>
  <si>
    <t>床10</t>
  </si>
  <si>
    <t>010500011</t>
  </si>
  <si>
    <t>衣柜1</t>
  </si>
  <si>
    <t>010500012</t>
  </si>
  <si>
    <t>衣柜2</t>
  </si>
  <si>
    <t>010500013</t>
  </si>
  <si>
    <t>衣柜3</t>
  </si>
  <si>
    <t>010500014</t>
  </si>
  <si>
    <t>衣柜4</t>
  </si>
  <si>
    <t>010500015</t>
  </si>
  <si>
    <t>衣柜5</t>
  </si>
  <si>
    <t>010500016</t>
  </si>
  <si>
    <t>衣柜6</t>
  </si>
  <si>
    <t>010500038</t>
  </si>
  <si>
    <t>床1.2米</t>
  </si>
  <si>
    <t>010500039</t>
  </si>
  <si>
    <t>010500040</t>
  </si>
  <si>
    <t>010500041</t>
  </si>
  <si>
    <t>衣柜1.2米</t>
  </si>
  <si>
    <t>010500058</t>
  </si>
  <si>
    <t>（饭桌＋椅子）1</t>
  </si>
  <si>
    <t>一桌四椅一套</t>
  </si>
  <si>
    <t>010500059</t>
  </si>
  <si>
    <t>（桌子＋椅子）2</t>
  </si>
  <si>
    <t>010500060</t>
  </si>
  <si>
    <t>（桌子＋椅子）3</t>
  </si>
  <si>
    <t>010500061</t>
  </si>
  <si>
    <t>热水器</t>
  </si>
  <si>
    <t>010500063</t>
  </si>
  <si>
    <t>四个热菜柜</t>
  </si>
  <si>
    <t>010500065</t>
  </si>
  <si>
    <t>010500068</t>
  </si>
  <si>
    <t>床1.5米</t>
  </si>
  <si>
    <t>010500069</t>
  </si>
  <si>
    <t>床1.8米</t>
  </si>
  <si>
    <t>1.8米</t>
  </si>
  <si>
    <t>010500070</t>
  </si>
  <si>
    <t>010500071</t>
  </si>
  <si>
    <t>010500072</t>
  </si>
  <si>
    <t>小  计</t>
  </si>
  <si>
    <t>相关事项说明：未见异常</t>
  </si>
  <si>
    <r>
      <rPr>
        <sz val="10"/>
        <color theme="1"/>
        <rFont val="宋体"/>
        <charset val="134"/>
      </rPr>
      <t>明细</t>
    </r>
    <r>
      <rPr>
        <sz val="10"/>
        <color theme="1"/>
        <rFont val="Times New Roman"/>
        <charset val="134"/>
      </rPr>
      <t>09-1</t>
    </r>
  </si>
  <si>
    <t>工程名称</t>
  </si>
  <si>
    <t>承建单位</t>
  </si>
  <si>
    <t>坐落位置</t>
  </si>
  <si>
    <t>开工时间</t>
  </si>
  <si>
    <t>预计完工时间</t>
  </si>
  <si>
    <t>完工进度%</t>
  </si>
  <si>
    <t>投资预算</t>
  </si>
  <si>
    <t>占地面积</t>
  </si>
  <si>
    <t>已投资金额</t>
  </si>
  <si>
    <r>
      <rPr>
        <sz val="10"/>
        <color theme="1"/>
        <rFont val="宋体"/>
        <charset val="134"/>
      </rPr>
      <t>明细</t>
    </r>
    <r>
      <rPr>
        <sz val="10"/>
        <color theme="1"/>
        <rFont val="Times New Roman"/>
        <charset val="134"/>
      </rPr>
      <t>09-2</t>
    </r>
  </si>
  <si>
    <t>名称</t>
  </si>
  <si>
    <t>取得时间</t>
  </si>
  <si>
    <t>取得方式</t>
  </si>
  <si>
    <t>预计使用年限</t>
  </si>
  <si>
    <t>使用情况</t>
  </si>
  <si>
    <t>出租或出借</t>
  </si>
  <si>
    <t>自用</t>
  </si>
  <si>
    <t>闲置</t>
  </si>
  <si>
    <t>账面原值</t>
  </si>
  <si>
    <t>累计摊销</t>
  </si>
  <si>
    <t>账面净值</t>
  </si>
  <si>
    <t>盘盈+</t>
  </si>
  <si>
    <t>盘亏-</t>
  </si>
  <si>
    <t>对象</t>
  </si>
  <si>
    <t>期限</t>
  </si>
  <si>
    <t>年租金</t>
  </si>
  <si>
    <r>
      <rPr>
        <sz val="10"/>
        <color theme="1"/>
        <rFont val="宋体"/>
        <charset val="134"/>
      </rPr>
      <t>明细11</t>
    </r>
    <r>
      <rPr>
        <sz val="10"/>
        <color theme="1"/>
        <rFont val="Times New Roman"/>
        <charset val="134"/>
      </rPr>
      <t>-1</t>
    </r>
  </si>
  <si>
    <t>债权人</t>
  </si>
  <si>
    <t>债务成因</t>
  </si>
  <si>
    <t>债务用途</t>
  </si>
  <si>
    <t>产生时间</t>
  </si>
  <si>
    <t>到期时间</t>
  </si>
  <si>
    <t>审批人</t>
  </si>
  <si>
    <t>应付利息</t>
  </si>
  <si>
    <t>本金</t>
  </si>
  <si>
    <t>增加+</t>
  </si>
  <si>
    <t>减少-</t>
  </si>
  <si>
    <t>合  计</t>
  </si>
  <si>
    <r>
      <rPr>
        <b/>
        <sz val="18"/>
        <color theme="1"/>
        <rFont val="宋体"/>
        <charset val="134"/>
      </rPr>
      <t>应付款项清查登记表</t>
    </r>
  </si>
  <si>
    <r>
      <rPr>
        <sz val="10"/>
        <color theme="1"/>
        <rFont val="宋体"/>
        <charset val="134"/>
      </rPr>
      <t>明细</t>
    </r>
    <r>
      <rPr>
        <sz val="10"/>
        <color theme="1"/>
        <rFont val="Times New Roman"/>
        <charset val="134"/>
      </rPr>
      <t>11-2</t>
    </r>
  </si>
  <si>
    <r>
      <rPr>
        <sz val="10"/>
        <color theme="1"/>
        <rFont val="宋体"/>
        <charset val="134"/>
      </rPr>
      <t>债权人</t>
    </r>
  </si>
  <si>
    <r>
      <rPr>
        <sz val="10"/>
        <color theme="1"/>
        <rFont val="宋体"/>
        <charset val="134"/>
      </rPr>
      <t>债务成因</t>
    </r>
  </si>
  <si>
    <r>
      <rPr>
        <sz val="10"/>
        <color theme="1"/>
        <rFont val="宋体"/>
        <charset val="134"/>
      </rPr>
      <t>债务用途</t>
    </r>
  </si>
  <si>
    <r>
      <rPr>
        <sz val="10"/>
        <color theme="1"/>
        <rFont val="宋体"/>
        <charset val="134"/>
      </rPr>
      <t>产生时间</t>
    </r>
  </si>
  <si>
    <r>
      <rPr>
        <sz val="10"/>
        <color theme="1"/>
        <rFont val="宋体"/>
        <charset val="134"/>
      </rPr>
      <t>到期时间</t>
    </r>
  </si>
  <si>
    <r>
      <rPr>
        <sz val="10"/>
        <color theme="1"/>
        <rFont val="宋体"/>
        <charset val="134"/>
      </rPr>
      <t>审批人</t>
    </r>
  </si>
  <si>
    <r>
      <rPr>
        <sz val="10"/>
        <color theme="1"/>
        <rFont val="宋体"/>
        <charset val="134"/>
      </rPr>
      <t>应付利息</t>
    </r>
  </si>
  <si>
    <r>
      <rPr>
        <sz val="10"/>
        <color theme="1"/>
        <rFont val="宋体"/>
        <charset val="134"/>
      </rPr>
      <t>本金</t>
    </r>
  </si>
  <si>
    <t>应付账款</t>
  </si>
  <si>
    <t>预收账款</t>
  </si>
  <si>
    <t>应付职工薪酬</t>
  </si>
  <si>
    <t>应交税费</t>
  </si>
  <si>
    <t>其他应付款</t>
  </si>
  <si>
    <t>长期应付款</t>
  </si>
  <si>
    <r>
      <rPr>
        <sz val="10"/>
        <color theme="1"/>
        <rFont val="宋体"/>
        <charset val="134"/>
      </rPr>
      <t>明细11</t>
    </r>
    <r>
      <rPr>
        <sz val="10"/>
        <color theme="1"/>
        <rFont val="Times New Roman"/>
        <charset val="134"/>
      </rPr>
      <t>-2</t>
    </r>
  </si>
  <si>
    <r>
      <rPr>
        <b/>
        <sz val="18"/>
        <color theme="1"/>
        <rFont val="宋体"/>
        <charset val="134"/>
      </rPr>
      <t>应付工资清查登记表</t>
    </r>
  </si>
  <si>
    <r>
      <rPr>
        <sz val="11"/>
        <color theme="1"/>
        <rFont val="宋体"/>
        <charset val="134"/>
      </rPr>
      <t>明细</t>
    </r>
    <r>
      <rPr>
        <sz val="11"/>
        <color theme="1"/>
        <rFont val="Times New Roman"/>
        <charset val="134"/>
      </rPr>
      <t>12</t>
    </r>
  </si>
  <si>
    <r>
      <rPr>
        <sz val="11"/>
        <color theme="1"/>
        <rFont val="宋体"/>
        <charset val="134"/>
      </rPr>
      <t>姓名</t>
    </r>
  </si>
  <si>
    <r>
      <rPr>
        <sz val="11"/>
        <color theme="1"/>
        <rFont val="宋体"/>
        <charset val="134"/>
      </rPr>
      <t>拖欠（未付）原因</t>
    </r>
  </si>
  <si>
    <r>
      <rPr>
        <sz val="11"/>
        <color theme="1"/>
        <rFont val="宋体"/>
        <charset val="134"/>
      </rPr>
      <t>合计</t>
    </r>
  </si>
  <si>
    <r>
      <rPr>
        <sz val="11"/>
        <color theme="1"/>
        <rFont val="宋体"/>
        <charset val="134"/>
      </rPr>
      <t>本年</t>
    </r>
  </si>
  <si>
    <r>
      <rPr>
        <sz val="11"/>
        <color theme="1"/>
        <rFont val="宋体"/>
        <charset val="134"/>
      </rPr>
      <t>以前年度</t>
    </r>
  </si>
  <si>
    <r>
      <rPr>
        <sz val="11"/>
        <color theme="1"/>
        <rFont val="宋体"/>
        <charset val="134"/>
      </rPr>
      <t>杨掌权</t>
    </r>
  </si>
  <si>
    <r>
      <rPr>
        <sz val="11"/>
        <color theme="1"/>
        <rFont val="宋体"/>
        <charset val="134"/>
      </rPr>
      <t>未到支付时间</t>
    </r>
  </si>
  <si>
    <r>
      <rPr>
        <sz val="11"/>
        <color theme="1"/>
        <rFont val="宋体"/>
        <charset val="134"/>
      </rPr>
      <t>李小龙</t>
    </r>
  </si>
  <si>
    <r>
      <rPr>
        <sz val="11"/>
        <color theme="1"/>
        <rFont val="宋体"/>
        <charset val="134"/>
      </rPr>
      <t>王川祥</t>
    </r>
  </si>
  <si>
    <r>
      <rPr>
        <sz val="11"/>
        <color theme="1"/>
        <rFont val="宋体"/>
        <charset val="134"/>
      </rPr>
      <t>夏明喜</t>
    </r>
  </si>
  <si>
    <r>
      <rPr>
        <sz val="11"/>
        <color theme="1"/>
        <rFont val="宋体"/>
        <charset val="134"/>
      </rPr>
      <t>邓宗旭</t>
    </r>
  </si>
  <si>
    <r>
      <rPr>
        <sz val="11"/>
        <color theme="1"/>
        <rFont val="宋体"/>
        <charset val="134"/>
      </rPr>
      <t>房素贵</t>
    </r>
  </si>
  <si>
    <r>
      <rPr>
        <sz val="11"/>
        <color theme="1"/>
        <rFont val="宋体"/>
        <charset val="134"/>
      </rPr>
      <t>次仁顿珠</t>
    </r>
  </si>
  <si>
    <r>
      <rPr>
        <sz val="11"/>
        <color theme="1"/>
        <rFont val="宋体"/>
        <charset val="134"/>
      </rPr>
      <t>邓素华</t>
    </r>
  </si>
  <si>
    <r>
      <rPr>
        <sz val="11"/>
        <color theme="1"/>
        <rFont val="宋体"/>
        <charset val="134"/>
      </rPr>
      <t>敬国尧</t>
    </r>
  </si>
  <si>
    <r>
      <rPr>
        <sz val="11"/>
        <color theme="1"/>
        <rFont val="宋体"/>
        <charset val="134"/>
      </rPr>
      <t>王晖</t>
    </r>
  </si>
  <si>
    <r>
      <rPr>
        <sz val="11"/>
        <color theme="1"/>
        <rFont val="宋体"/>
        <charset val="134"/>
      </rPr>
      <t>杜光秀</t>
    </r>
  </si>
  <si>
    <r>
      <rPr>
        <sz val="11"/>
        <color theme="1"/>
        <rFont val="宋体"/>
        <charset val="134"/>
      </rPr>
      <t>四郎克珠</t>
    </r>
  </si>
  <si>
    <r>
      <rPr>
        <sz val="11"/>
        <color theme="1"/>
        <rFont val="宋体"/>
        <charset val="134"/>
      </rPr>
      <t>四朗</t>
    </r>
  </si>
  <si>
    <r>
      <rPr>
        <sz val="11"/>
        <color theme="1"/>
        <rFont val="宋体"/>
        <charset val="134"/>
      </rPr>
      <t>平措</t>
    </r>
  </si>
  <si>
    <r>
      <rPr>
        <sz val="11"/>
        <color theme="1"/>
        <rFont val="宋体"/>
        <charset val="134"/>
      </rPr>
      <t>扎西措姆</t>
    </r>
  </si>
  <si>
    <r>
      <rPr>
        <sz val="11"/>
        <color theme="1"/>
        <rFont val="宋体"/>
        <charset val="134"/>
      </rPr>
      <t>玉珠</t>
    </r>
  </si>
  <si>
    <r>
      <rPr>
        <sz val="11"/>
        <color theme="1"/>
        <rFont val="宋体"/>
        <charset val="134"/>
      </rPr>
      <t>米玛旺堆</t>
    </r>
  </si>
  <si>
    <r>
      <rPr>
        <sz val="11"/>
        <color theme="1"/>
        <rFont val="宋体"/>
        <charset val="134"/>
      </rPr>
      <t>赵国栋</t>
    </r>
  </si>
  <si>
    <r>
      <rPr>
        <sz val="11"/>
        <color theme="1"/>
        <rFont val="宋体"/>
        <charset val="134"/>
      </rPr>
      <t>李爱明</t>
    </r>
  </si>
  <si>
    <r>
      <rPr>
        <sz val="11"/>
        <color theme="1"/>
        <rFont val="宋体"/>
        <charset val="134"/>
      </rPr>
      <t>何素珍</t>
    </r>
  </si>
  <si>
    <r>
      <rPr>
        <sz val="11"/>
        <color theme="1"/>
        <rFont val="宋体"/>
        <charset val="134"/>
      </rPr>
      <t>索朗玉珍</t>
    </r>
  </si>
  <si>
    <r>
      <rPr>
        <sz val="11"/>
        <color theme="1"/>
        <rFont val="宋体"/>
        <charset val="134"/>
      </rPr>
      <t>扎西卓玛</t>
    </r>
  </si>
  <si>
    <r>
      <rPr>
        <sz val="11"/>
        <color theme="1"/>
        <rFont val="宋体"/>
        <charset val="134"/>
      </rPr>
      <t>乔普赤</t>
    </r>
  </si>
  <si>
    <r>
      <rPr>
        <sz val="11"/>
        <color theme="1"/>
        <rFont val="宋体"/>
        <charset val="134"/>
      </rPr>
      <t>达瓦</t>
    </r>
  </si>
  <si>
    <t>表格内计算错误</t>
  </si>
  <si>
    <r>
      <rPr>
        <sz val="11"/>
        <color theme="1"/>
        <rFont val="宋体"/>
        <charset val="134"/>
      </rPr>
      <t>尼玛</t>
    </r>
  </si>
  <si>
    <t>含社保</t>
  </si>
  <si>
    <r>
      <rPr>
        <sz val="11"/>
        <color theme="1"/>
        <rFont val="宋体"/>
        <charset val="134"/>
      </rPr>
      <t>四郎巴宗</t>
    </r>
  </si>
  <si>
    <r>
      <rPr>
        <sz val="11"/>
        <color theme="1"/>
        <rFont val="宋体"/>
        <charset val="134"/>
      </rPr>
      <t>王哲</t>
    </r>
  </si>
  <si>
    <t>次仁卓玛</t>
  </si>
  <si>
    <t>扎西平措</t>
  </si>
  <si>
    <t>旦增平措</t>
  </si>
  <si>
    <t>杨涛</t>
  </si>
  <si>
    <t>含社保，调减系计算错误</t>
  </si>
  <si>
    <t>达娃卓玛</t>
  </si>
  <si>
    <t>索朗多吉</t>
  </si>
  <si>
    <t>李德林</t>
  </si>
  <si>
    <t>嘎桑</t>
  </si>
  <si>
    <t>公积金</t>
  </si>
  <si>
    <r>
      <rPr>
        <sz val="11"/>
        <color theme="1"/>
        <rFont val="宋体"/>
        <charset val="134"/>
      </rPr>
      <t>合</t>
    </r>
    <r>
      <rPr>
        <sz val="11"/>
        <color theme="1"/>
        <rFont val="Times New Roman"/>
        <charset val="134"/>
      </rPr>
      <t xml:space="preserve">  </t>
    </r>
    <r>
      <rPr>
        <sz val="11"/>
        <color theme="1"/>
        <rFont val="宋体"/>
        <charset val="134"/>
      </rPr>
      <t>计</t>
    </r>
  </si>
  <si>
    <r>
      <rPr>
        <b/>
        <sz val="11"/>
        <color theme="1"/>
        <rFont val="宋体"/>
        <charset val="134"/>
      </rPr>
      <t>相关事项说明：核对</t>
    </r>
    <r>
      <rPr>
        <b/>
        <sz val="11"/>
        <color theme="1"/>
        <rFont val="Times New Roman"/>
        <charset val="134"/>
      </rPr>
      <t>6</t>
    </r>
    <r>
      <rPr>
        <b/>
        <sz val="11"/>
        <color theme="1"/>
        <rFont val="宋体"/>
        <charset val="134"/>
      </rPr>
      <t>月工资实际发放明细，与计提金额差异</t>
    </r>
    <r>
      <rPr>
        <b/>
        <sz val="11"/>
        <color theme="1"/>
        <rFont val="Times New Roman"/>
        <charset val="134"/>
      </rPr>
      <t>1630.56</t>
    </r>
    <r>
      <rPr>
        <b/>
        <sz val="11"/>
        <color theme="1"/>
        <rFont val="宋体"/>
        <charset val="134"/>
      </rPr>
      <t>元，系计算错误。</t>
    </r>
  </si>
  <si>
    <t>填表人：刘行怡</t>
  </si>
  <si>
    <t>使用项目</t>
  </si>
  <si>
    <t>受益对象</t>
  </si>
  <si>
    <t>支付时间</t>
  </si>
  <si>
    <t>借方</t>
  </si>
  <si>
    <t>贷方</t>
  </si>
  <si>
    <t>递延收益清查登记表</t>
  </si>
  <si>
    <t>拨款用途</t>
  </si>
  <si>
    <t>拨入时间</t>
  </si>
  <si>
    <t>具体使用情况</t>
  </si>
  <si>
    <t>已使用金额</t>
  </si>
  <si>
    <t>总金额</t>
  </si>
  <si>
    <t>其中：征地补偿费</t>
  </si>
  <si>
    <t>递延收益</t>
  </si>
  <si>
    <t>项目</t>
  </si>
  <si>
    <t>行次</t>
  </si>
  <si>
    <t>（一）资本</t>
  </si>
  <si>
    <t>1.实收资本</t>
  </si>
  <si>
    <t>2.资本公积</t>
  </si>
  <si>
    <t>（二）盈余公积</t>
  </si>
  <si>
    <t>1.法定盈余公积</t>
  </si>
  <si>
    <t>2.任意盈余公积</t>
  </si>
  <si>
    <t>3.其他</t>
  </si>
  <si>
    <t>（三）未分配利润</t>
  </si>
  <si>
    <r>
      <rPr>
        <b/>
        <sz val="20"/>
        <rFont val="Tahoma"/>
        <charset val="134"/>
      </rPr>
      <t xml:space="preserve"> </t>
    </r>
    <r>
      <rPr>
        <b/>
        <sz val="20"/>
        <rFont val="楷体"/>
        <charset val="134"/>
      </rPr>
      <t>资产负债表（经营主体）</t>
    </r>
  </si>
  <si>
    <r>
      <rPr>
        <sz val="10"/>
        <rFont val="楷体"/>
        <charset val="134"/>
      </rPr>
      <t>清查基准日：</t>
    </r>
    <r>
      <rPr>
        <b/>
        <sz val="11"/>
        <color theme="1"/>
        <rFont val="楷体"/>
        <charset val="134"/>
      </rPr>
      <t>2023年8月31日</t>
    </r>
  </si>
  <si>
    <r>
      <rPr>
        <sz val="10"/>
        <color rgb="FF000000"/>
        <rFont val="楷体"/>
        <charset val="134"/>
      </rPr>
      <t>单位</t>
    </r>
    <r>
      <rPr>
        <sz val="10"/>
        <color rgb="FF000000"/>
        <rFont val="Tahoma"/>
        <charset val="134"/>
      </rPr>
      <t>:</t>
    </r>
    <r>
      <rPr>
        <sz val="10"/>
        <color rgb="FF000000"/>
        <rFont val="楷体"/>
        <charset val="134"/>
      </rPr>
      <t>元</t>
    </r>
  </si>
  <si>
    <r>
      <rPr>
        <sz val="10"/>
        <color indexed="8"/>
        <rFont val="Tahoma"/>
        <charset val="134"/>
      </rPr>
      <t xml:space="preserve">   </t>
    </r>
    <r>
      <rPr>
        <sz val="10"/>
        <rFont val="楷体"/>
        <charset val="134"/>
      </rPr>
      <t>资</t>
    </r>
    <r>
      <rPr>
        <sz val="10"/>
        <rFont val="Tahoma"/>
        <charset val="134"/>
      </rPr>
      <t xml:space="preserve">         </t>
    </r>
    <r>
      <rPr>
        <sz val="10"/>
        <rFont val="楷体"/>
        <charset val="134"/>
      </rPr>
      <t>产</t>
    </r>
  </si>
  <si>
    <t>行号</t>
  </si>
  <si>
    <t>清查数</t>
  </si>
  <si>
    <t>负债和股东权益</t>
  </si>
  <si>
    <t>流动资产：</t>
  </si>
  <si>
    <t>1</t>
  </si>
  <si>
    <t>流动负债：</t>
  </si>
  <si>
    <t>43</t>
  </si>
  <si>
    <r>
      <rPr>
        <sz val="10"/>
        <color indexed="8"/>
        <rFont val="Tahoma"/>
        <charset val="134"/>
      </rPr>
      <t xml:space="preserve">  </t>
    </r>
    <r>
      <rPr>
        <sz val="10"/>
        <color indexed="8"/>
        <rFont val="楷体"/>
        <charset val="134"/>
      </rPr>
      <t>货币资金</t>
    </r>
  </si>
  <si>
    <t>2</t>
  </si>
  <si>
    <r>
      <rPr>
        <sz val="10"/>
        <color indexed="8"/>
        <rFont val="Tahoma"/>
        <charset val="134"/>
      </rPr>
      <t xml:space="preserve">  </t>
    </r>
    <r>
      <rPr>
        <sz val="10"/>
        <color indexed="8"/>
        <rFont val="楷体"/>
        <charset val="134"/>
      </rPr>
      <t>短期借款</t>
    </r>
  </si>
  <si>
    <t>44</t>
  </si>
  <si>
    <r>
      <rPr>
        <sz val="10"/>
        <rFont val="Tahoma"/>
        <charset val="134"/>
      </rPr>
      <t xml:space="preserve">  </t>
    </r>
    <r>
      <rPr>
        <sz val="10"/>
        <rFont val="楷体"/>
        <charset val="134"/>
      </rPr>
      <t>以公允价值计量且其变动计入当期损益的金融资产</t>
    </r>
  </si>
  <si>
    <t>3</t>
  </si>
  <si>
    <r>
      <rPr>
        <sz val="10"/>
        <rFont val="Tahoma"/>
        <charset val="134"/>
      </rPr>
      <t xml:space="preserve">  </t>
    </r>
    <r>
      <rPr>
        <sz val="10"/>
        <rFont val="楷体"/>
        <charset val="134"/>
      </rPr>
      <t>以公允价值计量且其变动计入当期损益的金融负债</t>
    </r>
  </si>
  <si>
    <t>45</t>
  </si>
  <si>
    <r>
      <rPr>
        <sz val="10"/>
        <rFont val="Tahoma"/>
        <charset val="134"/>
      </rPr>
      <t xml:space="preserve">  </t>
    </r>
    <r>
      <rPr>
        <sz val="10"/>
        <rFont val="楷体"/>
        <charset val="134"/>
      </rPr>
      <t>衍生金融资产</t>
    </r>
  </si>
  <si>
    <t>4</t>
  </si>
  <si>
    <r>
      <rPr>
        <sz val="10"/>
        <rFont val="Tahoma"/>
        <charset val="134"/>
      </rPr>
      <t xml:space="preserve">  </t>
    </r>
    <r>
      <rPr>
        <sz val="10"/>
        <rFont val="楷体"/>
        <charset val="134"/>
      </rPr>
      <t>衍生金融负债</t>
    </r>
  </si>
  <si>
    <t>46</t>
  </si>
  <si>
    <r>
      <rPr>
        <sz val="10"/>
        <color indexed="8"/>
        <rFont val="Tahoma"/>
        <charset val="134"/>
      </rPr>
      <t xml:space="preserve">  </t>
    </r>
    <r>
      <rPr>
        <sz val="10"/>
        <color indexed="8"/>
        <rFont val="楷体"/>
        <charset val="134"/>
      </rPr>
      <t>应收票据</t>
    </r>
  </si>
  <si>
    <t>5</t>
  </si>
  <si>
    <r>
      <rPr>
        <sz val="10"/>
        <color indexed="8"/>
        <rFont val="Tahoma"/>
        <charset val="134"/>
      </rPr>
      <t xml:space="preserve">  </t>
    </r>
    <r>
      <rPr>
        <sz val="10"/>
        <color indexed="8"/>
        <rFont val="楷体"/>
        <charset val="134"/>
      </rPr>
      <t>应付票据</t>
    </r>
  </si>
  <si>
    <t>47</t>
  </si>
  <si>
    <r>
      <rPr>
        <sz val="10"/>
        <rFont val="Tahoma"/>
        <charset val="134"/>
      </rPr>
      <t xml:space="preserve">  </t>
    </r>
    <r>
      <rPr>
        <sz val="10"/>
        <color indexed="8"/>
        <rFont val="楷体"/>
        <charset val="134"/>
      </rPr>
      <t>应收账款</t>
    </r>
  </si>
  <si>
    <t>6</t>
  </si>
  <si>
    <r>
      <rPr>
        <sz val="10"/>
        <color indexed="8"/>
        <rFont val="Tahoma"/>
        <charset val="134"/>
      </rPr>
      <t xml:space="preserve">  </t>
    </r>
    <r>
      <rPr>
        <sz val="10"/>
        <color indexed="8"/>
        <rFont val="楷体"/>
        <charset val="134"/>
      </rPr>
      <t>应付账款</t>
    </r>
  </si>
  <si>
    <t>48</t>
  </si>
  <si>
    <r>
      <rPr>
        <sz val="10"/>
        <rFont val="Tahoma"/>
        <charset val="134"/>
      </rPr>
      <t xml:space="preserve">    </t>
    </r>
    <r>
      <rPr>
        <sz val="10"/>
        <color indexed="8"/>
        <rFont val="楷体"/>
        <charset val="134"/>
      </rPr>
      <t>减：坏账准备</t>
    </r>
  </si>
  <si>
    <t>7</t>
  </si>
  <si>
    <r>
      <rPr>
        <sz val="10"/>
        <color indexed="8"/>
        <rFont val="Tahoma"/>
        <charset val="134"/>
      </rPr>
      <t xml:space="preserve">  </t>
    </r>
    <r>
      <rPr>
        <sz val="10"/>
        <color indexed="8"/>
        <rFont val="楷体"/>
        <charset val="134"/>
      </rPr>
      <t>预收款项</t>
    </r>
  </si>
  <si>
    <t>49</t>
  </si>
  <si>
    <r>
      <rPr>
        <sz val="10"/>
        <color indexed="8"/>
        <rFont val="Tahoma"/>
        <charset val="134"/>
      </rPr>
      <t xml:space="preserve">  </t>
    </r>
    <r>
      <rPr>
        <sz val="10"/>
        <color indexed="8"/>
        <rFont val="楷体"/>
        <charset val="134"/>
      </rPr>
      <t>应收账款净值</t>
    </r>
  </si>
  <si>
    <t>8</t>
  </si>
  <si>
    <r>
      <rPr>
        <sz val="10"/>
        <color indexed="8"/>
        <rFont val="Tahoma"/>
        <charset val="134"/>
      </rPr>
      <t xml:space="preserve">  </t>
    </r>
    <r>
      <rPr>
        <sz val="10"/>
        <color indexed="8"/>
        <rFont val="楷体"/>
        <charset val="134"/>
      </rPr>
      <t>应付职工薪酬</t>
    </r>
  </si>
  <si>
    <t>50</t>
  </si>
  <si>
    <r>
      <rPr>
        <sz val="10"/>
        <color indexed="8"/>
        <rFont val="Tahoma"/>
        <charset val="134"/>
      </rPr>
      <t xml:space="preserve">  </t>
    </r>
    <r>
      <rPr>
        <sz val="10"/>
        <color indexed="8"/>
        <rFont val="楷体"/>
        <charset val="134"/>
      </rPr>
      <t>预付款项</t>
    </r>
  </si>
  <si>
    <t>9</t>
  </si>
  <si>
    <r>
      <rPr>
        <sz val="10"/>
        <color indexed="8"/>
        <rFont val="Tahoma"/>
        <charset val="134"/>
      </rPr>
      <t xml:space="preserve">  </t>
    </r>
    <r>
      <rPr>
        <sz val="10"/>
        <color indexed="8"/>
        <rFont val="楷体"/>
        <charset val="134"/>
      </rPr>
      <t>应交税费</t>
    </r>
  </si>
  <si>
    <t>51</t>
  </si>
  <si>
    <r>
      <rPr>
        <sz val="10"/>
        <color indexed="8"/>
        <rFont val="Tahoma"/>
        <charset val="134"/>
      </rPr>
      <t xml:space="preserve">  </t>
    </r>
    <r>
      <rPr>
        <sz val="10"/>
        <color indexed="8"/>
        <rFont val="楷体"/>
        <charset val="134"/>
      </rPr>
      <t>应收利息</t>
    </r>
  </si>
  <si>
    <t>10</t>
  </si>
  <si>
    <r>
      <rPr>
        <sz val="10"/>
        <color indexed="8"/>
        <rFont val="Tahoma"/>
        <charset val="134"/>
      </rPr>
      <t xml:space="preserve">  </t>
    </r>
    <r>
      <rPr>
        <sz val="10"/>
        <color indexed="8"/>
        <rFont val="楷体"/>
        <charset val="134"/>
      </rPr>
      <t>应付利息</t>
    </r>
  </si>
  <si>
    <t>52</t>
  </si>
  <si>
    <r>
      <rPr>
        <sz val="10"/>
        <color indexed="8"/>
        <rFont val="Tahoma"/>
        <charset val="134"/>
      </rPr>
      <t xml:space="preserve">  </t>
    </r>
    <r>
      <rPr>
        <sz val="10"/>
        <color indexed="8"/>
        <rFont val="楷体"/>
        <charset val="134"/>
      </rPr>
      <t>应收股利</t>
    </r>
  </si>
  <si>
    <t>11</t>
  </si>
  <si>
    <r>
      <rPr>
        <sz val="10"/>
        <color indexed="8"/>
        <rFont val="Tahoma"/>
        <charset val="134"/>
      </rPr>
      <t xml:space="preserve">  </t>
    </r>
    <r>
      <rPr>
        <sz val="10"/>
        <color indexed="8"/>
        <rFont val="楷体"/>
        <charset val="134"/>
      </rPr>
      <t>应付股利</t>
    </r>
  </si>
  <si>
    <t>53</t>
  </si>
  <si>
    <r>
      <rPr>
        <sz val="10"/>
        <color indexed="8"/>
        <rFont val="Tahoma"/>
        <charset val="134"/>
      </rPr>
      <t xml:space="preserve">  </t>
    </r>
    <r>
      <rPr>
        <sz val="10"/>
        <color indexed="8"/>
        <rFont val="楷体"/>
        <charset val="134"/>
      </rPr>
      <t>其他应收款</t>
    </r>
    <r>
      <rPr>
        <sz val="10"/>
        <color indexed="8"/>
        <rFont val="Tahoma"/>
        <charset val="134"/>
      </rPr>
      <t xml:space="preserve"> </t>
    </r>
  </si>
  <si>
    <t>12</t>
  </si>
  <si>
    <r>
      <rPr>
        <sz val="10"/>
        <color indexed="8"/>
        <rFont val="Tahoma"/>
        <charset val="134"/>
      </rPr>
      <t xml:space="preserve">  </t>
    </r>
    <r>
      <rPr>
        <sz val="10"/>
        <color indexed="8"/>
        <rFont val="楷体"/>
        <charset val="134"/>
      </rPr>
      <t>其他应付款</t>
    </r>
  </si>
  <si>
    <t>54</t>
  </si>
  <si>
    <r>
      <rPr>
        <sz val="10"/>
        <color indexed="8"/>
        <rFont val="Tahoma"/>
        <charset val="134"/>
      </rPr>
      <t xml:space="preserve">    </t>
    </r>
    <r>
      <rPr>
        <sz val="10"/>
        <color indexed="8"/>
        <rFont val="楷体"/>
        <charset val="134"/>
      </rPr>
      <t>减：坏账准备</t>
    </r>
  </si>
  <si>
    <t>13</t>
  </si>
  <si>
    <r>
      <rPr>
        <sz val="10"/>
        <rFont val="Tahoma"/>
        <charset val="134"/>
      </rPr>
      <t xml:space="preserve">  </t>
    </r>
    <r>
      <rPr>
        <sz val="10"/>
        <color indexed="8"/>
        <rFont val="楷体"/>
        <charset val="134"/>
      </rPr>
      <t>划分为持有待售的负债</t>
    </r>
  </si>
  <si>
    <t>55</t>
  </si>
  <si>
    <r>
      <rPr>
        <sz val="10"/>
        <rFont val="Tahoma"/>
        <charset val="134"/>
      </rPr>
      <t xml:space="preserve">  </t>
    </r>
    <r>
      <rPr>
        <sz val="10"/>
        <rFont val="楷体"/>
        <charset val="134"/>
      </rPr>
      <t>其他应收款净值</t>
    </r>
  </si>
  <si>
    <t>14</t>
  </si>
  <si>
    <r>
      <rPr>
        <sz val="10"/>
        <color indexed="8"/>
        <rFont val="Tahoma"/>
        <charset val="134"/>
      </rPr>
      <t xml:space="preserve">  </t>
    </r>
    <r>
      <rPr>
        <sz val="10"/>
        <color indexed="8"/>
        <rFont val="楷体"/>
        <charset val="134"/>
      </rPr>
      <t>一年内到期的非流动负债</t>
    </r>
  </si>
  <si>
    <t>56</t>
  </si>
  <si>
    <r>
      <rPr>
        <sz val="10"/>
        <color indexed="8"/>
        <rFont val="Tahoma"/>
        <charset val="134"/>
      </rPr>
      <t xml:space="preserve">  </t>
    </r>
    <r>
      <rPr>
        <sz val="10"/>
        <color indexed="8"/>
        <rFont val="楷体"/>
        <charset val="134"/>
      </rPr>
      <t>存货</t>
    </r>
  </si>
  <si>
    <t>15</t>
  </si>
  <si>
    <r>
      <rPr>
        <sz val="10"/>
        <color indexed="8"/>
        <rFont val="Tahoma"/>
        <charset val="134"/>
      </rPr>
      <t xml:space="preserve">  </t>
    </r>
    <r>
      <rPr>
        <sz val="10"/>
        <color indexed="8"/>
        <rFont val="楷体"/>
        <charset val="134"/>
      </rPr>
      <t>其他流动负债</t>
    </r>
  </si>
  <si>
    <t>57</t>
  </si>
  <si>
    <r>
      <rPr>
        <sz val="10"/>
        <color indexed="8"/>
        <rFont val="Tahoma"/>
        <charset val="134"/>
      </rPr>
      <t xml:space="preserve">  </t>
    </r>
    <r>
      <rPr>
        <sz val="10"/>
        <color indexed="8"/>
        <rFont val="楷体"/>
        <charset val="134"/>
      </rPr>
      <t>划分为持有待售的资产</t>
    </r>
  </si>
  <si>
    <t>16</t>
  </si>
  <si>
    <t>流动负债合计</t>
  </si>
  <si>
    <t>58</t>
  </si>
  <si>
    <r>
      <rPr>
        <sz val="10"/>
        <color indexed="8"/>
        <rFont val="Tahoma"/>
        <charset val="134"/>
      </rPr>
      <t xml:space="preserve">  </t>
    </r>
    <r>
      <rPr>
        <sz val="10"/>
        <color indexed="8"/>
        <rFont val="楷体"/>
        <charset val="134"/>
      </rPr>
      <t>一年内到期的非流动资产</t>
    </r>
  </si>
  <si>
    <t>17</t>
  </si>
  <si>
    <t>59</t>
  </si>
  <si>
    <r>
      <rPr>
        <sz val="10"/>
        <color indexed="8"/>
        <rFont val="Tahoma"/>
        <charset val="134"/>
      </rPr>
      <t xml:space="preserve">  </t>
    </r>
    <r>
      <rPr>
        <sz val="10"/>
        <color indexed="8"/>
        <rFont val="楷体"/>
        <charset val="134"/>
      </rPr>
      <t>其他流动资产</t>
    </r>
  </si>
  <si>
    <t>18</t>
  </si>
  <si>
    <t>非流动负债：</t>
  </si>
  <si>
    <t>60</t>
  </si>
  <si>
    <t>流动资产合计</t>
  </si>
  <si>
    <t>19</t>
  </si>
  <si>
    <r>
      <rPr>
        <sz val="10"/>
        <color indexed="8"/>
        <rFont val="Tahoma"/>
        <charset val="134"/>
      </rPr>
      <t xml:space="preserve">  </t>
    </r>
    <r>
      <rPr>
        <sz val="10"/>
        <color indexed="8"/>
        <rFont val="楷体"/>
        <charset val="134"/>
      </rPr>
      <t>长期借款</t>
    </r>
  </si>
  <si>
    <t>61</t>
  </si>
  <si>
    <t>20</t>
  </si>
  <si>
    <r>
      <rPr>
        <sz val="10"/>
        <color indexed="8"/>
        <rFont val="Tahoma"/>
        <charset val="134"/>
      </rPr>
      <t xml:space="preserve">  </t>
    </r>
    <r>
      <rPr>
        <sz val="10"/>
        <color indexed="8"/>
        <rFont val="楷体"/>
        <charset val="134"/>
      </rPr>
      <t>应付债券</t>
    </r>
  </si>
  <si>
    <t>62</t>
  </si>
  <si>
    <t>非流动资产：</t>
  </si>
  <si>
    <t>21</t>
  </si>
  <si>
    <r>
      <rPr>
        <sz val="10"/>
        <color indexed="8"/>
        <rFont val="Tahoma"/>
        <charset val="134"/>
      </rPr>
      <t xml:space="preserve">  </t>
    </r>
    <r>
      <rPr>
        <sz val="10"/>
        <color indexed="8"/>
        <rFont val="楷体"/>
        <charset val="134"/>
      </rPr>
      <t>长期应付款</t>
    </r>
  </si>
  <si>
    <t>63</t>
  </si>
  <si>
    <r>
      <rPr>
        <sz val="10"/>
        <color indexed="8"/>
        <rFont val="Tahoma"/>
        <charset val="134"/>
      </rPr>
      <t xml:space="preserve">  </t>
    </r>
    <r>
      <rPr>
        <sz val="10"/>
        <color indexed="8"/>
        <rFont val="楷体"/>
        <charset val="134"/>
      </rPr>
      <t>可供出售的金融资产</t>
    </r>
  </si>
  <si>
    <t>22</t>
  </si>
  <si>
    <r>
      <rPr>
        <sz val="10"/>
        <color indexed="8"/>
        <rFont val="Tahoma"/>
        <charset val="134"/>
      </rPr>
      <t xml:space="preserve">  </t>
    </r>
    <r>
      <rPr>
        <sz val="10"/>
        <color indexed="8"/>
        <rFont val="楷体"/>
        <charset val="134"/>
      </rPr>
      <t>长期应付职工薪酬</t>
    </r>
  </si>
  <si>
    <t>64</t>
  </si>
  <si>
    <r>
      <rPr>
        <sz val="10"/>
        <color indexed="8"/>
        <rFont val="Tahoma"/>
        <charset val="134"/>
      </rPr>
      <t xml:space="preserve">  </t>
    </r>
    <r>
      <rPr>
        <sz val="10"/>
        <color indexed="8"/>
        <rFont val="楷体"/>
        <charset val="134"/>
      </rPr>
      <t>持有至到期投资</t>
    </r>
  </si>
  <si>
    <t>23</t>
  </si>
  <si>
    <r>
      <rPr>
        <sz val="10"/>
        <color indexed="8"/>
        <rFont val="Tahoma"/>
        <charset val="134"/>
      </rPr>
      <t xml:space="preserve">  </t>
    </r>
    <r>
      <rPr>
        <sz val="10"/>
        <color indexed="8"/>
        <rFont val="楷体"/>
        <charset val="134"/>
      </rPr>
      <t>专项应付款</t>
    </r>
    <r>
      <rPr>
        <sz val="10"/>
        <color indexed="8"/>
        <rFont val="Tahoma"/>
        <charset val="134"/>
      </rPr>
      <t xml:space="preserve"> </t>
    </r>
  </si>
  <si>
    <t>65</t>
  </si>
  <si>
    <r>
      <rPr>
        <sz val="10"/>
        <color indexed="8"/>
        <rFont val="Tahoma"/>
        <charset val="134"/>
      </rPr>
      <t xml:space="preserve">  </t>
    </r>
    <r>
      <rPr>
        <sz val="10"/>
        <color indexed="8"/>
        <rFont val="楷体"/>
        <charset val="134"/>
      </rPr>
      <t>长期应收款</t>
    </r>
  </si>
  <si>
    <t>24</t>
  </si>
  <si>
    <r>
      <rPr>
        <sz val="10"/>
        <color indexed="8"/>
        <rFont val="Tahoma"/>
        <charset val="134"/>
      </rPr>
      <t xml:space="preserve">  </t>
    </r>
    <r>
      <rPr>
        <sz val="10"/>
        <color indexed="8"/>
        <rFont val="楷体"/>
        <charset val="134"/>
      </rPr>
      <t>预计负债</t>
    </r>
  </si>
  <si>
    <t>66</t>
  </si>
  <si>
    <r>
      <rPr>
        <sz val="10"/>
        <rFont val="Tahoma"/>
        <charset val="134"/>
      </rPr>
      <t xml:space="preserve">  </t>
    </r>
    <r>
      <rPr>
        <sz val="10"/>
        <rFont val="楷体"/>
        <charset val="134"/>
      </rPr>
      <t>长期股权投资</t>
    </r>
  </si>
  <si>
    <t>25</t>
  </si>
  <si>
    <r>
      <rPr>
        <sz val="10"/>
        <color indexed="8"/>
        <rFont val="Tahoma"/>
        <charset val="134"/>
      </rPr>
      <t xml:space="preserve">  </t>
    </r>
    <r>
      <rPr>
        <sz val="10"/>
        <color indexed="8"/>
        <rFont val="楷体"/>
        <charset val="134"/>
      </rPr>
      <t>递延收益</t>
    </r>
  </si>
  <si>
    <t>67</t>
  </si>
  <si>
    <r>
      <rPr>
        <sz val="10"/>
        <color indexed="8"/>
        <rFont val="Tahoma"/>
        <charset val="134"/>
      </rPr>
      <t xml:space="preserve">  </t>
    </r>
    <r>
      <rPr>
        <sz val="10"/>
        <color indexed="8"/>
        <rFont val="楷体"/>
        <charset val="134"/>
      </rPr>
      <t>投资性房地产</t>
    </r>
  </si>
  <si>
    <t>26</t>
  </si>
  <si>
    <r>
      <rPr>
        <sz val="10"/>
        <color indexed="8"/>
        <rFont val="Tahoma"/>
        <charset val="134"/>
      </rPr>
      <t xml:space="preserve">  </t>
    </r>
    <r>
      <rPr>
        <sz val="10"/>
        <color indexed="8"/>
        <rFont val="楷体"/>
        <charset val="134"/>
      </rPr>
      <t>递延所得税负债</t>
    </r>
  </si>
  <si>
    <t>68</t>
  </si>
  <si>
    <r>
      <rPr>
        <sz val="10"/>
        <color indexed="8"/>
        <rFont val="Tahoma"/>
        <charset val="134"/>
      </rPr>
      <t xml:space="preserve">  </t>
    </r>
    <r>
      <rPr>
        <sz val="10"/>
        <rFont val="楷体"/>
        <charset val="134"/>
      </rPr>
      <t>固定资产原价</t>
    </r>
  </si>
  <si>
    <t>27</t>
  </si>
  <si>
    <r>
      <rPr>
        <sz val="10"/>
        <color indexed="8"/>
        <rFont val="Tahoma"/>
        <charset val="134"/>
      </rPr>
      <t xml:space="preserve">  </t>
    </r>
    <r>
      <rPr>
        <sz val="10"/>
        <color indexed="8"/>
        <rFont val="楷体"/>
        <charset val="134"/>
      </rPr>
      <t>其他非流动负债</t>
    </r>
  </si>
  <si>
    <t>69</t>
  </si>
  <si>
    <r>
      <rPr>
        <sz val="10"/>
        <color indexed="8"/>
        <rFont val="Tahoma"/>
        <charset val="134"/>
      </rPr>
      <t xml:space="preserve">    </t>
    </r>
    <r>
      <rPr>
        <sz val="10"/>
        <rFont val="楷体"/>
        <charset val="134"/>
      </rPr>
      <t>减：累计折旧</t>
    </r>
  </si>
  <si>
    <t>28</t>
  </si>
  <si>
    <r>
      <rPr>
        <b/>
        <sz val="10"/>
        <rFont val="Tahoma"/>
        <charset val="134"/>
      </rPr>
      <t xml:space="preserve"> </t>
    </r>
    <r>
      <rPr>
        <b/>
        <sz val="10"/>
        <color indexed="8"/>
        <rFont val="楷体"/>
        <charset val="134"/>
      </rPr>
      <t>非流动负债合计</t>
    </r>
  </si>
  <si>
    <t>70</t>
  </si>
  <si>
    <r>
      <rPr>
        <sz val="10"/>
        <color indexed="8"/>
        <rFont val="Tahoma"/>
        <charset val="134"/>
      </rPr>
      <t xml:space="preserve">  </t>
    </r>
    <r>
      <rPr>
        <sz val="10"/>
        <rFont val="楷体"/>
        <charset val="134"/>
      </rPr>
      <t>固定资产净值</t>
    </r>
  </si>
  <si>
    <t>29</t>
  </si>
  <si>
    <r>
      <rPr>
        <b/>
        <sz val="10"/>
        <rFont val="楷体"/>
        <charset val="134"/>
      </rPr>
      <t>负</t>
    </r>
    <r>
      <rPr>
        <b/>
        <sz val="10"/>
        <color indexed="8"/>
        <rFont val="Tahoma"/>
        <charset val="134"/>
      </rPr>
      <t xml:space="preserve"> </t>
    </r>
    <r>
      <rPr>
        <b/>
        <sz val="10"/>
        <color indexed="8"/>
        <rFont val="楷体"/>
        <charset val="134"/>
      </rPr>
      <t>债</t>
    </r>
    <r>
      <rPr>
        <b/>
        <sz val="10"/>
        <color indexed="8"/>
        <rFont val="Tahoma"/>
        <charset val="134"/>
      </rPr>
      <t xml:space="preserve"> </t>
    </r>
    <r>
      <rPr>
        <b/>
        <sz val="10"/>
        <color indexed="8"/>
        <rFont val="楷体"/>
        <charset val="134"/>
      </rPr>
      <t>合</t>
    </r>
    <r>
      <rPr>
        <b/>
        <sz val="10"/>
        <color indexed="8"/>
        <rFont val="Tahoma"/>
        <charset val="134"/>
      </rPr>
      <t xml:space="preserve"> </t>
    </r>
    <r>
      <rPr>
        <b/>
        <sz val="10"/>
        <color indexed="8"/>
        <rFont val="楷体"/>
        <charset val="134"/>
      </rPr>
      <t>计</t>
    </r>
  </si>
  <si>
    <t>71</t>
  </si>
  <si>
    <r>
      <rPr>
        <sz val="10"/>
        <color indexed="8"/>
        <rFont val="Tahoma"/>
        <charset val="134"/>
      </rPr>
      <t xml:space="preserve">  </t>
    </r>
    <r>
      <rPr>
        <sz val="10"/>
        <color indexed="8"/>
        <rFont val="楷体"/>
        <charset val="134"/>
      </rPr>
      <t>在建工程</t>
    </r>
  </si>
  <si>
    <t>30</t>
  </si>
  <si>
    <t>72</t>
  </si>
  <si>
    <r>
      <rPr>
        <sz val="10"/>
        <color indexed="8"/>
        <rFont val="Tahoma"/>
        <charset val="134"/>
      </rPr>
      <t xml:space="preserve">  </t>
    </r>
    <r>
      <rPr>
        <sz val="10"/>
        <color indexed="8"/>
        <rFont val="楷体"/>
        <charset val="134"/>
      </rPr>
      <t>工程物资</t>
    </r>
  </si>
  <si>
    <t>31</t>
  </si>
  <si>
    <t>所有者权益：</t>
  </si>
  <si>
    <t>73</t>
  </si>
  <si>
    <r>
      <rPr>
        <sz val="10"/>
        <color indexed="8"/>
        <rFont val="Tahoma"/>
        <charset val="134"/>
      </rPr>
      <t xml:space="preserve">  </t>
    </r>
    <r>
      <rPr>
        <sz val="10"/>
        <color indexed="8"/>
        <rFont val="楷体"/>
        <charset val="134"/>
      </rPr>
      <t>固定资产清理</t>
    </r>
  </si>
  <si>
    <t>32</t>
  </si>
  <si>
    <r>
      <rPr>
        <sz val="10"/>
        <rFont val="Tahoma"/>
        <charset val="134"/>
      </rPr>
      <t xml:space="preserve">  </t>
    </r>
    <r>
      <rPr>
        <sz val="10"/>
        <rFont val="楷体"/>
        <charset val="134"/>
      </rPr>
      <t>实收资本（或股本）</t>
    </r>
  </si>
  <si>
    <t>74</t>
  </si>
  <si>
    <r>
      <rPr>
        <sz val="10"/>
        <color indexed="8"/>
        <rFont val="Tahoma"/>
        <charset val="134"/>
      </rPr>
      <t xml:space="preserve">  </t>
    </r>
    <r>
      <rPr>
        <sz val="10"/>
        <color indexed="8"/>
        <rFont val="楷体"/>
        <charset val="134"/>
      </rPr>
      <t>生产性生物资产</t>
    </r>
  </si>
  <si>
    <t>33</t>
  </si>
  <si>
    <r>
      <rPr>
        <sz val="10"/>
        <color indexed="8"/>
        <rFont val="Tahoma"/>
        <charset val="134"/>
      </rPr>
      <t xml:space="preserve">  </t>
    </r>
    <r>
      <rPr>
        <sz val="10"/>
        <color indexed="8"/>
        <rFont val="楷体"/>
        <charset val="134"/>
      </rPr>
      <t>资本公积</t>
    </r>
  </si>
  <si>
    <t>75</t>
  </si>
  <si>
    <r>
      <rPr>
        <sz val="10"/>
        <color indexed="8"/>
        <rFont val="Tahoma"/>
        <charset val="134"/>
      </rPr>
      <t xml:space="preserve">  </t>
    </r>
    <r>
      <rPr>
        <sz val="10"/>
        <color indexed="8"/>
        <rFont val="楷体"/>
        <charset val="134"/>
      </rPr>
      <t>油气资产</t>
    </r>
  </si>
  <si>
    <t>34</t>
  </si>
  <si>
    <r>
      <rPr>
        <sz val="10"/>
        <color indexed="8"/>
        <rFont val="Tahoma"/>
        <charset val="134"/>
      </rPr>
      <t xml:space="preserve">  </t>
    </r>
    <r>
      <rPr>
        <sz val="10"/>
        <color indexed="8"/>
        <rFont val="楷体"/>
        <charset val="134"/>
      </rPr>
      <t>减：库存股</t>
    </r>
  </si>
  <si>
    <t>76</t>
  </si>
  <si>
    <r>
      <rPr>
        <sz val="10"/>
        <color indexed="8"/>
        <rFont val="Tahoma"/>
        <charset val="134"/>
      </rPr>
      <t xml:space="preserve">  </t>
    </r>
    <r>
      <rPr>
        <sz val="10"/>
        <color indexed="8"/>
        <rFont val="楷体"/>
        <charset val="134"/>
      </rPr>
      <t>无形资产</t>
    </r>
  </si>
  <si>
    <t>35</t>
  </si>
  <si>
    <r>
      <rPr>
        <sz val="10"/>
        <color indexed="8"/>
        <rFont val="Tahoma"/>
        <charset val="134"/>
      </rPr>
      <t xml:space="preserve">  </t>
    </r>
    <r>
      <rPr>
        <sz val="10"/>
        <color indexed="8"/>
        <rFont val="楷体"/>
        <charset val="134"/>
      </rPr>
      <t>其他综合收益</t>
    </r>
  </si>
  <si>
    <t>77</t>
  </si>
  <si>
    <r>
      <rPr>
        <sz val="10"/>
        <color indexed="8"/>
        <rFont val="Tahoma"/>
        <charset val="134"/>
      </rPr>
      <t xml:space="preserve">  </t>
    </r>
    <r>
      <rPr>
        <sz val="10"/>
        <color indexed="8"/>
        <rFont val="楷体"/>
        <charset val="134"/>
      </rPr>
      <t>开发支出</t>
    </r>
  </si>
  <si>
    <t>36</t>
  </si>
  <si>
    <r>
      <rPr>
        <sz val="10"/>
        <color indexed="8"/>
        <rFont val="Tahoma"/>
        <charset val="134"/>
      </rPr>
      <t xml:space="preserve">  </t>
    </r>
    <r>
      <rPr>
        <sz val="10"/>
        <color indexed="8"/>
        <rFont val="楷体"/>
        <charset val="134"/>
      </rPr>
      <t>专项储备</t>
    </r>
  </si>
  <si>
    <t>78</t>
  </si>
  <si>
    <r>
      <rPr>
        <sz val="10"/>
        <color indexed="8"/>
        <rFont val="Tahoma"/>
        <charset val="134"/>
      </rPr>
      <t xml:space="preserve">  </t>
    </r>
    <r>
      <rPr>
        <sz val="10"/>
        <color indexed="8"/>
        <rFont val="楷体"/>
        <charset val="134"/>
      </rPr>
      <t>商誉</t>
    </r>
  </si>
  <si>
    <t>37</t>
  </si>
  <si>
    <r>
      <rPr>
        <sz val="10"/>
        <color indexed="8"/>
        <rFont val="Tahoma"/>
        <charset val="134"/>
      </rPr>
      <t xml:space="preserve">  </t>
    </r>
    <r>
      <rPr>
        <sz val="10"/>
        <color indexed="8"/>
        <rFont val="楷体"/>
        <charset val="134"/>
      </rPr>
      <t>盈余公积</t>
    </r>
  </si>
  <si>
    <t>79</t>
  </si>
  <si>
    <r>
      <rPr>
        <sz val="10"/>
        <color indexed="8"/>
        <rFont val="Tahoma"/>
        <charset val="134"/>
      </rPr>
      <t xml:space="preserve">  </t>
    </r>
    <r>
      <rPr>
        <sz val="10"/>
        <color indexed="8"/>
        <rFont val="楷体"/>
        <charset val="134"/>
      </rPr>
      <t>长期待摊费用</t>
    </r>
  </si>
  <si>
    <t>38</t>
  </si>
  <si>
    <r>
      <rPr>
        <sz val="10"/>
        <color indexed="8"/>
        <rFont val="Tahoma"/>
        <charset val="134"/>
      </rPr>
      <t xml:space="preserve">  </t>
    </r>
    <r>
      <rPr>
        <sz val="10"/>
        <color indexed="8"/>
        <rFont val="楷体"/>
        <charset val="134"/>
      </rPr>
      <t>一般风险准备</t>
    </r>
  </si>
  <si>
    <t>80</t>
  </si>
  <si>
    <r>
      <rPr>
        <sz val="10"/>
        <color indexed="8"/>
        <rFont val="Tahoma"/>
        <charset val="134"/>
      </rPr>
      <t xml:space="preserve">  </t>
    </r>
    <r>
      <rPr>
        <sz val="10"/>
        <color indexed="8"/>
        <rFont val="楷体"/>
        <charset val="134"/>
      </rPr>
      <t>递延所得税资产</t>
    </r>
  </si>
  <si>
    <t>39</t>
  </si>
  <si>
    <r>
      <rPr>
        <sz val="10"/>
        <color indexed="8"/>
        <rFont val="Tahoma"/>
        <charset val="134"/>
      </rPr>
      <t xml:space="preserve">  </t>
    </r>
    <r>
      <rPr>
        <sz val="10"/>
        <color indexed="8"/>
        <rFont val="楷体"/>
        <charset val="134"/>
      </rPr>
      <t>未分配利润</t>
    </r>
  </si>
  <si>
    <t>81</t>
  </si>
  <si>
    <r>
      <rPr>
        <sz val="10"/>
        <color indexed="8"/>
        <rFont val="Tahoma"/>
        <charset val="134"/>
      </rPr>
      <t xml:space="preserve">  </t>
    </r>
    <r>
      <rPr>
        <sz val="10"/>
        <color indexed="8"/>
        <rFont val="楷体"/>
        <charset val="134"/>
      </rPr>
      <t>其他非流动资产</t>
    </r>
  </si>
  <si>
    <t>40</t>
  </si>
  <si>
    <t>所有者权益合计</t>
  </si>
  <si>
    <t>82</t>
  </si>
  <si>
    <t>非流动资产合计</t>
  </si>
  <si>
    <t>41</t>
  </si>
  <si>
    <t>83</t>
  </si>
  <si>
    <t>资　产　总　计</t>
  </si>
  <si>
    <t>42</t>
  </si>
  <si>
    <t>负债和股东权益总计</t>
  </si>
  <si>
    <t>84</t>
  </si>
  <si>
    <r>
      <rPr>
        <sz val="10"/>
        <color indexed="8"/>
        <rFont val="楷体"/>
        <charset val="134"/>
      </rPr>
      <t>公司法定代表人：</t>
    </r>
    <r>
      <rPr>
        <sz val="10"/>
        <color indexed="8"/>
        <rFont val="Tahoma"/>
        <charset val="134"/>
      </rPr>
      <t xml:space="preserve">                </t>
    </r>
  </si>
  <si>
    <r>
      <rPr>
        <sz val="10"/>
        <color indexed="8"/>
        <rFont val="楷体"/>
        <charset val="134"/>
      </rPr>
      <t>主管会计工作的公司负责人</t>
    </r>
    <r>
      <rPr>
        <sz val="10"/>
        <color indexed="8"/>
        <rFont val="Tahoma"/>
        <charset val="134"/>
      </rPr>
      <t xml:space="preserve">:                 </t>
    </r>
  </si>
  <si>
    <r>
      <rPr>
        <b/>
        <sz val="20"/>
        <rFont val="Tahoma"/>
        <charset val="134"/>
      </rPr>
      <t xml:space="preserve"> </t>
    </r>
    <r>
      <rPr>
        <b/>
        <sz val="20"/>
        <rFont val="楷体"/>
        <charset val="134"/>
      </rPr>
      <t>资产负债表（国有资产）</t>
    </r>
  </si>
  <si>
    <r>
      <rPr>
        <sz val="11"/>
        <color theme="1"/>
        <rFont val="宋体"/>
        <charset val="134"/>
      </rPr>
      <t>附表</t>
    </r>
    <r>
      <rPr>
        <sz val="11"/>
        <color theme="1"/>
        <rFont val="Times New Roman"/>
        <charset val="134"/>
      </rPr>
      <t>2-1</t>
    </r>
  </si>
  <si>
    <t>巴宜区八一镇加当嘎村边巴次仁奶牛养殖项目资产确认明细表</t>
  </si>
  <si>
    <t>填报单位：林芝市巴宜区八一镇人民政府</t>
  </si>
  <si>
    <t>序号</t>
  </si>
  <si>
    <t>项目名称</t>
  </si>
  <si>
    <t>项目类型</t>
  </si>
  <si>
    <t>建设地点</t>
  </si>
  <si>
    <t>建设性质</t>
  </si>
  <si>
    <t>项目年度</t>
  </si>
  <si>
    <t>批复文号</t>
  </si>
  <si>
    <t>项目实施单位</t>
  </si>
  <si>
    <t>主要建设内容</t>
  </si>
  <si>
    <t>项目投资</t>
  </si>
  <si>
    <t>资金来源</t>
  </si>
  <si>
    <t>建设单位</t>
  </si>
  <si>
    <t>镇</t>
  </si>
  <si>
    <t>村</t>
  </si>
  <si>
    <t>组</t>
  </si>
  <si>
    <t>计划投资（元）</t>
  </si>
  <si>
    <t>实际投资（元）</t>
  </si>
  <si>
    <t>巴宜区八一镇加当嘎村边巴次仁奶牛养殖项目</t>
  </si>
  <si>
    <t>到户类</t>
  </si>
  <si>
    <t>八一镇</t>
  </si>
  <si>
    <t>加当嘎村</t>
  </si>
  <si>
    <t>新建</t>
  </si>
  <si>
    <t>2018年</t>
  </si>
  <si>
    <t>林巴宜脱贫指[2018]23号</t>
  </si>
  <si>
    <t>林芝市巴宜区八一镇加当嘎村边巴次仁</t>
  </si>
  <si>
    <t>新建仓库、伙房、厂区大门、晾粪场。</t>
  </si>
  <si>
    <t>政策性资金</t>
  </si>
  <si>
    <t>附表2-2</t>
  </si>
  <si>
    <t>巴宜区八一镇加当嘎村边巴次仁奶牛养殖项目资产清单</t>
  </si>
  <si>
    <t>资产名称（项目名称）</t>
  </si>
  <si>
    <t>资产类别</t>
  </si>
  <si>
    <t>完成时间</t>
  </si>
  <si>
    <t>实施单位</t>
  </si>
  <si>
    <t>项目建设内容及规模核实情况</t>
  </si>
  <si>
    <t>实际完成投资（元）</t>
  </si>
  <si>
    <t>资产状况</t>
  </si>
  <si>
    <t>是否验收</t>
  </si>
  <si>
    <t>项目主管单位</t>
  </si>
  <si>
    <t>是否闲置</t>
  </si>
  <si>
    <t>是否使用</t>
  </si>
  <si>
    <t>出租出借</t>
  </si>
  <si>
    <t>损毁情况</t>
  </si>
  <si>
    <t>承租人</t>
  </si>
  <si>
    <t>租期</t>
  </si>
  <si>
    <t>租金</t>
  </si>
  <si>
    <t>合同</t>
  </si>
  <si>
    <t>仓库</t>
  </si>
  <si>
    <t>到户类资产</t>
  </si>
  <si>
    <t>否</t>
  </si>
  <si>
    <t>是</t>
  </si>
  <si>
    <t>林芝市巴宜区八一镇人民政府</t>
  </si>
  <si>
    <t>伙房</t>
  </si>
  <si>
    <t>厂区大门</t>
  </si>
  <si>
    <t>晾粪场</t>
  </si>
  <si>
    <t>附表2-3</t>
  </si>
  <si>
    <t>巴宜区八一镇藏香猪产业饲料加工厂建设项目经营主体基本信息表</t>
  </si>
  <si>
    <t>经营主体名称</t>
  </si>
  <si>
    <t>经营主体类型</t>
  </si>
  <si>
    <t>统一社会信用代码</t>
  </si>
  <si>
    <t>法定代表人</t>
  </si>
  <si>
    <t>注册资本（万元）</t>
  </si>
  <si>
    <t>成立日期</t>
  </si>
  <si>
    <t>地址</t>
  </si>
  <si>
    <t>经营范围</t>
  </si>
  <si>
    <t>巴宜区八一镇藏香猪产业饲料加工厂建设项目</t>
  </si>
  <si>
    <t>林芝市巴建藏猪产业饲料加工生产有限责任公司</t>
  </si>
  <si>
    <t>有限责任公司（国有独资）</t>
  </si>
  <si>
    <t>91540402MA6TEF5T0J</t>
  </si>
  <si>
    <t>陈婷</t>
  </si>
  <si>
    <t xml:space="preserve"> 2019-7-24</t>
  </si>
  <si>
    <t>西藏自治区林芝市巴宜区八一镇公众村色定自然村</t>
  </si>
  <si>
    <t>藏猪饲料、牛饲料、马饲料、鱼饲料、鸡饲料及其他饲料加工、生产：饲料销售、畜牧养殖技术服务。[以法须经批准的项目，经相关部门批准后方可开展经营活动]</t>
  </si>
  <si>
    <t>附表2-4</t>
  </si>
  <si>
    <t>巴宜区八一镇加当嘎村边巴次仁奶牛养殖项目基本情况公示表</t>
  </si>
  <si>
    <t>项目计划投资总额（概算）</t>
  </si>
  <si>
    <t>投资概算批复文件</t>
  </si>
  <si>
    <t>所有权归属</t>
  </si>
  <si>
    <t>所有权占比</t>
  </si>
  <si>
    <t>运营管理人</t>
  </si>
  <si>
    <t>建设地点（坐落地）</t>
  </si>
  <si>
    <t>项目实际投资总额（实际）</t>
  </si>
  <si>
    <t>监管单位</t>
  </si>
  <si>
    <t>管护运营单位及责任人</t>
  </si>
  <si>
    <t>是否属于“十三五”异地扶贫搬迁项目</t>
  </si>
  <si>
    <t>联系方式</t>
  </si>
  <si>
    <t>受益人</t>
  </si>
  <si>
    <r>
      <rPr>
        <sz val="11"/>
        <color theme="1"/>
        <rFont val="宋体"/>
        <charset val="134"/>
      </rPr>
      <t>附表</t>
    </r>
    <r>
      <rPr>
        <sz val="11"/>
        <color theme="1"/>
        <rFont val="Times New Roman"/>
        <charset val="134"/>
      </rPr>
      <t>2-5</t>
    </r>
  </si>
  <si>
    <t>巴宜区八一镇加当嘎村边巴次仁奶牛养殖项目资产基本情况公示表</t>
  </si>
  <si>
    <t>资产名称</t>
  </si>
  <si>
    <t>构建（购入）时间</t>
  </si>
  <si>
    <t>单位</t>
  </si>
  <si>
    <t>资产原值</t>
  </si>
  <si>
    <t>已计提折旧</t>
  </si>
  <si>
    <t>资产现值（非必须填）</t>
  </si>
  <si>
    <t>资产状态</t>
  </si>
  <si>
    <t>资产属性</t>
  </si>
  <si>
    <t>资产形态</t>
  </si>
  <si>
    <t>具体形态</t>
  </si>
  <si>
    <t>移交时间</t>
  </si>
  <si>
    <t>分红情况</t>
  </si>
  <si>
    <t>总资产</t>
  </si>
  <si>
    <t>其中：国家投入形成资产</t>
  </si>
  <si>
    <t>林芝市巴宜区八一镇加当嘎村边巴次仁养牛场</t>
  </si>
  <si>
    <t>m²</t>
  </si>
  <si>
    <t>在用</t>
  </si>
  <si>
    <t>房屋建筑物</t>
  </si>
  <si>
    <t>座</t>
  </si>
  <si>
    <t>附表2-6</t>
  </si>
  <si>
    <t>***项目实际增收分红公示</t>
  </si>
  <si>
    <t>资产收益情况</t>
  </si>
  <si>
    <t>年度</t>
  </si>
  <si>
    <t>年资金总流入（元）</t>
  </si>
  <si>
    <t>其中：经营收入（元）</t>
  </si>
  <si>
    <t>年资金总流出（元）</t>
  </si>
  <si>
    <t>其中：经营支出（元）</t>
  </si>
  <si>
    <t>年度净收益（元）</t>
  </si>
  <si>
    <t>附表2-7</t>
  </si>
  <si>
    <t>***项目实际增收分红公示表</t>
  </si>
  <si>
    <t>群众收银情况</t>
  </si>
  <si>
    <t>姓名</t>
  </si>
  <si>
    <t>乡镇</t>
  </si>
  <si>
    <t>身份证号</t>
  </si>
  <si>
    <t>2019年分红（元）</t>
  </si>
  <si>
    <t>2020年分红（元）</t>
  </si>
  <si>
    <t>利益联结机制</t>
  </si>
  <si>
    <t>附表2-8</t>
  </si>
  <si>
    <t>巴宜区八一镇加当嘎村边巴次仁奶牛养殖项目固定资产管理台账</t>
  </si>
  <si>
    <t>填报时间：</t>
  </si>
  <si>
    <t>经营主体负责人：</t>
  </si>
  <si>
    <t>联系电话：</t>
  </si>
  <si>
    <t>资产类型</t>
  </si>
  <si>
    <t>资产所在地</t>
  </si>
  <si>
    <t>完工时间</t>
  </si>
  <si>
    <t>预计使用寿命</t>
  </si>
  <si>
    <t>原始价值</t>
  </si>
  <si>
    <t>净值</t>
  </si>
  <si>
    <t>所有权人</t>
  </si>
  <si>
    <t>使用权人</t>
  </si>
  <si>
    <t>管护责任人</t>
  </si>
  <si>
    <t>收益对象</t>
  </si>
  <si>
    <t>异动情况</t>
  </si>
  <si>
    <t>维修情况</t>
  </si>
  <si>
    <t>处理情况</t>
  </si>
  <si>
    <t>村委会</t>
  </si>
  <si>
    <t>人数</t>
  </si>
  <si>
    <t>户数</t>
  </si>
  <si>
    <t>移交人</t>
  </si>
  <si>
    <t>接收人</t>
  </si>
  <si>
    <t>用途</t>
  </si>
  <si>
    <t>政策性资金、社会资金</t>
  </si>
  <si>
    <t>附表2-9</t>
  </si>
  <si>
    <t>***项目存货管理台账</t>
  </si>
  <si>
    <t>入库时间</t>
  </si>
  <si>
    <t>规格</t>
  </si>
  <si>
    <t>单价</t>
  </si>
  <si>
    <t>收益对象人数</t>
  </si>
  <si>
    <t>附表2-10</t>
  </si>
  <si>
    <t>巴宜区林芝镇养殖项目牲畜（禽）资产管理台账</t>
  </si>
  <si>
    <t>单位：元/头</t>
  </si>
  <si>
    <t>养殖年龄</t>
  </si>
  <si>
    <t>养殖地点</t>
  </si>
  <si>
    <t>购进（自繁）</t>
  </si>
  <si>
    <t>自宰（出售）</t>
  </si>
  <si>
    <t>现有存量</t>
  </si>
  <si>
    <t>资产现状</t>
  </si>
  <si>
    <t>小组</t>
  </si>
  <si>
    <t>藏香猪</t>
  </si>
  <si>
    <t>生物性资产</t>
  </si>
  <si>
    <t>林芝镇</t>
  </si>
  <si>
    <t>卡斯木村</t>
  </si>
  <si>
    <t>死亡</t>
  </si>
  <si>
    <t>林芝市巴宜区林芝镇卡斯木村多杰次仁</t>
  </si>
  <si>
    <t>猪瘟全部死亡</t>
  </si>
  <si>
    <t>林芝市巴宜区林芝镇卡斯木村巴桑罗布</t>
  </si>
  <si>
    <t>犏奶牛</t>
  </si>
  <si>
    <t>真巴村</t>
  </si>
  <si>
    <t>存活</t>
  </si>
  <si>
    <t>林芝市巴宜区林芝镇真巴村阿嘎</t>
  </si>
  <si>
    <t>林芝市巴宜区林芝镇真巴村边觉</t>
  </si>
  <si>
    <t>已销售</t>
  </si>
  <si>
    <t>林芝市巴宜区林芝镇真巴村木朗群措</t>
  </si>
  <si>
    <t>林芝市巴宜区林芝镇真巴村拉珍</t>
  </si>
  <si>
    <t>林芝市巴宜区林芝镇真巴村扎多</t>
  </si>
  <si>
    <t>康扎村</t>
  </si>
  <si>
    <t>林芝市巴宜区林芝镇康扎村德吉</t>
  </si>
  <si>
    <t>林芝市巴宜区林芝镇康扎村永珠次成</t>
  </si>
  <si>
    <t>全部死亡</t>
  </si>
  <si>
    <t>林芝市巴宜区林芝镇康扎村次珠</t>
  </si>
  <si>
    <t>林芝市巴宜区林芝镇康扎村平措次仁</t>
  </si>
  <si>
    <t>林芝市巴宜区林芝镇康扎村拉巴次仁</t>
  </si>
  <si>
    <t>曲古村</t>
  </si>
  <si>
    <t>林芝市巴宜区林芝镇曲古村次罗布</t>
  </si>
  <si>
    <t>尼池村</t>
  </si>
  <si>
    <t>林芝市巴宜区林芝镇尼池村村委会</t>
  </si>
  <si>
    <r>
      <rPr>
        <sz val="10"/>
        <color theme="1"/>
        <rFont val="宋体"/>
        <charset val="134"/>
      </rPr>
      <t>附表</t>
    </r>
    <r>
      <rPr>
        <sz val="10"/>
        <color theme="1"/>
        <rFont val="Times New Roman"/>
        <charset val="134"/>
      </rPr>
      <t>2-11</t>
    </r>
  </si>
  <si>
    <t>巴宜区八一镇加当嘎村边巴次仁奶牛养殖项目资产明细表</t>
  </si>
  <si>
    <t>资产编号</t>
  </si>
  <si>
    <t>自治区</t>
  </si>
  <si>
    <t>市</t>
  </si>
  <si>
    <t>县区</t>
  </si>
  <si>
    <t>村居</t>
  </si>
  <si>
    <t>项目实际投入</t>
  </si>
  <si>
    <t>构建年度</t>
  </si>
  <si>
    <t>资产现值</t>
  </si>
  <si>
    <t>坐落地</t>
  </si>
  <si>
    <t>责任人</t>
  </si>
  <si>
    <t>西藏</t>
  </si>
  <si>
    <t>林芝</t>
  </si>
  <si>
    <t>巴宜</t>
  </si>
  <si>
    <t>动物</t>
  </si>
  <si>
    <r>
      <rPr>
        <sz val="10"/>
        <color theme="1"/>
        <rFont val="宋体"/>
        <charset val="134"/>
      </rPr>
      <t>附表</t>
    </r>
    <r>
      <rPr>
        <sz val="10"/>
        <color theme="1"/>
        <rFont val="Times New Roman"/>
        <charset val="134"/>
      </rPr>
      <t>2-12</t>
    </r>
  </si>
  <si>
    <t>巴宜区八一镇加当嘎村边巴次仁奶牛养殖项目资产汇总明细表</t>
  </si>
  <si>
    <t>单位：万元</t>
  </si>
  <si>
    <t>区</t>
  </si>
  <si>
    <t>县（市、区）</t>
  </si>
  <si>
    <t>乡（镇）</t>
  </si>
  <si>
    <t>项目实际投入总规模</t>
  </si>
  <si>
    <t>资产个数</t>
  </si>
  <si>
    <t>资产原值总规模</t>
  </si>
  <si>
    <t>资产净值总规模</t>
  </si>
  <si>
    <t>国有资产</t>
  </si>
  <si>
    <t>集体资产</t>
  </si>
  <si>
    <t>到户资产</t>
  </si>
  <si>
    <t>经营性资产</t>
  </si>
  <si>
    <t>公益性资产</t>
  </si>
  <si>
    <t>生物类</t>
  </si>
  <si>
    <t>权益类</t>
  </si>
  <si>
    <t>总资产规模</t>
  </si>
  <si>
    <t>其中国家投入资产规模</t>
  </si>
  <si>
    <t>个数</t>
  </si>
  <si>
    <t>规模</t>
  </si>
  <si>
    <r>
      <rPr>
        <sz val="10.5"/>
        <rFont val="宋体"/>
        <charset val="134"/>
      </rPr>
      <t>附表</t>
    </r>
    <r>
      <rPr>
        <sz val="10.5"/>
        <rFont val="Tahoma"/>
        <charset val="134"/>
      </rPr>
      <t>3-1</t>
    </r>
  </si>
  <si>
    <r>
      <rPr>
        <b/>
        <sz val="20"/>
        <rFont val="Tahoma"/>
        <charset val="134"/>
      </rPr>
      <t xml:space="preserve"> </t>
    </r>
    <r>
      <rPr>
        <b/>
        <sz val="20"/>
        <rFont val="楷体"/>
        <charset val="134"/>
      </rPr>
      <t>资</t>
    </r>
    <r>
      <rPr>
        <b/>
        <sz val="20"/>
        <rFont val="Tahoma"/>
        <charset val="134"/>
      </rPr>
      <t xml:space="preserve"> </t>
    </r>
    <r>
      <rPr>
        <b/>
        <sz val="20"/>
        <rFont val="楷体"/>
        <charset val="134"/>
      </rPr>
      <t>产</t>
    </r>
    <r>
      <rPr>
        <b/>
        <sz val="20"/>
        <rFont val="Tahoma"/>
        <charset val="134"/>
      </rPr>
      <t xml:space="preserve"> </t>
    </r>
    <r>
      <rPr>
        <b/>
        <sz val="20"/>
        <rFont val="楷体"/>
        <charset val="134"/>
      </rPr>
      <t>负</t>
    </r>
    <r>
      <rPr>
        <b/>
        <sz val="20"/>
        <rFont val="Tahoma"/>
        <charset val="134"/>
      </rPr>
      <t xml:space="preserve"> </t>
    </r>
    <r>
      <rPr>
        <b/>
        <sz val="20"/>
        <rFont val="楷体"/>
        <charset val="134"/>
      </rPr>
      <t>债</t>
    </r>
    <r>
      <rPr>
        <b/>
        <sz val="20"/>
        <rFont val="Tahoma"/>
        <charset val="134"/>
      </rPr>
      <t xml:space="preserve"> </t>
    </r>
    <r>
      <rPr>
        <b/>
        <sz val="20"/>
        <rFont val="楷体"/>
        <charset val="134"/>
      </rPr>
      <t>表</t>
    </r>
  </si>
  <si>
    <t>公司财务负责人：</t>
  </si>
  <si>
    <r>
      <rPr>
        <sz val="12"/>
        <rFont val="宋体"/>
        <charset val="134"/>
      </rPr>
      <t>附表</t>
    </r>
    <r>
      <rPr>
        <sz val="12"/>
        <rFont val="Arial"/>
        <charset val="134"/>
      </rPr>
      <t>3-2</t>
    </r>
  </si>
  <si>
    <t>利润表</t>
  </si>
  <si>
    <r>
      <rPr>
        <sz val="10"/>
        <rFont val="宋体"/>
        <charset val="134"/>
      </rPr>
      <t>单位：人民币元</t>
    </r>
  </si>
  <si>
    <t>金额单位：元</t>
  </si>
  <si>
    <t>项        目</t>
  </si>
  <si>
    <t>2019年度</t>
  </si>
  <si>
    <t>2020年度</t>
  </si>
  <si>
    <t>2021年度</t>
  </si>
  <si>
    <t>2022年度</t>
  </si>
  <si>
    <t>2023年1-8月</t>
  </si>
  <si>
    <t>一、营业收入</t>
  </si>
  <si>
    <t xml:space="preserve">    其中：主营业务收入</t>
  </si>
  <si>
    <t xml:space="preserve">        其他业务收入</t>
  </si>
  <si>
    <t>二、营业总成本</t>
  </si>
  <si>
    <t xml:space="preserve">    其中：营业成本</t>
  </si>
  <si>
    <t xml:space="preserve">        税金及附加</t>
  </si>
  <si>
    <t xml:space="preserve">        销售费用</t>
  </si>
  <si>
    <t xml:space="preserve">        管理费用</t>
  </si>
  <si>
    <t xml:space="preserve">        研发费用</t>
  </si>
  <si>
    <t xml:space="preserve">        财务费用</t>
  </si>
  <si>
    <t xml:space="preserve">        其中：利息费用</t>
  </si>
  <si>
    <t xml:space="preserve">              利息收入</t>
  </si>
  <si>
    <t xml:space="preserve">    加：其他收益</t>
  </si>
  <si>
    <t xml:space="preserve">        投资收益（损失以“－”号填列）</t>
  </si>
  <si>
    <t xml:space="preserve">        其中：对联营企业和合营企业的投资收益</t>
  </si>
  <si>
    <t xml:space="preserve">              以摊余成本计量的金融资产终止确认
               收益（损失  以“－”号填列）</t>
  </si>
  <si>
    <t xml:space="preserve">        净敞口套期收益（损失以“－”号填列）</t>
  </si>
  <si>
    <t xml:space="preserve">        公允价值变动收益（损失以“－”号填列）</t>
  </si>
  <si>
    <t xml:space="preserve">        信用减值损失（损失以“－”号填列）</t>
  </si>
  <si>
    <t xml:space="preserve">        资产减值损失（损失以“－”号填列）</t>
  </si>
  <si>
    <t xml:space="preserve">        资产处置收益（损失以“－”号填列）</t>
  </si>
  <si>
    <t>三、营业利润（亏损以“－”号填列）</t>
  </si>
  <si>
    <t xml:space="preserve">     加：营业外收入</t>
  </si>
  <si>
    <t xml:space="preserve">     减：营业外支出</t>
  </si>
  <si>
    <r>
      <rPr>
        <b/>
        <sz val="10"/>
        <rFont val="仿宋"/>
        <charset val="134"/>
      </rPr>
      <t>四、利润总额（亏损总额以“－”号填列</t>
    </r>
    <r>
      <rPr>
        <sz val="10"/>
        <rFont val="仿宋"/>
        <charset val="134"/>
      </rPr>
      <t>）</t>
    </r>
  </si>
  <si>
    <t xml:space="preserve">     减：所得税费用</t>
  </si>
  <si>
    <t>五、净利润（净亏损以"－"号填列）</t>
  </si>
  <si>
    <t xml:space="preserve">   （一）持续经营净利润（净亏损以“-”号填列）</t>
  </si>
  <si>
    <t xml:space="preserve">   （二）终止经营净利润（净亏损以“-”号填列）</t>
  </si>
  <si>
    <t>六、其他综合收益的税后净额</t>
  </si>
  <si>
    <t xml:space="preserve">   （一）不能重分类进损益的其他综合收益</t>
  </si>
  <si>
    <t xml:space="preserve">      1.重新计量设定受益计划变动额</t>
  </si>
  <si>
    <t xml:space="preserve">      2.权益法下不能转损益的其他综合收益</t>
  </si>
  <si>
    <t xml:space="preserve">      3.其他权益工具投资公允价值变动</t>
  </si>
  <si>
    <t xml:space="preserve">      4.企业自身信用风险公允价值变动</t>
  </si>
  <si>
    <t xml:space="preserve">    （二）将重分类进损益的其他综合收益</t>
  </si>
  <si>
    <t xml:space="preserve">      1.权益法下可转损益的其他综合收益</t>
  </si>
  <si>
    <t xml:space="preserve">      2.其他债权投资公允价值变动</t>
  </si>
  <si>
    <t xml:space="preserve">      3.金融资产重分类计入其他综合收益的金额</t>
  </si>
  <si>
    <t xml:space="preserve">      4.其他债权投资信用减值准备</t>
  </si>
  <si>
    <t xml:space="preserve">      5.现金流量套期储备</t>
  </si>
  <si>
    <t xml:space="preserve">      6.外币财务报表折算差额</t>
  </si>
  <si>
    <t>七、综合收益总额</t>
  </si>
  <si>
    <t>八、每股收益:</t>
  </si>
  <si>
    <t xml:space="preserve">     （一）基本每股收益</t>
  </si>
  <si>
    <t xml:space="preserve">     （二）稀释每股收益</t>
  </si>
  <si>
    <t xml:space="preserve">法定代表人：                          主管会计工作负责人：                           会计机构负责人：   </t>
  </si>
</sst>
</file>

<file path=xl/styles.xml><?xml version="1.0" encoding="utf-8"?>
<styleSheet xmlns="http://schemas.openxmlformats.org/spreadsheetml/2006/main" xmlns:xr9="http://schemas.microsoft.com/office/spreadsheetml/2016/revision9">
  <numFmts count="12">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 #,##0.00_ ;_ * \-#,##0.00_ ;_ * &quot;&quot;??_ ;_ @_ "/>
    <numFmt numFmtId="177" formatCode="#,##0.00_ "/>
    <numFmt numFmtId="178" formatCode="#,##0.00_ ;[Red]\-#,##0.00\ "/>
    <numFmt numFmtId="179" formatCode="yyyy&quot;年&quot;m&quot;月&quot;d&quot;日&quot;;@"/>
    <numFmt numFmtId="180" formatCode="0.00_);[Red]\(0.00\)"/>
    <numFmt numFmtId="181" formatCode="yyyy/m/d;@"/>
    <numFmt numFmtId="182" formatCode="#,##0_ "/>
    <numFmt numFmtId="183" formatCode="0.00_ "/>
  </numFmts>
  <fonts count="84">
    <font>
      <sz val="11"/>
      <color theme="1"/>
      <name val="宋体"/>
      <charset val="134"/>
      <scheme val="minor"/>
    </font>
    <font>
      <sz val="10"/>
      <name val="Arial"/>
      <charset val="134"/>
    </font>
    <font>
      <sz val="11"/>
      <name val="Arial"/>
      <charset val="134"/>
    </font>
    <font>
      <sz val="12"/>
      <name val="Arial"/>
      <charset val="134"/>
    </font>
    <font>
      <sz val="12"/>
      <name val="宋体"/>
      <charset val="134"/>
    </font>
    <font>
      <b/>
      <sz val="18"/>
      <name val="仿宋"/>
      <charset val="134"/>
    </font>
    <font>
      <b/>
      <sz val="16"/>
      <name val="Arial"/>
      <charset val="134"/>
    </font>
    <font>
      <b/>
      <sz val="10"/>
      <name val="仿宋"/>
      <charset val="134"/>
    </font>
    <font>
      <b/>
      <sz val="11"/>
      <name val="Arial"/>
      <charset val="134"/>
    </font>
    <font>
      <sz val="10"/>
      <name val="Times New Roman"/>
      <charset val="134"/>
    </font>
    <font>
      <b/>
      <sz val="10"/>
      <name val="Times New Roman"/>
      <charset val="134"/>
    </font>
    <font>
      <sz val="10"/>
      <name val="仿宋"/>
      <charset val="134"/>
    </font>
    <font>
      <b/>
      <sz val="10"/>
      <name val="Arial"/>
      <charset val="134"/>
    </font>
    <font>
      <sz val="11"/>
      <color indexed="8"/>
      <name val="Tahoma"/>
      <charset val="134"/>
    </font>
    <font>
      <sz val="10.5"/>
      <name val="Tahoma"/>
      <charset val="134"/>
    </font>
    <font>
      <sz val="10.5"/>
      <name val="宋体"/>
      <charset val="134"/>
    </font>
    <font>
      <b/>
      <sz val="20"/>
      <name val="Tahoma"/>
      <charset val="134"/>
    </font>
    <font>
      <sz val="10"/>
      <name val="楷体"/>
      <charset val="134"/>
    </font>
    <font>
      <sz val="10"/>
      <color indexed="8"/>
      <name val="Tahoma"/>
      <charset val="134"/>
    </font>
    <font>
      <sz val="10"/>
      <color indexed="8"/>
      <name val="楷体"/>
      <charset val="134"/>
    </font>
    <font>
      <sz val="9"/>
      <color indexed="8"/>
      <name val="Tahoma"/>
      <charset val="134"/>
    </font>
    <font>
      <sz val="10"/>
      <color rgb="FF000000"/>
      <name val="楷体"/>
      <charset val="134"/>
    </font>
    <font>
      <b/>
      <sz val="10"/>
      <name val="楷体"/>
      <charset val="134"/>
    </font>
    <font>
      <sz val="10"/>
      <name val="Tahoma"/>
      <charset val="134"/>
    </font>
    <font>
      <sz val="10.5"/>
      <name val="Times New Roman"/>
      <charset val="0"/>
    </font>
    <font>
      <b/>
      <sz val="10"/>
      <color indexed="8"/>
      <name val="楷体"/>
      <charset val="134"/>
    </font>
    <font>
      <b/>
      <sz val="10"/>
      <name val="Tahoma"/>
      <charset val="134"/>
    </font>
    <font>
      <sz val="9"/>
      <color indexed="8"/>
      <name val="宋体"/>
      <charset val="134"/>
    </font>
    <font>
      <b/>
      <sz val="9"/>
      <color indexed="10"/>
      <name val="Tahoma"/>
      <charset val="134"/>
    </font>
    <font>
      <sz val="10"/>
      <color theme="1"/>
      <name val="宋体"/>
      <charset val="134"/>
    </font>
    <font>
      <sz val="10"/>
      <color theme="1"/>
      <name val="Times New Roman"/>
      <charset val="134"/>
    </font>
    <font>
      <b/>
      <sz val="18"/>
      <color theme="1"/>
      <name val="宋体"/>
      <charset val="134"/>
    </font>
    <font>
      <b/>
      <sz val="18"/>
      <color theme="1"/>
      <name val="Times New Roman"/>
      <charset val="134"/>
    </font>
    <font>
      <sz val="9"/>
      <color theme="1"/>
      <name val="宋体"/>
      <charset val="134"/>
    </font>
    <font>
      <b/>
      <sz val="18"/>
      <color theme="1"/>
      <name val="宋体"/>
      <charset val="134"/>
      <scheme val="minor"/>
    </font>
    <font>
      <sz val="11"/>
      <color theme="1"/>
      <name val="宋体"/>
      <charset val="134"/>
    </font>
    <font>
      <sz val="10"/>
      <color rgb="FF000000"/>
      <name val="宋体"/>
      <charset val="134"/>
    </font>
    <font>
      <sz val="10"/>
      <color theme="1"/>
      <name val="宋体"/>
      <charset val="134"/>
      <scheme val="minor"/>
    </font>
    <font>
      <b/>
      <sz val="16"/>
      <color theme="1"/>
      <name val="宋体"/>
      <charset val="134"/>
      <scheme val="minor"/>
    </font>
    <font>
      <sz val="11"/>
      <color theme="1"/>
      <name val="Times New Roman"/>
      <charset val="134"/>
    </font>
    <font>
      <sz val="9"/>
      <color rgb="FF000000"/>
      <name val="宋体"/>
      <charset val="134"/>
    </font>
    <font>
      <b/>
      <sz val="11"/>
      <color theme="1"/>
      <name val="宋体"/>
      <charset val="134"/>
      <scheme val="minor"/>
    </font>
    <font>
      <b/>
      <sz val="11"/>
      <color theme="1"/>
      <name val="宋体"/>
      <charset val="134"/>
    </font>
    <font>
      <sz val="10"/>
      <color rgb="FFFF0000"/>
      <name val="Tahoma"/>
      <charset val="134"/>
    </font>
    <font>
      <sz val="9"/>
      <color indexed="10"/>
      <name val="宋体"/>
      <charset val="134"/>
    </font>
    <font>
      <sz val="9"/>
      <name val="Tahoma"/>
      <charset val="134"/>
    </font>
    <font>
      <b/>
      <sz val="11"/>
      <color indexed="8"/>
      <name val="Times New Roman"/>
      <charset val="134"/>
    </font>
    <font>
      <sz val="11"/>
      <color indexed="8"/>
      <name val="Times New Roman"/>
      <charset val="134"/>
    </font>
    <font>
      <sz val="11"/>
      <color rgb="FF000000"/>
      <name val="新宋体"/>
      <charset val="134"/>
    </font>
    <font>
      <b/>
      <sz val="10"/>
      <color theme="1"/>
      <name val="Times New Roman"/>
      <charset val="134"/>
    </font>
    <font>
      <sz val="9"/>
      <color rgb="FF000000"/>
      <name val="新宋体"/>
      <charset val="134"/>
    </font>
    <font>
      <sz val="9"/>
      <color theme="1"/>
      <name val="宋体"/>
      <charset val="134"/>
      <scheme val="minor"/>
    </font>
    <font>
      <b/>
      <sz val="11"/>
      <color theme="1"/>
      <name val="Times New Roman"/>
      <charset val="134"/>
    </font>
    <font>
      <b/>
      <sz val="10"/>
      <color theme="1"/>
      <name val="宋体"/>
      <charset val="134"/>
      <scheme val="minor"/>
    </font>
    <font>
      <b/>
      <sz val="10"/>
      <color theme="1"/>
      <name val="宋体"/>
      <charset val="134"/>
    </font>
    <font>
      <sz val="10"/>
      <color rgb="FF000000"/>
      <name val="新宋体"/>
      <charset val="134"/>
    </font>
    <font>
      <b/>
      <u/>
      <sz val="24"/>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name val="宋体"/>
      <charset val="134"/>
    </font>
    <font>
      <b/>
      <sz val="20"/>
      <name val="楷体"/>
      <charset val="134"/>
    </font>
    <font>
      <sz val="10"/>
      <color rgb="FF000000"/>
      <name val="Tahoma"/>
      <charset val="134"/>
    </font>
    <font>
      <b/>
      <sz val="10"/>
      <color indexed="8"/>
      <name val="Tahoma"/>
      <charset val="134"/>
    </font>
    <font>
      <b/>
      <sz val="11"/>
      <color theme="1"/>
      <name val="楷体"/>
      <charset val="134"/>
    </font>
    <font>
      <b/>
      <sz val="24"/>
      <color theme="1"/>
      <name val="宋体"/>
      <charset val="134"/>
      <scheme val="minor"/>
    </font>
    <font>
      <b/>
      <u/>
      <sz val="18"/>
      <color theme="1"/>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hair">
        <color auto="1"/>
      </right>
      <top style="thin">
        <color auto="1"/>
      </top>
      <bottom style="hair">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right style="hair">
        <color auto="1"/>
      </right>
      <top style="hair">
        <color auto="1"/>
      </top>
      <bottom style="hair">
        <color auto="1"/>
      </bottom>
      <diagonal/>
    </border>
    <border>
      <left style="thin">
        <color auto="1"/>
      </left>
      <right/>
      <top style="thin">
        <color auto="1"/>
      </top>
      <bottom style="thin">
        <color auto="1"/>
      </bottom>
      <diagonal/>
    </border>
    <border>
      <left style="thin">
        <color auto="1"/>
      </left>
      <right style="medium">
        <color auto="1"/>
      </right>
      <top style="thin">
        <color auto="1"/>
      </top>
      <bottom style="thin">
        <color auto="1"/>
      </bottom>
      <diagonal/>
    </border>
    <border>
      <left/>
      <right style="thin">
        <color auto="1"/>
      </right>
      <top style="thin">
        <color auto="1"/>
      </top>
      <bottom style="thin">
        <color auto="1"/>
      </bottom>
      <diagonal/>
    </border>
    <border>
      <left style="medium">
        <color auto="1"/>
      </left>
      <right/>
      <top style="thin">
        <color auto="1"/>
      </top>
      <bottom style="medium">
        <color auto="1"/>
      </bottom>
      <diagonal/>
    </border>
    <border>
      <left style="thin">
        <color auto="1"/>
      </left>
      <right style="thin">
        <color auto="1"/>
      </right>
      <top/>
      <bottom style="medium">
        <color auto="1"/>
      </bottom>
      <diagonal/>
    </border>
    <border>
      <left/>
      <right style="thin">
        <color auto="1"/>
      </right>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hair">
        <color auto="1"/>
      </bottom>
      <diagonal/>
    </border>
    <border>
      <left style="hair">
        <color auto="1"/>
      </left>
      <right style="thin">
        <color auto="1"/>
      </right>
      <top style="hair">
        <color auto="1"/>
      </top>
      <bottom style="hair">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8">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57" fillId="0" borderId="0" applyNumberFormat="0" applyFill="0" applyBorder="0" applyAlignment="0" applyProtection="0">
      <alignment vertical="center"/>
    </xf>
    <xf numFmtId="0" fontId="58" fillId="0" borderId="0" applyNumberFormat="0" applyFill="0" applyBorder="0" applyAlignment="0" applyProtection="0">
      <alignment vertical="center"/>
    </xf>
    <xf numFmtId="0" fontId="0" fillId="2" borderId="29" applyNumberFormat="0" applyFont="0" applyAlignment="0" applyProtection="0">
      <alignment vertical="center"/>
    </xf>
    <xf numFmtId="0" fontId="59" fillId="0" borderId="0" applyNumberFormat="0" applyFill="0" applyBorder="0" applyAlignment="0" applyProtection="0">
      <alignment vertical="center"/>
    </xf>
    <xf numFmtId="0" fontId="60" fillId="0" borderId="0" applyNumberFormat="0" applyFill="0" applyBorder="0" applyAlignment="0" applyProtection="0">
      <alignment vertical="center"/>
    </xf>
    <xf numFmtId="0" fontId="61" fillId="0" borderId="0" applyNumberFormat="0" applyFill="0" applyBorder="0" applyAlignment="0" applyProtection="0">
      <alignment vertical="center"/>
    </xf>
    <xf numFmtId="0" fontId="62" fillId="0" borderId="30" applyNumberFormat="0" applyFill="0" applyAlignment="0" applyProtection="0">
      <alignment vertical="center"/>
    </xf>
    <xf numFmtId="0" fontId="63" fillId="0" borderId="30" applyNumberFormat="0" applyFill="0" applyAlignment="0" applyProtection="0">
      <alignment vertical="center"/>
    </xf>
    <xf numFmtId="0" fontId="64" fillId="0" borderId="31" applyNumberFormat="0" applyFill="0" applyAlignment="0" applyProtection="0">
      <alignment vertical="center"/>
    </xf>
    <xf numFmtId="0" fontId="64" fillId="0" borderId="0" applyNumberFormat="0" applyFill="0" applyBorder="0" applyAlignment="0" applyProtection="0">
      <alignment vertical="center"/>
    </xf>
    <xf numFmtId="0" fontId="65" fillId="3" borderId="32" applyNumberFormat="0" applyAlignment="0" applyProtection="0">
      <alignment vertical="center"/>
    </xf>
    <xf numFmtId="0" fontId="66" fillId="4" borderId="33" applyNumberFormat="0" applyAlignment="0" applyProtection="0">
      <alignment vertical="center"/>
    </xf>
    <xf numFmtId="0" fontId="67" fillId="4" borderId="32" applyNumberFormat="0" applyAlignment="0" applyProtection="0">
      <alignment vertical="center"/>
    </xf>
    <xf numFmtId="0" fontId="68" fillId="5" borderId="34" applyNumberFormat="0" applyAlignment="0" applyProtection="0">
      <alignment vertical="center"/>
    </xf>
    <xf numFmtId="0" fontId="69" fillId="0" borderId="35" applyNumberFormat="0" applyFill="0" applyAlignment="0" applyProtection="0">
      <alignment vertical="center"/>
    </xf>
    <xf numFmtId="0" fontId="70" fillId="0" borderId="36" applyNumberFormat="0" applyFill="0" applyAlignment="0" applyProtection="0">
      <alignment vertical="center"/>
    </xf>
    <xf numFmtId="0" fontId="71" fillId="6" borderId="0" applyNumberFormat="0" applyBorder="0" applyAlignment="0" applyProtection="0">
      <alignment vertical="center"/>
    </xf>
    <xf numFmtId="0" fontId="72" fillId="7" borderId="0" applyNumberFormat="0" applyBorder="0" applyAlignment="0" applyProtection="0">
      <alignment vertical="center"/>
    </xf>
    <xf numFmtId="0" fontId="73" fillId="8" borderId="0" applyNumberFormat="0" applyBorder="0" applyAlignment="0" applyProtection="0">
      <alignment vertical="center"/>
    </xf>
    <xf numFmtId="0" fontId="74" fillId="9" borderId="0" applyNumberFormat="0" applyBorder="0" applyAlignment="0" applyProtection="0">
      <alignment vertical="center"/>
    </xf>
    <xf numFmtId="0" fontId="75" fillId="10" borderId="0" applyNumberFormat="0" applyBorder="0" applyAlignment="0" applyProtection="0">
      <alignment vertical="center"/>
    </xf>
    <xf numFmtId="0" fontId="75" fillId="11" borderId="0" applyNumberFormat="0" applyBorder="0" applyAlignment="0" applyProtection="0">
      <alignment vertical="center"/>
    </xf>
    <xf numFmtId="0" fontId="74" fillId="12" borderId="0" applyNumberFormat="0" applyBorder="0" applyAlignment="0" applyProtection="0">
      <alignment vertical="center"/>
    </xf>
    <xf numFmtId="0" fontId="74" fillId="13" borderId="0" applyNumberFormat="0" applyBorder="0" applyAlignment="0" applyProtection="0">
      <alignment vertical="center"/>
    </xf>
    <xf numFmtId="0" fontId="75" fillId="14" borderId="0" applyNumberFormat="0" applyBorder="0" applyAlignment="0" applyProtection="0">
      <alignment vertical="center"/>
    </xf>
    <xf numFmtId="0" fontId="75" fillId="15" borderId="0" applyNumberFormat="0" applyBorder="0" applyAlignment="0" applyProtection="0">
      <alignment vertical="center"/>
    </xf>
    <xf numFmtId="0" fontId="74" fillId="16" borderId="0" applyNumberFormat="0" applyBorder="0" applyAlignment="0" applyProtection="0">
      <alignment vertical="center"/>
    </xf>
    <xf numFmtId="0" fontId="74" fillId="17" borderId="0" applyNumberFormat="0" applyBorder="0" applyAlignment="0" applyProtection="0">
      <alignment vertical="center"/>
    </xf>
    <xf numFmtId="0" fontId="75" fillId="18" borderId="0" applyNumberFormat="0" applyBorder="0" applyAlignment="0" applyProtection="0">
      <alignment vertical="center"/>
    </xf>
    <xf numFmtId="0" fontId="75" fillId="19" borderId="0" applyNumberFormat="0" applyBorder="0" applyAlignment="0" applyProtection="0">
      <alignment vertical="center"/>
    </xf>
    <xf numFmtId="0" fontId="74" fillId="20" borderId="0" applyNumberFormat="0" applyBorder="0" applyAlignment="0" applyProtection="0">
      <alignment vertical="center"/>
    </xf>
    <xf numFmtId="0" fontId="74" fillId="21" borderId="0" applyNumberFormat="0" applyBorder="0" applyAlignment="0" applyProtection="0">
      <alignment vertical="center"/>
    </xf>
    <xf numFmtId="0" fontId="75" fillId="22" borderId="0" applyNumberFormat="0" applyBorder="0" applyAlignment="0" applyProtection="0">
      <alignment vertical="center"/>
    </xf>
    <xf numFmtId="0" fontId="75" fillId="23" borderId="0" applyNumberFormat="0" applyBorder="0" applyAlignment="0" applyProtection="0">
      <alignment vertical="center"/>
    </xf>
    <xf numFmtId="0" fontId="74" fillId="24" borderId="0" applyNumberFormat="0" applyBorder="0" applyAlignment="0" applyProtection="0">
      <alignment vertical="center"/>
    </xf>
    <xf numFmtId="0" fontId="74" fillId="25" borderId="0" applyNumberFormat="0" applyBorder="0" applyAlignment="0" applyProtection="0">
      <alignment vertical="center"/>
    </xf>
    <xf numFmtId="0" fontId="75" fillId="26" borderId="0" applyNumberFormat="0" applyBorder="0" applyAlignment="0" applyProtection="0">
      <alignment vertical="center"/>
    </xf>
    <xf numFmtId="0" fontId="75" fillId="27" borderId="0" applyNumberFormat="0" applyBorder="0" applyAlignment="0" applyProtection="0">
      <alignment vertical="center"/>
    </xf>
    <xf numFmtId="0" fontId="74" fillId="28" borderId="0" applyNumberFormat="0" applyBorder="0" applyAlignment="0" applyProtection="0">
      <alignment vertical="center"/>
    </xf>
    <xf numFmtId="0" fontId="74" fillId="29" borderId="0" applyNumberFormat="0" applyBorder="0" applyAlignment="0" applyProtection="0">
      <alignment vertical="center"/>
    </xf>
    <xf numFmtId="0" fontId="75" fillId="30" borderId="0" applyNumberFormat="0" applyBorder="0" applyAlignment="0" applyProtection="0">
      <alignment vertical="center"/>
    </xf>
    <xf numFmtId="0" fontId="75" fillId="31" borderId="0" applyNumberFormat="0" applyBorder="0" applyAlignment="0" applyProtection="0">
      <alignment vertical="center"/>
    </xf>
    <xf numFmtId="0" fontId="74" fillId="32" borderId="0" applyNumberFormat="0" applyBorder="0" applyAlignment="0" applyProtection="0">
      <alignment vertical="center"/>
    </xf>
    <xf numFmtId="0" fontId="4" fillId="0" borderId="0">
      <alignment vertical="center"/>
    </xf>
    <xf numFmtId="43" fontId="76" fillId="0" borderId="0" applyFont="0" applyFill="0" applyBorder="0" applyAlignment="0" applyProtection="0">
      <alignment vertical="center"/>
    </xf>
    <xf numFmtId="40" fontId="1" fillId="0" borderId="0" applyFont="0" applyFill="0" applyBorder="0" applyAlignment="0" applyProtection="0"/>
    <xf numFmtId="0" fontId="1" fillId="0" borderId="0"/>
    <xf numFmtId="0" fontId="1" fillId="0" borderId="0"/>
    <xf numFmtId="40" fontId="50" fillId="0" borderId="7" applyFill="0" applyProtection="0">
      <alignment horizontal="right"/>
    </xf>
    <xf numFmtId="40" fontId="50" fillId="0" borderId="7" applyFill="0" applyProtection="0">
      <alignment horizontal="right"/>
    </xf>
    <xf numFmtId="0" fontId="50" fillId="0" borderId="7" applyNumberFormat="0" applyFill="0" applyProtection="0">
      <alignment horizontal="left"/>
    </xf>
    <xf numFmtId="40" fontId="50" fillId="0" borderId="7" applyFill="0" applyProtection="0">
      <alignment horizontal="right"/>
    </xf>
  </cellStyleXfs>
  <cellXfs count="314">
    <xf numFmtId="0" fontId="0" fillId="0" borderId="0" xfId="0">
      <alignment vertical="center"/>
    </xf>
    <xf numFmtId="176" fontId="1" fillId="0" borderId="0" xfId="52" applyNumberFormat="1" applyAlignment="1">
      <alignment vertical="center" wrapText="1" shrinkToFit="1"/>
    </xf>
    <xf numFmtId="176" fontId="2" fillId="0" borderId="0" xfId="52" applyNumberFormat="1" applyFont="1" applyAlignment="1">
      <alignment horizontal="center" vertical="center" wrapText="1" shrinkToFit="1"/>
    </xf>
    <xf numFmtId="176" fontId="2" fillId="0" borderId="0" xfId="52" applyNumberFormat="1" applyFont="1" applyAlignment="1">
      <alignment vertical="center" wrapText="1" shrinkToFit="1"/>
    </xf>
    <xf numFmtId="176" fontId="2" fillId="0" borderId="0" xfId="52" applyNumberFormat="1" applyFont="1" applyAlignment="1">
      <alignment vertical="center"/>
    </xf>
    <xf numFmtId="176" fontId="3" fillId="0" borderId="0" xfId="52" applyNumberFormat="1" applyFont="1" applyAlignment="1">
      <alignment vertical="center" wrapText="1" shrinkToFit="1"/>
    </xf>
    <xf numFmtId="176" fontId="3" fillId="0" borderId="0" xfId="52" applyNumberFormat="1" applyFont="1" applyAlignment="1">
      <alignment horizontal="center" vertical="center" wrapText="1" shrinkToFit="1"/>
    </xf>
    <xf numFmtId="176" fontId="3" fillId="0" borderId="0" xfId="51" applyNumberFormat="1" applyFont="1" applyFill="1" applyAlignment="1">
      <alignment horizontal="center" vertical="center" wrapText="1" shrinkToFit="1"/>
    </xf>
    <xf numFmtId="0" fontId="4" fillId="0" borderId="0" xfId="52" applyNumberFormat="1" applyFont="1" applyAlignment="1">
      <alignment vertical="center" wrapText="1" shrinkToFit="1"/>
    </xf>
    <xf numFmtId="176" fontId="5" fillId="0" borderId="0" xfId="52" applyNumberFormat="1" applyFont="1" applyAlignment="1">
      <alignment horizontal="center" vertical="center" wrapText="1" shrinkToFit="1"/>
    </xf>
    <xf numFmtId="176" fontId="6" fillId="0" borderId="0" xfId="52" applyNumberFormat="1" applyFont="1" applyAlignment="1">
      <alignment horizontal="center" vertical="center" wrapText="1" shrinkToFit="1"/>
    </xf>
    <xf numFmtId="0" fontId="7" fillId="0" borderId="0" xfId="52" applyNumberFormat="1" applyFont="1" applyAlignment="1" applyProtection="1">
      <alignment horizontal="left" vertical="center" wrapText="1" shrinkToFit="1"/>
      <protection locked="0"/>
    </xf>
    <xf numFmtId="176" fontId="7" fillId="0" borderId="0" xfId="52" applyNumberFormat="1" applyFont="1" applyAlignment="1">
      <alignment horizontal="center" vertical="center" wrapText="1" shrinkToFit="1"/>
    </xf>
    <xf numFmtId="176" fontId="7" fillId="0" borderId="0" xfId="52" applyNumberFormat="1" applyFont="1" applyAlignment="1">
      <alignment horizontal="right" vertical="center" shrinkToFit="1"/>
    </xf>
    <xf numFmtId="176" fontId="1" fillId="0" borderId="0" xfId="51" applyNumberFormat="1" applyFont="1" applyFill="1" applyAlignment="1">
      <alignment horizontal="center" vertical="center" wrapText="1" shrinkToFit="1"/>
    </xf>
    <xf numFmtId="176" fontId="7" fillId="0" borderId="1" xfId="52" applyNumberFormat="1" applyFont="1" applyBorder="1" applyAlignment="1">
      <alignment horizontal="center" vertical="center" wrapText="1" shrinkToFit="1"/>
    </xf>
    <xf numFmtId="176" fontId="7" fillId="0" borderId="2" xfId="52" applyNumberFormat="1" applyFont="1" applyBorder="1" applyAlignment="1">
      <alignment horizontal="center" vertical="center" wrapText="1" shrinkToFit="1"/>
    </xf>
    <xf numFmtId="176" fontId="7" fillId="0" borderId="2" xfId="52" applyNumberFormat="1" applyFont="1" applyBorder="1" applyAlignment="1">
      <alignment horizontal="center" vertical="center" shrinkToFit="1"/>
    </xf>
    <xf numFmtId="176" fontId="7" fillId="0" borderId="3" xfId="52" applyNumberFormat="1" applyFont="1" applyBorder="1" applyAlignment="1">
      <alignment horizontal="center" vertical="center" shrinkToFit="1"/>
    </xf>
    <xf numFmtId="176" fontId="7" fillId="0" borderId="4" xfId="52" applyNumberFormat="1" applyFont="1" applyBorder="1" applyAlignment="1">
      <alignment horizontal="center" vertical="center" shrinkToFit="1"/>
    </xf>
    <xf numFmtId="176" fontId="8" fillId="0" borderId="5" xfId="51" applyNumberFormat="1" applyFont="1" applyFill="1" applyBorder="1" applyAlignment="1">
      <alignment horizontal="center" vertical="center" wrapText="1" shrinkToFit="1"/>
    </xf>
    <xf numFmtId="176" fontId="7" fillId="0" borderId="6" xfId="52" applyNumberFormat="1" applyFont="1" applyBorder="1" applyAlignment="1">
      <alignment vertical="center" wrapText="1" shrinkToFit="1"/>
    </xf>
    <xf numFmtId="0" fontId="9" fillId="0" borderId="7" xfId="52" applyNumberFormat="1" applyFont="1" applyBorder="1" applyAlignment="1" applyProtection="1">
      <alignment horizontal="center" vertical="center" wrapText="1" shrinkToFit="1"/>
      <protection locked="0"/>
    </xf>
    <xf numFmtId="176" fontId="10" fillId="0" borderId="7" xfId="1" applyNumberFormat="1" applyFont="1" applyFill="1" applyBorder="1" applyAlignment="1" applyProtection="1">
      <alignment horizontal="right" vertical="center" wrapText="1" shrinkToFit="1"/>
      <protection locked="0"/>
    </xf>
    <xf numFmtId="176" fontId="2" fillId="0" borderId="8" xfId="51" applyNumberFormat="1" applyFont="1" applyFill="1" applyBorder="1" applyAlignment="1">
      <alignment vertical="center" wrapText="1" shrinkToFit="1"/>
    </xf>
    <xf numFmtId="176" fontId="11" fillId="0" borderId="6" xfId="52" applyNumberFormat="1" applyFont="1" applyBorder="1" applyAlignment="1">
      <alignment vertical="center" wrapText="1" shrinkToFit="1"/>
    </xf>
    <xf numFmtId="177" fontId="9" fillId="0" borderId="7" xfId="52" applyNumberFormat="1" applyFont="1" applyBorder="1" applyAlignment="1" applyProtection="1">
      <alignment horizontal="right" vertical="center" wrapText="1" shrinkToFit="1"/>
      <protection locked="0"/>
    </xf>
    <xf numFmtId="176" fontId="9" fillId="0" borderId="7" xfId="52" applyNumberFormat="1" applyFont="1" applyBorder="1" applyAlignment="1" applyProtection="1">
      <alignment horizontal="right" vertical="center" wrapText="1" shrinkToFit="1"/>
      <protection locked="0"/>
    </xf>
    <xf numFmtId="176" fontId="9" fillId="0" borderId="9" xfId="52" applyNumberFormat="1" applyFont="1" applyBorder="1" applyAlignment="1" applyProtection="1">
      <alignment horizontal="right" vertical="center" wrapText="1" shrinkToFit="1"/>
      <protection locked="0"/>
    </xf>
    <xf numFmtId="176" fontId="9" fillId="0" borderId="10" xfId="52" applyNumberFormat="1" applyFont="1" applyBorder="1" applyAlignment="1" applyProtection="1">
      <alignment horizontal="right" vertical="center" wrapText="1" shrinkToFit="1"/>
      <protection locked="0"/>
    </xf>
    <xf numFmtId="176" fontId="2" fillId="0" borderId="11" xfId="52" applyNumberFormat="1" applyFont="1" applyBorder="1" applyAlignment="1" applyProtection="1">
      <alignment horizontal="center" vertical="center" wrapText="1" shrinkToFit="1"/>
      <protection locked="0"/>
    </xf>
    <xf numFmtId="0" fontId="9" fillId="0" borderId="7" xfId="52" applyNumberFormat="1" applyFont="1" applyBorder="1" applyAlignment="1" applyProtection="1">
      <alignment horizontal="right" vertical="center" wrapText="1" shrinkToFit="1"/>
      <protection locked="0"/>
    </xf>
    <xf numFmtId="176" fontId="10" fillId="0" borderId="7" xfId="52" applyNumberFormat="1" applyFont="1" applyBorder="1" applyAlignment="1" applyProtection="1">
      <alignment horizontal="right" vertical="center" wrapText="1" shrinkToFit="1"/>
      <protection locked="0"/>
    </xf>
    <xf numFmtId="177" fontId="10" fillId="0" borderId="7" xfId="52" applyNumberFormat="1" applyFont="1" applyBorder="1" applyAlignment="1" applyProtection="1">
      <alignment horizontal="right" vertical="center" wrapText="1" shrinkToFit="1"/>
      <protection locked="0"/>
    </xf>
    <xf numFmtId="176" fontId="10" fillId="0" borderId="9" xfId="52" applyNumberFormat="1" applyFont="1" applyBorder="1" applyAlignment="1" applyProtection="1">
      <alignment horizontal="right" vertical="center" wrapText="1" shrinkToFit="1"/>
      <protection locked="0"/>
    </xf>
    <xf numFmtId="176" fontId="10" fillId="0" borderId="10" xfId="52" applyNumberFormat="1" applyFont="1" applyBorder="1" applyAlignment="1" applyProtection="1">
      <alignment horizontal="right" vertical="center" wrapText="1" shrinkToFit="1"/>
      <protection locked="0"/>
    </xf>
    <xf numFmtId="176" fontId="2" fillId="0" borderId="0" xfId="51" applyNumberFormat="1" applyFont="1" applyFill="1" applyBorder="1" applyAlignment="1">
      <alignment vertical="center" wrapText="1" shrinkToFit="1"/>
    </xf>
    <xf numFmtId="176" fontId="11" fillId="0" borderId="12" xfId="52" applyNumberFormat="1" applyFont="1" applyBorder="1" applyAlignment="1">
      <alignment vertical="center" wrapText="1" shrinkToFit="1"/>
    </xf>
    <xf numFmtId="0" fontId="9" fillId="0" borderId="13" xfId="52" applyNumberFormat="1" applyFont="1" applyBorder="1" applyAlignment="1" applyProtection="1">
      <alignment horizontal="center" vertical="center" wrapText="1" shrinkToFit="1"/>
      <protection locked="0"/>
    </xf>
    <xf numFmtId="0" fontId="9" fillId="0" borderId="14" xfId="52" applyNumberFormat="1" applyFont="1" applyBorder="1" applyAlignment="1" applyProtection="1">
      <alignment horizontal="right" vertical="center" wrapText="1" shrinkToFit="1"/>
      <protection locked="0"/>
    </xf>
    <xf numFmtId="176" fontId="10" fillId="0" borderId="15" xfId="52" applyNumberFormat="1" applyFont="1" applyBorder="1" applyAlignment="1" applyProtection="1">
      <alignment horizontal="right" vertical="center" wrapText="1" shrinkToFit="1"/>
      <protection locked="0"/>
    </xf>
    <xf numFmtId="176" fontId="10" fillId="0" borderId="16" xfId="52" applyNumberFormat="1" applyFont="1" applyBorder="1" applyAlignment="1" applyProtection="1">
      <alignment horizontal="right" vertical="center" wrapText="1" shrinkToFit="1"/>
      <protection locked="0"/>
    </xf>
    <xf numFmtId="176" fontId="10" fillId="0" borderId="17" xfId="52" applyNumberFormat="1" applyFont="1" applyBorder="1" applyAlignment="1" applyProtection="1">
      <alignment horizontal="right" vertical="center" wrapText="1" shrinkToFit="1"/>
      <protection locked="0"/>
    </xf>
    <xf numFmtId="176" fontId="7" fillId="0" borderId="0" xfId="52" applyNumberFormat="1" applyFont="1" applyAlignment="1">
      <alignment horizontal="left" vertical="center" wrapText="1" shrinkToFit="1"/>
    </xf>
    <xf numFmtId="176" fontId="12" fillId="0" borderId="0" xfId="0" applyNumberFormat="1" applyFont="1" applyFill="1" applyAlignment="1">
      <alignment horizontal="center" vertical="center" wrapText="1" shrinkToFit="1"/>
    </xf>
    <xf numFmtId="176" fontId="3" fillId="0" borderId="0" xfId="52" applyNumberFormat="1" applyFont="1" applyAlignment="1">
      <alignment horizontal="left" vertical="center" wrapText="1" shrinkToFit="1"/>
    </xf>
    <xf numFmtId="176" fontId="3" fillId="0" borderId="0" xfId="51" applyNumberFormat="1" applyFont="1" applyFill="1" applyAlignment="1">
      <alignment horizontal="right" vertical="center" wrapText="1" shrinkToFit="1"/>
    </xf>
    <xf numFmtId="176" fontId="1" fillId="0" borderId="0" xfId="52" applyNumberFormat="1" applyAlignment="1">
      <alignment horizontal="right" vertical="center" wrapText="1" shrinkToFit="1"/>
    </xf>
    <xf numFmtId="176" fontId="8" fillId="0" borderId="18" xfId="51" applyNumberFormat="1" applyFont="1" applyFill="1" applyBorder="1" applyAlignment="1">
      <alignment horizontal="center" vertical="center" wrapText="1" shrinkToFit="1"/>
    </xf>
    <xf numFmtId="176" fontId="2" fillId="0" borderId="19" xfId="51" applyNumberFormat="1" applyFont="1" applyFill="1" applyBorder="1" applyAlignment="1">
      <alignment horizontal="center" vertical="center" wrapText="1" shrinkToFit="1"/>
    </xf>
    <xf numFmtId="176" fontId="2" fillId="0" borderId="7" xfId="52" applyNumberFormat="1" applyFont="1" applyBorder="1" applyAlignment="1" applyProtection="1">
      <alignment horizontal="center" vertical="center" wrapText="1" shrinkToFit="1"/>
      <protection locked="0"/>
    </xf>
    <xf numFmtId="176" fontId="2" fillId="0" borderId="19" xfId="51" applyNumberFormat="1" applyFont="1" applyFill="1" applyBorder="1" applyAlignment="1">
      <alignment vertical="center" wrapText="1" shrinkToFit="1"/>
    </xf>
    <xf numFmtId="178" fontId="13" fillId="0" borderId="0" xfId="0" applyNumberFormat="1" applyFont="1" applyFill="1" applyBorder="1" applyAlignment="1" applyProtection="1">
      <alignment vertical="center"/>
    </xf>
    <xf numFmtId="178" fontId="13" fillId="0" borderId="0" xfId="0" applyNumberFormat="1" applyFont="1" applyFill="1" applyBorder="1" applyAlignment="1" applyProtection="1">
      <alignment horizontal="center" vertical="center"/>
    </xf>
    <xf numFmtId="178" fontId="14" fillId="0" borderId="0" xfId="0" applyNumberFormat="1" applyFont="1" applyFill="1" applyBorder="1" applyAlignment="1" applyProtection="1">
      <alignment vertical="center"/>
    </xf>
    <xf numFmtId="178" fontId="15" fillId="0" borderId="0" xfId="0" applyNumberFormat="1" applyFont="1" applyFill="1" applyBorder="1" applyAlignment="1" applyProtection="1">
      <alignment vertical="center"/>
    </xf>
    <xf numFmtId="178" fontId="16" fillId="0" borderId="0" xfId="0" applyNumberFormat="1" applyFont="1" applyFill="1" applyBorder="1" applyAlignment="1" applyProtection="1">
      <alignment horizontal="center" vertical="center"/>
      <protection locked="0"/>
    </xf>
    <xf numFmtId="178" fontId="17" fillId="0" borderId="0" xfId="0" applyNumberFormat="1" applyFont="1" applyFill="1" applyBorder="1" applyAlignment="1" applyProtection="1">
      <alignment horizontal="left" vertical="center"/>
      <protection locked="0"/>
    </xf>
    <xf numFmtId="178" fontId="18" fillId="0" borderId="0" xfId="0" applyNumberFormat="1" applyFont="1" applyFill="1" applyBorder="1" applyAlignment="1" applyProtection="1">
      <alignment vertical="center"/>
      <protection locked="0"/>
    </xf>
    <xf numFmtId="178" fontId="18" fillId="0" borderId="0" xfId="0" applyNumberFormat="1" applyFont="1" applyFill="1" applyBorder="1" applyAlignment="1" applyProtection="1">
      <alignment horizontal="right" vertical="center"/>
      <protection locked="0"/>
    </xf>
    <xf numFmtId="178" fontId="19" fillId="0" borderId="0" xfId="0" applyNumberFormat="1" applyFont="1" applyFill="1" applyBorder="1" applyAlignment="1" applyProtection="1">
      <alignment horizontal="right" vertical="center"/>
    </xf>
    <xf numFmtId="178" fontId="20" fillId="0" borderId="0" xfId="0" applyNumberFormat="1" applyFont="1" applyFill="1" applyBorder="1" applyAlignment="1" applyProtection="1">
      <alignment vertical="center"/>
    </xf>
    <xf numFmtId="178" fontId="21" fillId="0" borderId="0" xfId="0" applyNumberFormat="1" applyFont="1" applyFill="1" applyBorder="1" applyAlignment="1" applyProtection="1">
      <alignment horizontal="right" vertical="center"/>
    </xf>
    <xf numFmtId="178" fontId="18" fillId="0" borderId="7" xfId="0" applyNumberFormat="1" applyFont="1" applyFill="1" applyBorder="1" applyAlignment="1" applyProtection="1">
      <alignment horizontal="center" vertical="center"/>
    </xf>
    <xf numFmtId="178" fontId="17" fillId="0" borderId="7" xfId="0" applyNumberFormat="1" applyFont="1" applyFill="1" applyBorder="1" applyAlignment="1" applyProtection="1">
      <alignment horizontal="center" vertical="center"/>
    </xf>
    <xf numFmtId="179" fontId="17" fillId="0" borderId="7" xfId="0" applyNumberFormat="1" applyFont="1" applyFill="1" applyBorder="1" applyAlignment="1" applyProtection="1">
      <alignment horizontal="center" vertical="center"/>
    </xf>
    <xf numFmtId="178" fontId="20" fillId="0" borderId="0" xfId="0" applyNumberFormat="1" applyFont="1" applyFill="1" applyBorder="1" applyAlignment="1" applyProtection="1">
      <alignment horizontal="center" vertical="center"/>
    </xf>
    <xf numFmtId="178" fontId="22" fillId="0" borderId="7" xfId="0" applyNumberFormat="1" applyFont="1" applyFill="1" applyBorder="1" applyAlignment="1" applyProtection="1">
      <alignment vertical="center"/>
    </xf>
    <xf numFmtId="178" fontId="18" fillId="0" borderId="7" xfId="50" applyNumberFormat="1" applyFont="1" applyFill="1" applyBorder="1" applyAlignment="1" applyProtection="1">
      <alignment vertical="center"/>
      <protection locked="0"/>
    </xf>
    <xf numFmtId="178" fontId="23" fillId="0" borderId="7" xfId="50" applyNumberFormat="1" applyFont="1" applyFill="1" applyBorder="1" applyAlignment="1" applyProtection="1">
      <alignment horizontal="center" vertical="center"/>
    </xf>
    <xf numFmtId="43" fontId="18" fillId="0" borderId="7" xfId="1" applyNumberFormat="1" applyFont="1" applyFill="1" applyBorder="1" applyAlignment="1" applyProtection="1">
      <alignment vertical="center"/>
      <protection locked="0"/>
    </xf>
    <xf numFmtId="178" fontId="18" fillId="0" borderId="7" xfId="0" applyNumberFormat="1" applyFont="1" applyFill="1" applyBorder="1" applyAlignment="1" applyProtection="1">
      <alignment vertical="center"/>
    </xf>
    <xf numFmtId="178" fontId="18" fillId="0" borderId="7" xfId="50" applyNumberFormat="1" applyFont="1" applyFill="1" applyBorder="1" applyAlignment="1" applyProtection="1">
      <alignment horizontal="center" vertical="center"/>
    </xf>
    <xf numFmtId="178" fontId="23" fillId="0" borderId="7" xfId="0" applyNumberFormat="1" applyFont="1" applyFill="1" applyBorder="1" applyAlignment="1" applyProtection="1">
      <alignment vertical="center" wrapText="1"/>
    </xf>
    <xf numFmtId="178" fontId="23" fillId="0" borderId="7" xfId="0" applyNumberFormat="1" applyFont="1" applyFill="1" applyBorder="1" applyAlignment="1" applyProtection="1">
      <alignment vertical="center"/>
    </xf>
    <xf numFmtId="178" fontId="18" fillId="0" borderId="7" xfId="50" applyNumberFormat="1" applyFont="1" applyFill="1" applyBorder="1" applyAlignment="1" applyProtection="1">
      <alignment vertical="center"/>
    </xf>
    <xf numFmtId="178" fontId="23" fillId="0" borderId="7" xfId="50" applyNumberFormat="1" applyFont="1" applyFill="1" applyBorder="1" applyAlignment="1" applyProtection="1">
      <alignment vertical="center"/>
    </xf>
    <xf numFmtId="43" fontId="18" fillId="0" borderId="7" xfId="1" applyNumberFormat="1" applyFont="1" applyFill="1" applyBorder="1" applyAlignment="1" applyProtection="1">
      <alignment vertical="center"/>
    </xf>
    <xf numFmtId="43" fontId="24" fillId="0" borderId="7" xfId="1" applyNumberFormat="1" applyFont="1" applyFill="1" applyBorder="1" applyAlignment="1">
      <alignment horizontal="right" vertical="center"/>
    </xf>
    <xf numFmtId="178" fontId="18" fillId="0" borderId="0" xfId="0" applyNumberFormat="1" applyFont="1" applyFill="1" applyBorder="1" applyAlignment="1" applyProtection="1">
      <alignment vertical="center"/>
    </xf>
    <xf numFmtId="178" fontId="22" fillId="0" borderId="7" xfId="0" applyNumberFormat="1" applyFont="1" applyFill="1" applyBorder="1" applyAlignment="1" applyProtection="1">
      <alignment horizontal="center" vertical="center"/>
    </xf>
    <xf numFmtId="178" fontId="25" fillId="0" borderId="7" xfId="0" applyNumberFormat="1" applyFont="1" applyFill="1" applyBorder="1" applyAlignment="1" applyProtection="1">
      <alignment horizontal="center" vertical="center"/>
    </xf>
    <xf numFmtId="178" fontId="18" fillId="0" borderId="7" xfId="0" applyNumberFormat="1" applyFont="1" applyFill="1" applyBorder="1" applyAlignment="1" applyProtection="1">
      <alignment horizontal="left" vertical="center"/>
    </xf>
    <xf numFmtId="178" fontId="18" fillId="0" borderId="7" xfId="0" applyNumberFormat="1" applyFont="1" applyFill="1" applyBorder="1" applyAlignment="1" applyProtection="1">
      <alignment vertical="center"/>
      <protection locked="0"/>
    </xf>
    <xf numFmtId="178" fontId="26" fillId="0" borderId="7" xfId="0" applyNumberFormat="1" applyFont="1" applyFill="1" applyBorder="1" applyAlignment="1" applyProtection="1">
      <alignment horizontal="center" vertical="center"/>
    </xf>
    <xf numFmtId="178" fontId="26" fillId="0" borderId="7" xfId="0" applyNumberFormat="1" applyFont="1" applyFill="1" applyBorder="1" applyAlignment="1" applyProtection="1">
      <alignment vertical="center"/>
    </xf>
    <xf numFmtId="178" fontId="27" fillId="0" borderId="0" xfId="0" applyNumberFormat="1" applyFont="1" applyFill="1" applyBorder="1" applyAlignment="1" applyProtection="1">
      <alignment vertical="center"/>
    </xf>
    <xf numFmtId="43" fontId="23" fillId="0" borderId="7" xfId="1" applyNumberFormat="1" applyFont="1" applyFill="1" applyBorder="1" applyAlignment="1" applyProtection="1">
      <alignment vertical="center"/>
    </xf>
    <xf numFmtId="43" fontId="18" fillId="0" borderId="7" xfId="50" applyNumberFormat="1" applyFont="1" applyFill="1" applyBorder="1" applyAlignment="1" applyProtection="1">
      <alignment vertical="center"/>
    </xf>
    <xf numFmtId="178" fontId="19" fillId="0" borderId="0" xfId="0" applyNumberFormat="1" applyFont="1" applyFill="1" applyBorder="1" applyAlignment="1" applyProtection="1">
      <alignment vertical="center"/>
    </xf>
    <xf numFmtId="178" fontId="20" fillId="0" borderId="0" xfId="0" applyNumberFormat="1" applyFont="1" applyFill="1" applyBorder="1" applyAlignment="1" applyProtection="1">
      <alignment horizontal="center"/>
    </xf>
    <xf numFmtId="178" fontId="20" fillId="0" borderId="0" xfId="0" applyNumberFormat="1" applyFont="1" applyFill="1" applyBorder="1" applyAlignment="1" applyProtection="1">
      <alignment horizontal="center"/>
      <protection locked="0"/>
    </xf>
    <xf numFmtId="178" fontId="28" fillId="0" borderId="0" xfId="49" applyNumberFormat="1" applyFont="1" applyFill="1" applyBorder="1" applyAlignment="1" applyProtection="1"/>
    <xf numFmtId="178" fontId="14" fillId="0" borderId="0" xfId="0" applyNumberFormat="1" applyFont="1" applyFill="1" applyBorder="1" applyAlignment="1" applyProtection="1">
      <alignment vertical="center"/>
      <protection locked="0"/>
    </xf>
    <xf numFmtId="0" fontId="29" fillId="0" borderId="0" xfId="0" applyFont="1">
      <alignment vertical="center"/>
    </xf>
    <xf numFmtId="0" fontId="30" fillId="0" borderId="0" xfId="0" applyFont="1">
      <alignment vertical="center"/>
    </xf>
    <xf numFmtId="0" fontId="30" fillId="0" borderId="0" xfId="0" applyFont="1" applyAlignment="1">
      <alignment horizontal="center" vertical="center"/>
    </xf>
    <xf numFmtId="0" fontId="31" fillId="0" borderId="0" xfId="0" applyFont="1" applyAlignment="1">
      <alignment horizontal="center" vertical="center"/>
    </xf>
    <xf numFmtId="0" fontId="32" fillId="0" borderId="0" xfId="0" applyFont="1" applyAlignment="1">
      <alignment horizontal="center" vertical="center"/>
    </xf>
    <xf numFmtId="0" fontId="29" fillId="0" borderId="0" xfId="0" applyFont="1" applyAlignment="1">
      <alignment horizontal="center" vertical="center"/>
    </xf>
    <xf numFmtId="0" fontId="29" fillId="0" borderId="7" xfId="0" applyFont="1" applyBorder="1" applyAlignment="1">
      <alignment horizontal="center" vertical="center" wrapText="1"/>
    </xf>
    <xf numFmtId="0" fontId="29" fillId="0" borderId="7" xfId="0" applyFont="1" applyBorder="1">
      <alignment vertical="center"/>
    </xf>
    <xf numFmtId="0" fontId="29" fillId="0" borderId="7" xfId="0" applyFont="1" applyBorder="1" applyAlignment="1">
      <alignment horizontal="center" vertical="center"/>
    </xf>
    <xf numFmtId="180" fontId="29" fillId="0" borderId="7" xfId="0" applyNumberFormat="1" applyFont="1" applyBorder="1">
      <alignment vertical="center"/>
    </xf>
    <xf numFmtId="177" fontId="29" fillId="0" borderId="7" xfId="0" applyNumberFormat="1" applyFont="1" applyBorder="1">
      <alignment vertical="center"/>
    </xf>
    <xf numFmtId="0" fontId="33" fillId="0" borderId="0" xfId="0" applyFont="1">
      <alignment vertical="center"/>
    </xf>
    <xf numFmtId="0" fontId="33" fillId="0" borderId="7" xfId="0" applyFont="1" applyBorder="1" applyAlignment="1">
      <alignment horizontal="center" vertical="center" wrapText="1"/>
    </xf>
    <xf numFmtId="0" fontId="33" fillId="0" borderId="7" xfId="0" applyFont="1" applyBorder="1" applyAlignment="1">
      <alignment horizontal="center" vertical="center"/>
    </xf>
    <xf numFmtId="0" fontId="33" fillId="0" borderId="7" xfId="0" applyFont="1" applyBorder="1" applyAlignment="1">
      <alignment horizontal="center" vertical="top" wrapText="1"/>
    </xf>
    <xf numFmtId="177" fontId="33" fillId="0" borderId="7" xfId="0" applyNumberFormat="1" applyFont="1" applyBorder="1" applyAlignment="1">
      <alignment vertical="center"/>
    </xf>
    <xf numFmtId="0" fontId="33" fillId="0" borderId="7" xfId="0" applyFont="1" applyBorder="1">
      <alignment vertical="center"/>
    </xf>
    <xf numFmtId="177" fontId="33" fillId="0" borderId="7" xfId="0" applyNumberFormat="1" applyFont="1" applyBorder="1">
      <alignment vertical="center"/>
    </xf>
    <xf numFmtId="0" fontId="33" fillId="0" borderId="20" xfId="0" applyFont="1" applyBorder="1" applyAlignment="1">
      <alignment horizontal="center" vertical="center" wrapText="1"/>
    </xf>
    <xf numFmtId="0" fontId="33" fillId="0" borderId="21" xfId="0" applyFont="1" applyBorder="1" applyAlignment="1">
      <alignment horizontal="center" vertical="center" wrapText="1"/>
    </xf>
    <xf numFmtId="0" fontId="33" fillId="0" borderId="22" xfId="0" applyFont="1" applyBorder="1" applyAlignment="1">
      <alignment horizontal="center" vertical="center" wrapText="1"/>
    </xf>
    <xf numFmtId="0" fontId="33" fillId="0" borderId="20" xfId="0" applyFont="1" applyBorder="1" applyAlignment="1">
      <alignment horizontal="center" vertical="top" wrapText="1"/>
    </xf>
    <xf numFmtId="0" fontId="33" fillId="0" borderId="21" xfId="0" applyFont="1" applyBorder="1" applyAlignment="1">
      <alignment horizontal="center" vertical="top" wrapText="1"/>
    </xf>
    <xf numFmtId="0" fontId="33" fillId="0" borderId="0" xfId="0" applyFont="1" applyAlignment="1">
      <alignment horizontal="right" vertical="center"/>
    </xf>
    <xf numFmtId="0" fontId="33" fillId="0" borderId="7" xfId="0" applyFont="1" applyBorder="1" applyAlignment="1">
      <alignment horizontal="left" vertical="center" wrapText="1"/>
    </xf>
    <xf numFmtId="0" fontId="0" fillId="0" borderId="0" xfId="0" applyAlignment="1">
      <alignment vertical="center" wrapText="1"/>
    </xf>
    <xf numFmtId="0" fontId="34" fillId="0" borderId="0" xfId="0" applyFont="1" applyAlignment="1">
      <alignment horizontal="center" vertical="center"/>
    </xf>
    <xf numFmtId="0" fontId="35" fillId="0" borderId="0" xfId="0" applyFont="1">
      <alignment vertical="center"/>
    </xf>
    <xf numFmtId="0" fontId="29" fillId="0" borderId="7" xfId="0" applyFont="1" applyBorder="1" applyAlignment="1">
      <alignment vertical="center" wrapText="1"/>
    </xf>
    <xf numFmtId="0" fontId="36" fillId="0" borderId="7" xfId="0" applyFont="1" applyBorder="1" applyAlignment="1">
      <alignment horizontal="center" vertical="center"/>
    </xf>
    <xf numFmtId="0" fontId="29" fillId="0" borderId="9" xfId="0" applyFont="1" applyBorder="1" applyAlignment="1">
      <alignment horizontal="center" vertical="center"/>
    </xf>
    <xf numFmtId="0" fontId="29" fillId="0" borderId="23" xfId="0" applyFont="1" applyBorder="1" applyAlignment="1">
      <alignment horizontal="center" vertical="center"/>
    </xf>
    <xf numFmtId="0" fontId="29" fillId="0" borderId="11" xfId="0" applyFont="1" applyBorder="1" applyAlignment="1">
      <alignment horizontal="center" vertical="center"/>
    </xf>
    <xf numFmtId="0" fontId="29" fillId="0" borderId="7" xfId="0" applyFont="1" applyFill="1" applyBorder="1" applyAlignment="1">
      <alignment horizontal="center" vertical="center" wrapText="1"/>
    </xf>
    <xf numFmtId="0" fontId="34" fillId="0" borderId="0" xfId="0" applyFont="1" applyAlignment="1">
      <alignment horizontal="center" vertical="center" wrapText="1"/>
    </xf>
    <xf numFmtId="0" fontId="29" fillId="0" borderId="0" xfId="0" applyFont="1" applyAlignment="1">
      <alignment vertical="center" wrapText="1"/>
    </xf>
    <xf numFmtId="0" fontId="29" fillId="0" borderId="0" xfId="0" applyFont="1" applyAlignment="1">
      <alignment horizontal="right" vertical="center"/>
    </xf>
    <xf numFmtId="0" fontId="29" fillId="0" borderId="7" xfId="0" applyNumberFormat="1" applyFont="1" applyBorder="1" applyAlignment="1">
      <alignment horizontal="left" vertical="center" wrapText="1"/>
    </xf>
    <xf numFmtId="0" fontId="29" fillId="0" borderId="7" xfId="0" applyFont="1" applyFill="1" applyBorder="1" applyAlignment="1">
      <alignment horizontal="left" vertical="center" wrapText="1"/>
    </xf>
    <xf numFmtId="0" fontId="0" fillId="0" borderId="7" xfId="0" applyBorder="1" applyAlignment="1">
      <alignment horizontal="center" vertical="center" wrapText="1"/>
    </xf>
    <xf numFmtId="0" fontId="0" fillId="0" borderId="7" xfId="0" applyBorder="1">
      <alignment vertical="center"/>
    </xf>
    <xf numFmtId="181" fontId="0" fillId="0" borderId="7" xfId="0" applyNumberFormat="1" applyBorder="1">
      <alignment vertical="center"/>
    </xf>
    <xf numFmtId="177" fontId="0" fillId="0" borderId="7" xfId="0" applyNumberFormat="1" applyBorder="1">
      <alignment vertical="center"/>
    </xf>
    <xf numFmtId="0" fontId="37" fillId="0" borderId="0" xfId="0" applyFont="1" applyAlignment="1">
      <alignment horizontal="center" vertical="center"/>
    </xf>
    <xf numFmtId="0" fontId="37" fillId="0" borderId="0" xfId="0" applyFont="1">
      <alignment vertical="center"/>
    </xf>
    <xf numFmtId="0" fontId="37" fillId="0" borderId="0" xfId="0" applyFont="1" applyAlignment="1">
      <alignment horizontal="left" vertical="center"/>
    </xf>
    <xf numFmtId="0" fontId="33" fillId="0" borderId="7" xfId="0" applyFont="1" applyBorder="1" applyAlignment="1">
      <alignment vertical="center" wrapText="1"/>
    </xf>
    <xf numFmtId="181" fontId="29" fillId="0" borderId="7" xfId="0" applyNumberFormat="1" applyFont="1" applyBorder="1">
      <alignment vertical="center"/>
    </xf>
    <xf numFmtId="0" fontId="29" fillId="0" borderId="22" xfId="0" applyFont="1" applyBorder="1" applyAlignment="1">
      <alignment horizontal="center" vertical="center"/>
    </xf>
    <xf numFmtId="177" fontId="29" fillId="0" borderId="7" xfId="0" applyNumberFormat="1" applyFont="1" applyFill="1" applyBorder="1" applyAlignment="1">
      <alignment vertical="center"/>
    </xf>
    <xf numFmtId="177" fontId="36" fillId="0" borderId="7" xfId="1" applyNumberFormat="1" applyFont="1" applyBorder="1" applyAlignment="1">
      <alignment horizontal="right" vertical="center" wrapText="1"/>
    </xf>
    <xf numFmtId="0" fontId="29" fillId="0" borderId="20" xfId="0" applyFont="1" applyFill="1" applyBorder="1" applyAlignment="1">
      <alignment horizontal="center" vertical="center" wrapText="1"/>
    </xf>
    <xf numFmtId="0" fontId="29" fillId="0" borderId="21" xfId="0" applyFont="1" applyFill="1" applyBorder="1" applyAlignment="1">
      <alignment horizontal="center" vertical="center" wrapText="1"/>
    </xf>
    <xf numFmtId="0" fontId="29" fillId="0" borderId="22" xfId="0" applyFont="1" applyFill="1" applyBorder="1" applyAlignment="1">
      <alignment horizontal="center" vertical="center" wrapText="1"/>
    </xf>
    <xf numFmtId="177" fontId="29" fillId="0" borderId="22" xfId="0" applyNumberFormat="1" applyFont="1" applyBorder="1">
      <alignment vertical="center"/>
    </xf>
    <xf numFmtId="0" fontId="29" fillId="0" borderId="22" xfId="0" applyFont="1" applyBorder="1">
      <alignment vertical="center"/>
    </xf>
    <xf numFmtId="0" fontId="38" fillId="0" borderId="0" xfId="0" applyFont="1" applyAlignment="1">
      <alignment horizontal="center" vertical="center"/>
    </xf>
    <xf numFmtId="0" fontId="0" fillId="0" borderId="7" xfId="0" applyBorder="1" applyAlignment="1">
      <alignment horizontal="center" vertical="center"/>
    </xf>
    <xf numFmtId="49" fontId="0" fillId="0" borderId="7" xfId="0" applyNumberFormat="1" applyBorder="1">
      <alignment vertical="center"/>
    </xf>
    <xf numFmtId="0" fontId="39" fillId="0" borderId="0" xfId="0" applyFont="1">
      <alignment vertical="center"/>
    </xf>
    <xf numFmtId="0" fontId="39" fillId="0" borderId="0" xfId="0" applyFont="1" applyAlignment="1">
      <alignment vertical="center" wrapText="1"/>
    </xf>
    <xf numFmtId="0" fontId="39" fillId="0" borderId="0" xfId="0" applyFont="1" applyAlignment="1">
      <alignment horizontal="center" vertical="center"/>
    </xf>
    <xf numFmtId="0" fontId="39" fillId="0" borderId="0" xfId="0" applyFont="1" applyAlignment="1">
      <alignment horizontal="left" vertical="center"/>
    </xf>
    <xf numFmtId="0" fontId="32" fillId="0" borderId="0" xfId="0" applyFont="1" applyAlignment="1">
      <alignment horizontal="center" vertical="center" wrapText="1"/>
    </xf>
    <xf numFmtId="177" fontId="40" fillId="0" borderId="7" xfId="0" applyNumberFormat="1" applyFont="1" applyFill="1" applyBorder="1" applyAlignment="1">
      <alignment horizontal="center" vertical="center"/>
    </xf>
    <xf numFmtId="182" fontId="33" fillId="0" borderId="7" xfId="0" applyNumberFormat="1" applyFont="1" applyFill="1" applyBorder="1" applyAlignment="1">
      <alignment horizontal="center" vertical="center"/>
    </xf>
    <xf numFmtId="177" fontId="40" fillId="0" borderId="7" xfId="0" applyNumberFormat="1" applyFont="1" applyFill="1" applyBorder="1" applyAlignment="1">
      <alignment horizontal="right" vertical="center"/>
    </xf>
    <xf numFmtId="0" fontId="35" fillId="0" borderId="24" xfId="0" applyFont="1" applyBorder="1" applyAlignment="1">
      <alignment horizontal="center" vertical="center" wrapText="1"/>
    </xf>
    <xf numFmtId="0" fontId="35" fillId="0" borderId="25" xfId="0" applyFont="1" applyBorder="1" applyAlignment="1">
      <alignment horizontal="center" vertical="center" wrapText="1"/>
    </xf>
    <xf numFmtId="0" fontId="35" fillId="0" borderId="26" xfId="0" applyFont="1" applyBorder="1" applyAlignment="1">
      <alignment horizontal="center" vertical="center" wrapText="1"/>
    </xf>
    <xf numFmtId="0" fontId="35" fillId="0" borderId="24" xfId="0" applyFont="1" applyBorder="1">
      <alignment vertical="center"/>
    </xf>
    <xf numFmtId="0" fontId="32" fillId="0" borderId="0" xfId="0" applyFont="1" applyAlignment="1">
      <alignment horizontal="left" vertical="center"/>
    </xf>
    <xf numFmtId="0" fontId="29" fillId="0" borderId="0" xfId="0" applyFont="1" applyAlignment="1">
      <alignment horizontal="left" vertical="center"/>
    </xf>
    <xf numFmtId="177" fontId="29" fillId="0" borderId="7" xfId="0" applyNumberFormat="1" applyFont="1" applyBorder="1" applyAlignment="1">
      <alignment vertical="center"/>
    </xf>
    <xf numFmtId="0" fontId="29" fillId="0" borderId="7" xfId="0" applyFont="1" applyBorder="1" applyAlignment="1">
      <alignment horizontal="left" vertical="center"/>
    </xf>
    <xf numFmtId="0" fontId="35" fillId="0" borderId="7" xfId="0" applyFont="1" applyBorder="1" applyAlignment="1">
      <alignment horizontal="center" vertical="center"/>
    </xf>
    <xf numFmtId="0" fontId="35" fillId="0" borderId="7" xfId="0" applyFont="1" applyBorder="1">
      <alignment vertical="center"/>
    </xf>
    <xf numFmtId="0" fontId="35" fillId="0" borderId="7" xfId="0" applyFont="1" applyBorder="1" applyAlignment="1">
      <alignment horizontal="left" vertical="center"/>
    </xf>
    <xf numFmtId="0" fontId="41" fillId="0" borderId="7" xfId="0" applyFont="1" applyBorder="1" applyAlignment="1">
      <alignment horizontal="center" vertical="center" wrapText="1"/>
    </xf>
    <xf numFmtId="177" fontId="0" fillId="0" borderId="7" xfId="0" applyNumberFormat="1" applyBorder="1" applyAlignment="1">
      <alignment horizontal="center" vertical="center" wrapText="1"/>
    </xf>
    <xf numFmtId="9" fontId="0" fillId="0" borderId="7" xfId="0" applyNumberFormat="1" applyFill="1" applyBorder="1" applyAlignment="1">
      <alignment horizontal="center" vertical="center" wrapText="1"/>
    </xf>
    <xf numFmtId="0" fontId="0" fillId="0" borderId="7" xfId="0" applyFill="1" applyBorder="1" applyAlignment="1">
      <alignment horizontal="center" vertical="center" wrapText="1"/>
    </xf>
    <xf numFmtId="0" fontId="0" fillId="0" borderId="0" xfId="0" applyAlignment="1">
      <alignment horizontal="right" vertical="center"/>
    </xf>
    <xf numFmtId="0" fontId="0" fillId="0" borderId="7" xfId="0" applyBorder="1" applyAlignment="1">
      <alignment vertical="center" wrapText="1"/>
    </xf>
    <xf numFmtId="181" fontId="0" fillId="0" borderId="7" xfId="0" applyNumberFormat="1" applyBorder="1" applyAlignment="1">
      <alignment vertical="center" wrapText="1"/>
    </xf>
    <xf numFmtId="181" fontId="0" fillId="0" borderId="0" xfId="0" applyNumberFormat="1">
      <alignment vertical="center"/>
    </xf>
    <xf numFmtId="0" fontId="37" fillId="0" borderId="0" xfId="0" applyFont="1" applyFill="1">
      <alignment vertical="center"/>
    </xf>
    <xf numFmtId="0" fontId="34" fillId="0" borderId="0" xfId="0" applyFont="1" applyFill="1" applyAlignment="1">
      <alignment horizontal="center" vertical="center"/>
    </xf>
    <xf numFmtId="0" fontId="37" fillId="0" borderId="7" xfId="0" applyFont="1" applyBorder="1" applyAlignment="1">
      <alignment horizontal="center" vertical="center" wrapText="1"/>
    </xf>
    <xf numFmtId="0" fontId="37" fillId="0" borderId="7" xfId="0" applyFont="1" applyFill="1" applyBorder="1" applyAlignment="1">
      <alignment horizontal="center" vertical="center" wrapText="1"/>
    </xf>
    <xf numFmtId="0" fontId="36" fillId="0" borderId="7" xfId="0" applyFont="1" applyFill="1" applyBorder="1" applyAlignment="1">
      <alignment horizontal="justify" vertical="center"/>
    </xf>
    <xf numFmtId="0" fontId="29" fillId="0" borderId="7" xfId="0" applyFont="1" applyFill="1" applyBorder="1">
      <alignment vertical="center"/>
    </xf>
    <xf numFmtId="0" fontId="37" fillId="0" borderId="7" xfId="0" applyFont="1" applyBorder="1">
      <alignment vertical="center"/>
    </xf>
    <xf numFmtId="0" fontId="37" fillId="0" borderId="7" xfId="0" applyFont="1" applyFill="1" applyBorder="1">
      <alignment vertical="center"/>
    </xf>
    <xf numFmtId="0" fontId="29" fillId="0" borderId="7" xfId="0" applyFont="1" applyBorder="1" applyAlignment="1">
      <alignment horizontal="center" vertical="top" wrapText="1"/>
    </xf>
    <xf numFmtId="0" fontId="29" fillId="0" borderId="20" xfId="0" applyFont="1" applyFill="1" applyBorder="1" applyAlignment="1">
      <alignment horizontal="center" vertical="top" wrapText="1"/>
    </xf>
    <xf numFmtId="0" fontId="29" fillId="0" borderId="20" xfId="0" applyFont="1" applyBorder="1" applyAlignment="1">
      <alignment horizontal="center" vertical="top" wrapText="1"/>
    </xf>
    <xf numFmtId="0" fontId="29" fillId="0" borderId="21" xfId="0" applyFont="1" applyFill="1" applyBorder="1" applyAlignment="1">
      <alignment horizontal="center" vertical="top" wrapText="1"/>
    </xf>
    <xf numFmtId="0" fontId="29" fillId="0" borderId="21" xfId="0" applyFont="1" applyBorder="1" applyAlignment="1">
      <alignment horizontal="center" vertical="top" wrapText="1"/>
    </xf>
    <xf numFmtId="0" fontId="29" fillId="0" borderId="22" xfId="0" applyFont="1" applyFill="1" applyBorder="1" applyAlignment="1">
      <alignment horizontal="center" vertical="top" wrapText="1"/>
    </xf>
    <xf numFmtId="0" fontId="37" fillId="0" borderId="7" xfId="0" applyFont="1" applyBorder="1" applyAlignment="1">
      <alignment horizontal="center" vertical="center"/>
    </xf>
    <xf numFmtId="0" fontId="31" fillId="0" borderId="0" xfId="0" applyFont="1" applyAlignment="1">
      <alignment horizontal="center" vertical="center" wrapText="1"/>
    </xf>
    <xf numFmtId="0" fontId="35" fillId="0" borderId="7" xfId="0" applyFont="1" applyBorder="1" applyAlignment="1">
      <alignment horizontal="center" vertical="center" wrapText="1"/>
    </xf>
    <xf numFmtId="0" fontId="35" fillId="0" borderId="7" xfId="0" applyFont="1" applyBorder="1" applyAlignment="1">
      <alignment vertical="center" wrapText="1"/>
    </xf>
    <xf numFmtId="177" fontId="35" fillId="0" borderId="7" xfId="0" applyNumberFormat="1" applyFont="1" applyBorder="1">
      <alignment vertical="center"/>
    </xf>
    <xf numFmtId="177" fontId="35" fillId="0" borderId="7" xfId="0" applyNumberFormat="1" applyFont="1" applyBorder="1" applyAlignment="1">
      <alignment horizontal="center" vertical="center"/>
    </xf>
    <xf numFmtId="178" fontId="23" fillId="0" borderId="0" xfId="0" applyNumberFormat="1" applyFont="1" applyFill="1" applyBorder="1" applyAlignment="1" applyProtection="1">
      <alignment vertical="center"/>
      <protection locked="0"/>
    </xf>
    <xf numFmtId="14" fontId="17" fillId="0" borderId="0" xfId="0" applyNumberFormat="1" applyFont="1" applyFill="1" applyBorder="1" applyAlignment="1" applyProtection="1">
      <alignment horizontal="center" vertical="center" shrinkToFit="1"/>
      <protection locked="0"/>
    </xf>
    <xf numFmtId="178" fontId="19" fillId="0" borderId="0" xfId="0" applyNumberFormat="1" applyFont="1" applyFill="1" applyBorder="1" applyAlignment="1" applyProtection="1">
      <alignment horizontal="right" vertical="center" shrinkToFit="1"/>
    </xf>
    <xf numFmtId="0" fontId="42" fillId="0" borderId="0" xfId="0" applyFont="1">
      <alignment vertical="center"/>
    </xf>
    <xf numFmtId="43" fontId="43" fillId="0" borderId="7" xfId="1" applyNumberFormat="1" applyFont="1" applyFill="1" applyBorder="1" applyAlignment="1" applyProtection="1">
      <alignment vertical="center"/>
    </xf>
    <xf numFmtId="178" fontId="44" fillId="0" borderId="0" xfId="0" applyNumberFormat="1" applyFont="1" applyFill="1" applyBorder="1" applyAlignment="1" applyProtection="1">
      <alignment horizontal="center" vertical="center"/>
    </xf>
    <xf numFmtId="178" fontId="45" fillId="0" borderId="0" xfId="0" applyNumberFormat="1" applyFont="1" applyFill="1" applyBorder="1" applyAlignment="1" applyProtection="1">
      <alignment vertical="center"/>
    </xf>
    <xf numFmtId="178" fontId="46" fillId="0" borderId="0" xfId="0" applyNumberFormat="1" applyFont="1" applyFill="1" applyBorder="1" applyAlignment="1" applyProtection="1">
      <alignment vertical="center"/>
    </xf>
    <xf numFmtId="178" fontId="47" fillId="0" borderId="0" xfId="0" applyNumberFormat="1" applyFont="1" applyFill="1" applyBorder="1" applyAlignment="1" applyProtection="1">
      <alignment vertical="center"/>
    </xf>
    <xf numFmtId="0" fontId="30" fillId="0" borderId="7" xfId="0" applyNumberFormat="1" applyFont="1" applyBorder="1" applyAlignment="1">
      <alignment horizontal="center" vertical="center"/>
    </xf>
    <xf numFmtId="0" fontId="30" fillId="0" borderId="7" xfId="0" applyNumberFormat="1" applyFont="1" applyFill="1" applyBorder="1" applyAlignment="1">
      <alignment horizontal="center" vertical="center"/>
    </xf>
    <xf numFmtId="40" fontId="48" fillId="0" borderId="7" xfId="55" applyFont="1" applyBorder="1">
      <alignment horizontal="right"/>
    </xf>
    <xf numFmtId="0" fontId="41" fillId="0" borderId="7" xfId="0" applyFont="1" applyBorder="1" applyAlignment="1">
      <alignment horizontal="left" vertical="center" wrapText="1"/>
    </xf>
    <xf numFmtId="0" fontId="41" fillId="0" borderId="7" xfId="0" applyFont="1" applyBorder="1" applyAlignment="1">
      <alignment horizontal="left" vertical="top"/>
    </xf>
    <xf numFmtId="0" fontId="41" fillId="0" borderId="7" xfId="0" applyFont="1" applyBorder="1" applyAlignment="1">
      <alignment horizontal="left" vertical="center"/>
    </xf>
    <xf numFmtId="0" fontId="49" fillId="0" borderId="0" xfId="0" applyFont="1">
      <alignment vertical="center"/>
    </xf>
    <xf numFmtId="0" fontId="0" fillId="0" borderId="7" xfId="0" applyFont="1" applyFill="1" applyBorder="1" applyAlignment="1">
      <alignment horizontal="center" vertical="center" wrapText="1"/>
    </xf>
    <xf numFmtId="0" fontId="0" fillId="0" borderId="20" xfId="0" applyFont="1" applyFill="1" applyBorder="1" applyAlignment="1">
      <alignment horizontal="center" vertical="center" wrapText="1"/>
    </xf>
    <xf numFmtId="0" fontId="0" fillId="0" borderId="22" xfId="0" applyFont="1" applyFill="1" applyBorder="1" applyAlignment="1">
      <alignment horizontal="center" vertical="center" wrapText="1"/>
    </xf>
    <xf numFmtId="49" fontId="29" fillId="0" borderId="7" xfId="0" applyNumberFormat="1" applyFont="1" applyBorder="1" applyAlignment="1">
      <alignment horizontal="center" vertical="center"/>
    </xf>
    <xf numFmtId="0" fontId="50" fillId="0" borderId="7" xfId="56" applyBorder="1">
      <alignment horizontal="left"/>
    </xf>
    <xf numFmtId="40" fontId="50" fillId="0" borderId="7" xfId="55" applyBorder="1">
      <alignment horizontal="right"/>
    </xf>
    <xf numFmtId="0" fontId="0" fillId="0" borderId="9" xfId="0" applyBorder="1" applyAlignment="1">
      <alignment horizontal="center" vertical="center"/>
    </xf>
    <xf numFmtId="0" fontId="0" fillId="0" borderId="11" xfId="0" applyBorder="1" applyAlignment="1">
      <alignment horizontal="center" vertical="center"/>
    </xf>
    <xf numFmtId="177" fontId="51" fillId="0" borderId="7" xfId="0" applyNumberFormat="1" applyFont="1" applyBorder="1">
      <alignment vertical="center"/>
    </xf>
    <xf numFmtId="0" fontId="0" fillId="0" borderId="9" xfId="0" applyBorder="1" applyAlignment="1">
      <alignment horizontal="center" vertical="center" wrapText="1"/>
    </xf>
    <xf numFmtId="0" fontId="0" fillId="0" borderId="11" xfId="0" applyBorder="1" applyAlignment="1">
      <alignment horizontal="center" vertical="center" wrapText="1"/>
    </xf>
    <xf numFmtId="0" fontId="0" fillId="0" borderId="23" xfId="0" applyBorder="1" applyAlignment="1">
      <alignment horizontal="center" vertical="center"/>
    </xf>
    <xf numFmtId="0" fontId="52" fillId="0" borderId="0" xfId="0" applyFont="1">
      <alignment vertical="center"/>
    </xf>
    <xf numFmtId="0" fontId="39" fillId="0" borderId="7" xfId="0" applyFont="1" applyFill="1" applyBorder="1" applyAlignment="1">
      <alignment horizontal="center" vertical="center" wrapText="1"/>
    </xf>
    <xf numFmtId="0" fontId="39" fillId="0" borderId="7" xfId="0" applyFont="1" applyBorder="1" applyAlignment="1">
      <alignment horizontal="center" vertical="center" wrapText="1"/>
    </xf>
    <xf numFmtId="0" fontId="39" fillId="0" borderId="7" xfId="0" applyFont="1" applyBorder="1">
      <alignment vertical="center"/>
    </xf>
    <xf numFmtId="177" fontId="39" fillId="0" borderId="7" xfId="0" applyNumberFormat="1" applyFont="1" applyBorder="1">
      <alignment vertical="center"/>
    </xf>
    <xf numFmtId="0" fontId="39" fillId="0" borderId="9" xfId="0" applyFont="1" applyBorder="1" applyAlignment="1">
      <alignment horizontal="center" vertical="center"/>
    </xf>
    <xf numFmtId="0" fontId="39" fillId="0" borderId="23" xfId="0" applyFont="1" applyBorder="1" applyAlignment="1">
      <alignment horizontal="center" vertical="center"/>
    </xf>
    <xf numFmtId="0" fontId="39" fillId="0" borderId="11" xfId="0" applyFont="1" applyBorder="1" applyAlignment="1">
      <alignment horizontal="center" vertical="center"/>
    </xf>
    <xf numFmtId="0" fontId="42" fillId="0" borderId="7" xfId="0" applyFont="1" applyBorder="1" applyAlignment="1">
      <alignment horizontal="left" vertical="center"/>
    </xf>
    <xf numFmtId="0" fontId="52" fillId="0" borderId="7" xfId="0" applyFont="1" applyBorder="1" applyAlignment="1">
      <alignment horizontal="left" vertical="center"/>
    </xf>
    <xf numFmtId="0" fontId="39" fillId="0" borderId="0" xfId="0" applyFont="1" applyAlignment="1">
      <alignment horizontal="right" vertical="center"/>
    </xf>
    <xf numFmtId="0" fontId="42" fillId="0" borderId="7" xfId="0" applyFont="1" applyBorder="1" applyAlignment="1">
      <alignment horizontal="left" vertical="top"/>
    </xf>
    <xf numFmtId="0" fontId="52" fillId="0" borderId="7" xfId="0" applyFont="1" applyBorder="1" applyAlignment="1">
      <alignment horizontal="left" vertical="top"/>
    </xf>
    <xf numFmtId="181" fontId="37" fillId="0" borderId="7" xfId="0" applyNumberFormat="1" applyFont="1" applyBorder="1">
      <alignment vertical="center"/>
    </xf>
    <xf numFmtId="0" fontId="37" fillId="0" borderId="9" xfId="0" applyFont="1" applyBorder="1" applyAlignment="1">
      <alignment horizontal="center" vertical="center"/>
    </xf>
    <xf numFmtId="0" fontId="37" fillId="0" borderId="11" xfId="0" applyFont="1" applyBorder="1" applyAlignment="1">
      <alignment horizontal="center" vertical="center"/>
    </xf>
    <xf numFmtId="0" fontId="53" fillId="0" borderId="7" xfId="0" applyFont="1" applyBorder="1" applyAlignment="1">
      <alignment horizontal="left" vertical="center"/>
    </xf>
    <xf numFmtId="0" fontId="35" fillId="0" borderId="0" xfId="0" applyFont="1" applyAlignment="1">
      <alignment horizontal="right" vertical="center"/>
    </xf>
    <xf numFmtId="0" fontId="37" fillId="0" borderId="27" xfId="0" applyFont="1" applyBorder="1" applyAlignment="1">
      <alignment horizontal="center" vertical="center" wrapText="1"/>
    </xf>
    <xf numFmtId="0" fontId="37" fillId="0" borderId="24" xfId="0" applyFont="1" applyBorder="1" applyAlignment="1">
      <alignment horizontal="center" vertical="center" wrapText="1"/>
    </xf>
    <xf numFmtId="49" fontId="30" fillId="0" borderId="7" xfId="0" applyNumberFormat="1" applyFont="1" applyFill="1" applyBorder="1" applyAlignment="1">
      <alignment horizontal="center" vertical="center"/>
    </xf>
    <xf numFmtId="49" fontId="30" fillId="0" borderId="7" xfId="0" applyNumberFormat="1" applyFont="1" applyBorder="1" applyAlignment="1">
      <alignment horizontal="center" vertical="center"/>
    </xf>
    <xf numFmtId="177" fontId="37" fillId="0" borderId="7" xfId="0" applyNumberFormat="1" applyFont="1" applyBorder="1">
      <alignment vertical="center"/>
    </xf>
    <xf numFmtId="0" fontId="53" fillId="0" borderId="7" xfId="0" applyFont="1" applyBorder="1" applyAlignment="1">
      <alignment horizontal="left" vertical="top"/>
    </xf>
    <xf numFmtId="0" fontId="30" fillId="0" borderId="7" xfId="0" applyFont="1" applyBorder="1" applyAlignment="1">
      <alignment horizontal="center" vertical="center" wrapText="1"/>
    </xf>
    <xf numFmtId="0" fontId="30" fillId="0" borderId="7" xfId="0" applyFont="1" applyBorder="1">
      <alignment vertical="center"/>
    </xf>
    <xf numFmtId="0" fontId="30" fillId="0" borderId="7" xfId="0" applyFont="1" applyBorder="1" applyAlignment="1">
      <alignment horizontal="center" vertical="center"/>
    </xf>
    <xf numFmtId="181" fontId="30" fillId="0" borderId="7" xfId="0" applyNumberFormat="1" applyFont="1" applyBorder="1">
      <alignment vertical="center"/>
    </xf>
    <xf numFmtId="177" fontId="30" fillId="0" borderId="7" xfId="0" applyNumberFormat="1" applyFont="1" applyBorder="1">
      <alignment vertical="center"/>
    </xf>
    <xf numFmtId="0" fontId="30" fillId="0" borderId="9" xfId="0" applyFont="1" applyBorder="1" applyAlignment="1">
      <alignment horizontal="center" vertical="center"/>
    </xf>
    <xf numFmtId="0" fontId="30" fillId="0" borderId="11" xfId="0" applyFont="1" applyBorder="1" applyAlignment="1">
      <alignment horizontal="center" vertical="center"/>
    </xf>
    <xf numFmtId="0" fontId="54" fillId="0" borderId="7" xfId="0" applyFont="1" applyBorder="1" applyAlignment="1">
      <alignment horizontal="left" vertical="center" wrapText="1"/>
    </xf>
    <xf numFmtId="0" fontId="49" fillId="0" borderId="7" xfId="0" applyFont="1" applyBorder="1" applyAlignment="1">
      <alignment horizontal="left" vertical="center" wrapText="1"/>
    </xf>
    <xf numFmtId="0" fontId="54" fillId="0" borderId="7" xfId="0" applyFont="1" applyBorder="1" applyAlignment="1">
      <alignment horizontal="left" vertical="center"/>
    </xf>
    <xf numFmtId="0" fontId="49" fillId="0" borderId="7" xfId="0" applyFont="1" applyBorder="1" applyAlignment="1">
      <alignment horizontal="left" vertical="center"/>
    </xf>
    <xf numFmtId="0" fontId="30" fillId="0" borderId="0" xfId="0" applyFont="1" applyAlignment="1">
      <alignment horizontal="right" vertical="center"/>
    </xf>
    <xf numFmtId="0" fontId="30" fillId="0" borderId="27" xfId="0" applyFont="1" applyBorder="1" applyAlignment="1">
      <alignment horizontal="center" vertical="center" wrapText="1"/>
    </xf>
    <xf numFmtId="0" fontId="30" fillId="0" borderId="24" xfId="0" applyFont="1" applyBorder="1" applyAlignment="1">
      <alignment horizontal="center" vertical="center" wrapText="1"/>
    </xf>
    <xf numFmtId="0" fontId="54" fillId="0" borderId="7" xfId="0" applyFont="1" applyBorder="1" applyAlignment="1">
      <alignment horizontal="left" vertical="top"/>
    </xf>
    <xf numFmtId="0" fontId="49" fillId="0" borderId="7" xfId="0" applyFont="1" applyBorder="1" applyAlignment="1">
      <alignment horizontal="left" vertical="top"/>
    </xf>
    <xf numFmtId="0" fontId="54" fillId="0" borderId="0" xfId="0" applyFont="1">
      <alignment vertical="center"/>
    </xf>
    <xf numFmtId="0" fontId="30" fillId="0" borderId="9" xfId="0" applyFont="1" applyBorder="1" applyAlignment="1">
      <alignment horizontal="center" vertical="center" wrapText="1"/>
    </xf>
    <xf numFmtId="0" fontId="30" fillId="0" borderId="11" xfId="0" applyFont="1" applyBorder="1" applyAlignment="1">
      <alignment horizontal="center" vertical="center" wrapText="1"/>
    </xf>
    <xf numFmtId="0" fontId="30" fillId="0" borderId="7" xfId="0" applyNumberFormat="1" applyFont="1" applyBorder="1">
      <alignment vertical="center"/>
    </xf>
    <xf numFmtId="177" fontId="39" fillId="0" borderId="0" xfId="0" applyNumberFormat="1" applyFont="1">
      <alignment vertical="center"/>
    </xf>
    <xf numFmtId="0" fontId="30" fillId="0" borderId="23" xfId="0" applyFont="1" applyBorder="1" applyAlignment="1">
      <alignment horizontal="center" vertical="center" wrapText="1"/>
    </xf>
    <xf numFmtId="40" fontId="55" fillId="0" borderId="7" xfId="54" applyFont="1" applyBorder="1">
      <alignment horizontal="right"/>
    </xf>
    <xf numFmtId="40" fontId="55" fillId="0" borderId="7" xfId="55" applyFont="1" applyBorder="1">
      <alignment horizontal="right"/>
    </xf>
    <xf numFmtId="177" fontId="30" fillId="0" borderId="0" xfId="0" applyNumberFormat="1" applyFont="1">
      <alignment vertical="center"/>
    </xf>
    <xf numFmtId="40" fontId="50" fillId="0" borderId="7" xfId="54" applyBorder="1">
      <alignment horizontal="right"/>
    </xf>
    <xf numFmtId="0" fontId="29" fillId="0" borderId="7" xfId="0" applyNumberFormat="1" applyFont="1" applyBorder="1" applyAlignment="1">
      <alignment horizontal="center" vertical="center"/>
    </xf>
    <xf numFmtId="0" fontId="30" fillId="0" borderId="7" xfId="0" applyFont="1" applyFill="1" applyBorder="1" applyAlignment="1">
      <alignment horizontal="center" vertical="center"/>
    </xf>
    <xf numFmtId="0" fontId="30" fillId="0" borderId="23" xfId="0" applyFont="1" applyBorder="1" applyAlignment="1">
      <alignment horizontal="center" vertical="center"/>
    </xf>
    <xf numFmtId="183" fontId="30" fillId="0" borderId="7" xfId="0" applyNumberFormat="1" applyFont="1" applyBorder="1" applyAlignment="1">
      <alignment horizontal="center" vertical="center"/>
    </xf>
    <xf numFmtId="40" fontId="50" fillId="0" borderId="7" xfId="57" applyBorder="1">
      <alignment horizontal="right"/>
    </xf>
    <xf numFmtId="177" fontId="30" fillId="0" borderId="7" xfId="0" applyNumberFormat="1" applyFont="1" applyBorder="1" applyAlignment="1">
      <alignment horizontal="center" vertical="center"/>
    </xf>
    <xf numFmtId="0" fontId="39" fillId="0" borderId="7" xfId="0" applyFont="1" applyBorder="1" applyAlignment="1">
      <alignment horizontal="center" vertical="center"/>
    </xf>
    <xf numFmtId="49" fontId="39" fillId="0" borderId="7" xfId="0" applyNumberFormat="1" applyFont="1" applyBorder="1" applyAlignment="1">
      <alignment horizontal="center" vertical="center"/>
    </xf>
    <xf numFmtId="181" fontId="39" fillId="0" borderId="7" xfId="0" applyNumberFormat="1" applyFont="1" applyBorder="1">
      <alignment vertical="center"/>
    </xf>
    <xf numFmtId="0" fontId="42" fillId="0" borderId="9" xfId="0" applyFont="1" applyBorder="1" applyAlignment="1">
      <alignment horizontal="center" vertical="center"/>
    </xf>
    <xf numFmtId="0" fontId="52" fillId="0" borderId="11" xfId="0" applyFont="1" applyBorder="1" applyAlignment="1">
      <alignment horizontal="center" vertical="center"/>
    </xf>
    <xf numFmtId="0" fontId="42" fillId="0" borderId="7" xfId="0" applyFont="1" applyBorder="1">
      <alignment vertical="center"/>
    </xf>
    <xf numFmtId="181" fontId="52" fillId="0" borderId="7" xfId="0" applyNumberFormat="1" applyFont="1" applyBorder="1">
      <alignment vertical="center"/>
    </xf>
    <xf numFmtId="0" fontId="52" fillId="0" borderId="7" xfId="0" applyFont="1" applyBorder="1">
      <alignment vertical="center"/>
    </xf>
    <xf numFmtId="177" fontId="52" fillId="0" borderId="7" xfId="0" applyNumberFormat="1" applyFont="1" applyBorder="1">
      <alignment vertical="center"/>
    </xf>
    <xf numFmtId="0" fontId="42" fillId="0" borderId="0" xfId="0" applyFont="1" applyAlignment="1">
      <alignment horizontal="right" vertical="center"/>
    </xf>
    <xf numFmtId="0" fontId="39" fillId="0" borderId="7" xfId="0" applyNumberFormat="1" applyFont="1" applyBorder="1">
      <alignment vertical="center"/>
    </xf>
    <xf numFmtId="0" fontId="39" fillId="0" borderId="7" xfId="0" applyNumberFormat="1" applyFont="1" applyBorder="1" applyAlignment="1">
      <alignment horizontal="center" vertical="center"/>
    </xf>
    <xf numFmtId="0" fontId="52" fillId="0" borderId="9" xfId="0" applyFont="1" applyBorder="1" applyAlignment="1">
      <alignment horizontal="left" vertical="center" wrapText="1"/>
    </xf>
    <xf numFmtId="0" fontId="52" fillId="0" borderId="23" xfId="0" applyFont="1" applyBorder="1" applyAlignment="1">
      <alignment horizontal="left" vertical="center" wrapText="1"/>
    </xf>
    <xf numFmtId="0" fontId="52" fillId="0" borderId="11" xfId="0" applyFont="1" applyBorder="1" applyAlignment="1">
      <alignment horizontal="left" vertical="center" wrapText="1"/>
    </xf>
    <xf numFmtId="0" fontId="52" fillId="0" borderId="27" xfId="0" applyFont="1" applyBorder="1" applyAlignment="1">
      <alignment horizontal="left" vertical="top"/>
    </xf>
    <xf numFmtId="0" fontId="52" fillId="0" borderId="28" xfId="0" applyFont="1" applyBorder="1" applyAlignment="1">
      <alignment horizontal="left" vertical="top"/>
    </xf>
    <xf numFmtId="0" fontId="52" fillId="0" borderId="9" xfId="0" applyFont="1" applyBorder="1" applyAlignment="1">
      <alignment horizontal="left" vertical="center"/>
    </xf>
    <xf numFmtId="0" fontId="52" fillId="0" borderId="23" xfId="0" applyFont="1" applyBorder="1" applyAlignment="1">
      <alignment horizontal="left" vertical="center"/>
    </xf>
    <xf numFmtId="0" fontId="52" fillId="0" borderId="11" xfId="0" applyFont="1" applyBorder="1" applyAlignment="1">
      <alignment horizontal="left" vertical="center"/>
    </xf>
    <xf numFmtId="0" fontId="52" fillId="0" borderId="24" xfId="0" applyFont="1" applyBorder="1" applyAlignment="1">
      <alignment horizontal="left" vertical="top"/>
    </xf>
    <xf numFmtId="0" fontId="52" fillId="0" borderId="26" xfId="0" applyFont="1" applyBorder="1" applyAlignment="1">
      <alignment horizontal="left" vertical="top"/>
    </xf>
    <xf numFmtId="0" fontId="42" fillId="0" borderId="9" xfId="0" applyFont="1" applyBorder="1" applyAlignment="1">
      <alignment horizontal="left" vertical="center" wrapText="1"/>
    </xf>
    <xf numFmtId="0" fontId="42" fillId="0" borderId="27" xfId="0" applyFont="1" applyBorder="1" applyAlignment="1">
      <alignment horizontal="left" vertical="top"/>
    </xf>
    <xf numFmtId="0" fontId="42" fillId="0" borderId="9" xfId="0" applyFont="1" applyBorder="1" applyAlignment="1">
      <alignment horizontal="left" vertical="center"/>
    </xf>
    <xf numFmtId="0" fontId="56" fillId="0" borderId="0" xfId="0" applyFont="1" applyAlignment="1">
      <alignment horizontal="center" vertical="center" wrapText="1"/>
    </xf>
    <xf numFmtId="0" fontId="38" fillId="0" borderId="0" xfId="0" applyFont="1">
      <alignment vertical="center"/>
    </xf>
    <xf numFmtId="0" fontId="34" fillId="0" borderId="0" xfId="0" applyFont="1" applyAlignment="1">
      <alignment vertical="center" wrapText="1"/>
    </xf>
    <xf numFmtId="0" fontId="34" fillId="0" borderId="0" xfId="0" applyFont="1" applyAlignment="1">
      <alignment horizontal="left" vertical="center"/>
    </xf>
    <xf numFmtId="0" fontId="34" fillId="0" borderId="0" xfId="0" applyFont="1">
      <alignment vertical="center"/>
    </xf>
    <xf numFmtId="0" fontId="30" fillId="0" borderId="7" xfId="0" applyFont="1" applyBorder="1" quotePrefix="1">
      <alignment vertical="center"/>
    </xf>
  </cellXfs>
  <cellStyles count="58">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商品流通企业财务报表1_银行公式表" xfId="49"/>
    <cellStyle name="千位分隔 3" xfId="50"/>
    <cellStyle name="千位分隔_模拟报表(第二版)" xfId="51"/>
    <cellStyle name="常规_模拟报表(第二版)" xfId="52"/>
    <cellStyle name="Normal" xfId="53"/>
    <cellStyle name="periodEndBalanceAmountDrD" xfId="54"/>
    <cellStyle name="periodEndBalanceAmountCrD" xfId="55"/>
    <cellStyle name="accountNameD" xfId="56"/>
    <cellStyle name="amountCrD" xfId="5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3" Type="http://schemas.openxmlformats.org/officeDocument/2006/relationships/sharedStrings" Target="sharedStrings.xml"/><Relationship Id="rId42" Type="http://schemas.openxmlformats.org/officeDocument/2006/relationships/styles" Target="styles.xml"/><Relationship Id="rId41" Type="http://schemas.openxmlformats.org/officeDocument/2006/relationships/theme" Target="theme/theme1.xml"/><Relationship Id="rId40" Type="http://schemas.openxmlformats.org/officeDocument/2006/relationships/externalLink" Target="externalLinks/externalLink3.xml"/><Relationship Id="rId4" Type="http://schemas.openxmlformats.org/officeDocument/2006/relationships/worksheet" Target="worksheets/sheet4.xml"/><Relationship Id="rId39" Type="http://schemas.openxmlformats.org/officeDocument/2006/relationships/externalLink" Target="externalLinks/externalLink2.xml"/><Relationship Id="rId38" Type="http://schemas.openxmlformats.org/officeDocument/2006/relationships/externalLink" Target="externalLinks/externalLink1.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book\Desktop\&#23459;&#27721;&#21439;&#22269;&#36164;&#23616;&#32463;&#33829;&#24615;&#25351;&#26631;&#23457;&#35745;\&#36130;&#21153;&#25253;&#34920;&#65288;&#19968;&#33324;&#20225;&#19994;&#20010;&#21035;&#27169;&#26495;&#65289;.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lenovo\Desktop\&#26519;&#33437;&#21313;&#19977;&#20116;&#25206;&#36139;&#39033;&#30446;\&#24052;&#23452;&#21306;&#21313;&#19977;&#20116;&#26399;&#38388;&#39033;&#30446;&#65288;1&#65289;\&#25206;&#36139;&#20844;&#21496;\&#39282;&#26009;&#21378;\&#31185;&#30446;&#20313;&#39069;&#34920;-202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Users\lenovo\Desktop\&#26519;&#33437;&#21313;&#19977;&#20116;&#25206;&#36139;&#39033;&#30446;\&#24052;&#23452;&#21306;&#21313;&#19977;&#20116;&#26399;&#38388;&#39033;&#30446;&#65288;1&#65289;\&#25206;&#36139;&#20844;&#21496;\&#39282;&#26009;&#21378;\2020&#20313;&#39069;&#34920;.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X0年年初数合并抵消分录"/>
      <sheetName val="X0年12月31日合并抵消分录"/>
      <sheetName val="X1年12月31日合并抵消分录"/>
      <sheetName val="2002年12月31日合并抵消分录"/>
      <sheetName val="合并抵消分录汇总表"/>
      <sheetName val="X0年年初数合并工作底稿"/>
      <sheetName val="X0年12月31日合并工作底稿"/>
      <sheetName val="X1年12月31日合并工作底稿"/>
      <sheetName val="2002年12月31日合并工作底稿"/>
      <sheetName val="资产表"/>
      <sheetName val="负债表"/>
      <sheetName val="利润表"/>
      <sheetName val="现金流量表"/>
      <sheetName val="所有者权益变动表"/>
      <sheetName val="所有者权益变动表（续）"/>
    </sheetNames>
    <sheetDataSet>
      <sheetData sheetId="0"/>
      <sheetData sheetId="1">
        <row r="2">
          <cell r="C2" t="str">
            <v>X0.12.31</v>
          </cell>
        </row>
      </sheetData>
      <sheetData sheetId="2">
        <row r="2">
          <cell r="C2" t="str">
            <v>X1.12.31</v>
          </cell>
        </row>
      </sheetData>
      <sheetData sheetId="3"/>
      <sheetData sheetId="4"/>
      <sheetData sheetId="5"/>
      <sheetData sheetId="6">
        <row r="9">
          <cell r="E9">
            <v>0</v>
          </cell>
        </row>
        <row r="12">
          <cell r="E12">
            <v>0</v>
          </cell>
        </row>
        <row r="16">
          <cell r="E16">
            <v>0</v>
          </cell>
        </row>
        <row r="17">
          <cell r="E17">
            <v>0</v>
          </cell>
        </row>
        <row r="22">
          <cell r="E22">
            <v>0</v>
          </cell>
        </row>
        <row r="23">
          <cell r="E23">
            <v>0</v>
          </cell>
        </row>
        <row r="33">
          <cell r="E33">
            <v>0</v>
          </cell>
        </row>
        <row r="35">
          <cell r="E35">
            <v>0</v>
          </cell>
        </row>
      </sheetData>
      <sheetData sheetId="7">
        <row r="9">
          <cell r="E9">
            <v>0</v>
          </cell>
        </row>
        <row r="12">
          <cell r="E12">
            <v>0</v>
          </cell>
        </row>
        <row r="16">
          <cell r="E16">
            <v>0</v>
          </cell>
        </row>
        <row r="17">
          <cell r="E17">
            <v>0</v>
          </cell>
        </row>
        <row r="22">
          <cell r="E22">
            <v>0</v>
          </cell>
        </row>
        <row r="23">
          <cell r="E23">
            <v>0</v>
          </cell>
        </row>
        <row r="33">
          <cell r="E33">
            <v>0</v>
          </cell>
        </row>
        <row r="35">
          <cell r="E35">
            <v>0</v>
          </cell>
        </row>
      </sheetData>
      <sheetData sheetId="8"/>
      <sheetData sheetId="9"/>
      <sheetData sheetId="10"/>
      <sheetData sheetId="11"/>
      <sheetData sheetId="12"/>
      <sheetData sheetId="13"/>
      <sheetData sheetId="1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第一页"/>
    </sheetNames>
    <sheetDataSet>
      <sheetData sheetId="0">
        <row r="9">
          <cell r="I9">
            <v>312</v>
          </cell>
        </row>
        <row r="10">
          <cell r="I10">
            <v>2466428.61</v>
          </cell>
        </row>
        <row r="14">
          <cell r="I14">
            <v>1594344.45</v>
          </cell>
        </row>
        <row r="15">
          <cell r="I15">
            <v>452920.25</v>
          </cell>
        </row>
        <row r="21">
          <cell r="I21">
            <v>555688.39</v>
          </cell>
        </row>
        <row r="22">
          <cell r="I22">
            <v>67564.71</v>
          </cell>
        </row>
        <row r="24">
          <cell r="I24">
            <v>112909.03</v>
          </cell>
        </row>
        <row r="26">
          <cell r="I26">
            <v>10410700.76</v>
          </cell>
        </row>
        <row r="27">
          <cell r="J27">
            <v>2786248.82</v>
          </cell>
        </row>
        <row r="28">
          <cell r="I28">
            <v>15277.72</v>
          </cell>
        </row>
        <row r="31">
          <cell r="J31">
            <v>37.23</v>
          </cell>
        </row>
        <row r="32">
          <cell r="J32">
            <v>103992</v>
          </cell>
        </row>
        <row r="33">
          <cell r="J33">
            <v>78792.7</v>
          </cell>
        </row>
        <row r="39">
          <cell r="J39">
            <v>1875.99</v>
          </cell>
        </row>
        <row r="48">
          <cell r="J48">
            <v>13290</v>
          </cell>
        </row>
        <row r="51">
          <cell r="J51">
            <v>7485228.06</v>
          </cell>
        </row>
        <row r="52">
          <cell r="J52">
            <v>1000000</v>
          </cell>
        </row>
        <row r="54">
          <cell r="J54">
            <v>1000000</v>
          </cell>
        </row>
        <row r="57">
          <cell r="I57">
            <v>729</v>
          </cell>
        </row>
        <row r="58">
          <cell r="J58">
            <v>1784258.95</v>
          </cell>
        </row>
        <row r="59">
          <cell r="J59">
            <v>1400035.81</v>
          </cell>
        </row>
      </sheetData>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2020余额表"/>
    </sheetNames>
    <sheetDataSet>
      <sheetData sheetId="0">
        <row r="128">
          <cell r="I128">
            <v>1271505.34</v>
          </cell>
        </row>
        <row r="129">
          <cell r="I129">
            <v>-66442.4</v>
          </cell>
        </row>
        <row r="132">
          <cell r="I132">
            <v>7450573.52</v>
          </cell>
        </row>
        <row r="133">
          <cell r="I133">
            <v>915</v>
          </cell>
        </row>
      </sheetData>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B25"/>
  <sheetViews>
    <sheetView workbookViewId="0">
      <selection activeCell="A4" sqref="A4"/>
    </sheetView>
  </sheetViews>
  <sheetFormatPr defaultColWidth="9" defaultRowHeight="14" outlineLevelCol="1"/>
  <cols>
    <col min="1" max="1" width="25.3818181818182" customWidth="1"/>
    <col min="2" max="2" width="42.2545454545455" customWidth="1"/>
  </cols>
  <sheetData>
    <row r="2" spans="1:1">
      <c r="A2" t="s">
        <v>0</v>
      </c>
    </row>
    <row r="3" spans="1:1">
      <c r="A3" t="s">
        <v>1</v>
      </c>
    </row>
    <row r="4" spans="1:2">
      <c r="A4" t="s">
        <v>2</v>
      </c>
      <c r="B4" t="s">
        <v>3</v>
      </c>
    </row>
    <row r="5" spans="1:2">
      <c r="A5" t="s">
        <v>4</v>
      </c>
      <c r="B5" t="s">
        <v>5</v>
      </c>
    </row>
    <row r="6" spans="1:2">
      <c r="A6" t="s">
        <v>6</v>
      </c>
      <c r="B6" t="s">
        <v>7</v>
      </c>
    </row>
    <row r="7" spans="1:2">
      <c r="A7" t="s">
        <v>8</v>
      </c>
      <c r="B7" t="s">
        <v>9</v>
      </c>
    </row>
    <row r="8" spans="1:2">
      <c r="A8" t="s">
        <v>10</v>
      </c>
      <c r="B8" t="s">
        <v>11</v>
      </c>
    </row>
    <row r="9" spans="1:2">
      <c r="A9" t="s">
        <v>12</v>
      </c>
      <c r="B9" t="s">
        <v>13</v>
      </c>
    </row>
    <row r="10" spans="1:2">
      <c r="A10" t="s">
        <v>14</v>
      </c>
      <c r="B10" t="s">
        <v>15</v>
      </c>
    </row>
    <row r="11" spans="1:2">
      <c r="A11" t="s">
        <v>16</v>
      </c>
      <c r="B11" t="s">
        <v>17</v>
      </c>
    </row>
    <row r="12" spans="1:2">
      <c r="A12" t="s">
        <v>18</v>
      </c>
      <c r="B12" t="s">
        <v>19</v>
      </c>
    </row>
    <row r="13" spans="1:2">
      <c r="A13" t="s">
        <v>20</v>
      </c>
      <c r="B13" t="s">
        <v>21</v>
      </c>
    </row>
    <row r="14" spans="1:2">
      <c r="A14" t="s">
        <v>22</v>
      </c>
      <c r="B14" t="s">
        <v>23</v>
      </c>
    </row>
    <row r="15" spans="1:2">
      <c r="A15" t="s">
        <v>24</v>
      </c>
      <c r="B15" t="s">
        <v>25</v>
      </c>
    </row>
    <row r="16" spans="1:2">
      <c r="A16" t="s">
        <v>26</v>
      </c>
      <c r="B16" t="s">
        <v>27</v>
      </c>
    </row>
    <row r="17" spans="1:2">
      <c r="A17" t="s">
        <v>28</v>
      </c>
      <c r="B17" t="s">
        <v>29</v>
      </c>
    </row>
    <row r="18" spans="1:2">
      <c r="A18" t="s">
        <v>30</v>
      </c>
      <c r="B18" t="s">
        <v>31</v>
      </c>
    </row>
    <row r="19" spans="1:2">
      <c r="A19" t="s">
        <v>32</v>
      </c>
      <c r="B19" t="s">
        <v>33</v>
      </c>
    </row>
    <row r="20" spans="1:2">
      <c r="A20" t="s">
        <v>34</v>
      </c>
      <c r="B20" t="s">
        <v>35</v>
      </c>
    </row>
    <row r="21" spans="1:2">
      <c r="A21" t="s">
        <v>36</v>
      </c>
      <c r="B21" t="s">
        <v>37</v>
      </c>
    </row>
    <row r="22" spans="1:2">
      <c r="A22" t="s">
        <v>38</v>
      </c>
      <c r="B22" t="s">
        <v>39</v>
      </c>
    </row>
    <row r="23" spans="1:2">
      <c r="A23" t="s">
        <v>40</v>
      </c>
      <c r="B23" t="s">
        <v>41</v>
      </c>
    </row>
    <row r="24" spans="1:1">
      <c r="A24" t="s">
        <v>42</v>
      </c>
    </row>
    <row r="25" spans="1:2">
      <c r="A25" t="s">
        <v>43</v>
      </c>
      <c r="B25" t="s">
        <v>44</v>
      </c>
    </row>
  </sheetData>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AA22"/>
  <sheetViews>
    <sheetView view="pageBreakPreview" zoomScale="70" zoomScaleNormal="100" workbookViewId="0">
      <selection activeCell="A4" sqref="A4"/>
    </sheetView>
  </sheetViews>
  <sheetFormatPr defaultColWidth="9" defaultRowHeight="14"/>
  <cols>
    <col min="1" max="1" width="8.38181818181818" style="153" customWidth="1"/>
    <col min="2" max="2" width="14.8818181818182" style="153" customWidth="1"/>
    <col min="3" max="3" width="21.2545454545455" style="153" customWidth="1"/>
    <col min="4" max="5" width="9" style="153"/>
    <col min="6" max="6" width="11.8181818181818" style="153" customWidth="1"/>
    <col min="7" max="9" width="5.75454545454545" style="153" customWidth="1"/>
    <col min="10" max="12" width="4.5" style="153" customWidth="1"/>
    <col min="13" max="13" width="7.5" style="153" customWidth="1"/>
    <col min="14" max="14" width="13.8909090909091" style="153" customWidth="1"/>
    <col min="15" max="15" width="12.7818181818182" style="153" customWidth="1"/>
    <col min="16" max="16" width="13.8909090909091" style="153" customWidth="1"/>
    <col min="17" max="21" width="9" style="153"/>
    <col min="22" max="22" width="13.8909090909091" style="153" customWidth="1"/>
    <col min="23" max="23" width="9" style="153"/>
    <col min="24" max="24" width="9.88181818181818" style="153" customWidth="1"/>
    <col min="25" max="25" width="14.4454545454545" style="272" customWidth="1"/>
    <col min="26" max="26" width="13.2181818181818" style="272" customWidth="1"/>
    <col min="27" max="27" width="14.4454545454545" style="272" customWidth="1"/>
    <col min="28" max="16384" width="9" style="153"/>
  </cols>
  <sheetData>
    <row r="2" ht="27" customHeight="1" spans="1:22">
      <c r="A2" s="157" t="s">
        <v>212</v>
      </c>
      <c r="B2" s="98"/>
      <c r="C2" s="98"/>
      <c r="D2" s="98"/>
      <c r="E2" s="98"/>
      <c r="F2" s="98"/>
      <c r="G2" s="98"/>
      <c r="H2" s="98"/>
      <c r="I2" s="98"/>
      <c r="J2" s="98"/>
      <c r="K2" s="98"/>
      <c r="L2" s="98"/>
      <c r="M2" s="98"/>
      <c r="N2" s="98"/>
      <c r="O2" s="98"/>
      <c r="P2" s="98"/>
      <c r="Q2" s="98"/>
      <c r="R2" s="98"/>
      <c r="S2" s="98"/>
      <c r="T2" s="98"/>
      <c r="U2" s="98"/>
      <c r="V2" s="98"/>
    </row>
    <row r="3" spans="22:23">
      <c r="V3" s="263"/>
      <c r="W3" s="263" t="s">
        <v>213</v>
      </c>
    </row>
    <row r="4" spans="1:1">
      <c r="A4" s="203" t="s">
        <v>54</v>
      </c>
    </row>
    <row r="5" spans="1:1">
      <c r="A5" s="215" t="str">
        <f>货币资金!A5</f>
        <v>填报单位：林芝市巴建藏猪产业饲料加工生产有限责任公司</v>
      </c>
    </row>
    <row r="6" spans="1:23">
      <c r="A6" s="215" t="str">
        <f>货币资金!A6</f>
        <v>项目名称：巴宜区八一镇藏香猪产业饲料加工厂建设项目</v>
      </c>
      <c r="V6" s="238"/>
      <c r="W6" s="245" t="s">
        <v>214</v>
      </c>
    </row>
    <row r="7" spans="1:23">
      <c r="A7" s="252" t="s">
        <v>150</v>
      </c>
      <c r="B7" s="252" t="s">
        <v>215</v>
      </c>
      <c r="C7" s="252" t="s">
        <v>216</v>
      </c>
      <c r="D7" s="252" t="s">
        <v>217</v>
      </c>
      <c r="E7" s="252" t="s">
        <v>218</v>
      </c>
      <c r="F7" s="252" t="s">
        <v>219</v>
      </c>
      <c r="G7" s="252" t="s">
        <v>220</v>
      </c>
      <c r="H7" s="252"/>
      <c r="I7" s="252"/>
      <c r="J7" s="252"/>
      <c r="K7" s="252"/>
      <c r="L7" s="252"/>
      <c r="M7" s="269" t="s">
        <v>155</v>
      </c>
      <c r="N7" s="273"/>
      <c r="O7" s="273"/>
      <c r="P7" s="270"/>
      <c r="Q7" s="252" t="s">
        <v>156</v>
      </c>
      <c r="R7" s="252"/>
      <c r="S7" s="252"/>
      <c r="T7" s="252"/>
      <c r="U7" s="269" t="s">
        <v>157</v>
      </c>
      <c r="V7" s="270"/>
      <c r="W7" s="230" t="s">
        <v>65</v>
      </c>
    </row>
    <row r="8" spans="1:23">
      <c r="A8" s="252"/>
      <c r="B8" s="252"/>
      <c r="C8" s="252"/>
      <c r="D8" s="252"/>
      <c r="E8" s="252"/>
      <c r="F8" s="252"/>
      <c r="G8" s="252" t="s">
        <v>221</v>
      </c>
      <c r="H8" s="252"/>
      <c r="I8" s="252"/>
      <c r="J8" s="252" t="s">
        <v>222</v>
      </c>
      <c r="K8" s="252" t="s">
        <v>223</v>
      </c>
      <c r="L8" s="252" t="s">
        <v>224</v>
      </c>
      <c r="M8" s="252" t="s">
        <v>225</v>
      </c>
      <c r="N8" s="252" t="s">
        <v>226</v>
      </c>
      <c r="O8" s="252" t="s">
        <v>227</v>
      </c>
      <c r="P8" s="252" t="s">
        <v>228</v>
      </c>
      <c r="Q8" s="269" t="s">
        <v>120</v>
      </c>
      <c r="R8" s="270"/>
      <c r="S8" s="269" t="s">
        <v>121</v>
      </c>
      <c r="T8" s="270"/>
      <c r="U8" s="252" t="s">
        <v>225</v>
      </c>
      <c r="V8" s="252" t="s">
        <v>164</v>
      </c>
      <c r="W8" s="230"/>
    </row>
    <row r="9" ht="26" spans="1:23">
      <c r="A9" s="252"/>
      <c r="B9" s="252"/>
      <c r="C9" s="252"/>
      <c r="D9" s="252"/>
      <c r="E9" s="252"/>
      <c r="F9" s="252"/>
      <c r="G9" s="252" t="s">
        <v>229</v>
      </c>
      <c r="H9" s="252" t="s">
        <v>230</v>
      </c>
      <c r="I9" s="252" t="s">
        <v>231</v>
      </c>
      <c r="J9" s="252"/>
      <c r="K9" s="252"/>
      <c r="L9" s="252"/>
      <c r="M9" s="252"/>
      <c r="N9" s="252"/>
      <c r="O9" s="252"/>
      <c r="P9" s="252"/>
      <c r="Q9" s="252" t="s">
        <v>225</v>
      </c>
      <c r="R9" s="252" t="s">
        <v>164</v>
      </c>
      <c r="S9" s="252" t="s">
        <v>225</v>
      </c>
      <c r="T9" s="252" t="s">
        <v>164</v>
      </c>
      <c r="U9" s="252"/>
      <c r="V9" s="252"/>
      <c r="W9" s="230"/>
    </row>
    <row r="10" spans="1:23">
      <c r="A10" s="253"/>
      <c r="B10" s="209" t="s">
        <v>124</v>
      </c>
      <c r="C10" s="209" t="s">
        <v>125</v>
      </c>
      <c r="D10" s="209" t="s">
        <v>126</v>
      </c>
      <c r="E10" s="209" t="s">
        <v>127</v>
      </c>
      <c r="F10" s="209" t="s">
        <v>128</v>
      </c>
      <c r="G10" s="209" t="s">
        <v>129</v>
      </c>
      <c r="H10" s="209" t="s">
        <v>130</v>
      </c>
      <c r="I10" s="209" t="s">
        <v>131</v>
      </c>
      <c r="J10" s="209" t="s">
        <v>132</v>
      </c>
      <c r="K10" s="209" t="s">
        <v>133</v>
      </c>
      <c r="L10" s="249" t="s">
        <v>134</v>
      </c>
      <c r="M10" s="249" t="s">
        <v>135</v>
      </c>
      <c r="N10" s="249" t="s">
        <v>136</v>
      </c>
      <c r="O10" s="249" t="s">
        <v>137</v>
      </c>
      <c r="P10" s="249" t="s">
        <v>138</v>
      </c>
      <c r="Q10" s="249" t="s">
        <v>166</v>
      </c>
      <c r="R10" s="249" t="s">
        <v>167</v>
      </c>
      <c r="S10" s="249" t="s">
        <v>168</v>
      </c>
      <c r="T10" s="249" t="s">
        <v>169</v>
      </c>
      <c r="U10" s="249" t="s">
        <v>194</v>
      </c>
      <c r="V10" s="249" t="s">
        <v>195</v>
      </c>
      <c r="W10" s="249" t="s">
        <v>196</v>
      </c>
    </row>
    <row r="11" spans="1:27">
      <c r="A11" s="253"/>
      <c r="B11" s="101" t="s">
        <v>232</v>
      </c>
      <c r="C11" s="253"/>
      <c r="D11" s="255"/>
      <c r="E11" s="253"/>
      <c r="F11" s="253"/>
      <c r="G11" s="253"/>
      <c r="H11" s="253"/>
      <c r="I11" s="253"/>
      <c r="J11" s="254"/>
      <c r="K11" s="254"/>
      <c r="L11" s="254"/>
      <c r="M11" s="254"/>
      <c r="N11" s="274">
        <v>10410700.76</v>
      </c>
      <c r="O11" s="275">
        <v>2786248.82</v>
      </c>
      <c r="P11" s="256">
        <f>N11-O11</f>
        <v>7624451.94</v>
      </c>
      <c r="Q11" s="254"/>
      <c r="R11" s="256"/>
      <c r="S11" s="254"/>
      <c r="T11" s="256"/>
      <c r="U11" s="254"/>
      <c r="V11" s="256">
        <f>P11+R11-T11</f>
        <v>7624451.94</v>
      </c>
      <c r="W11" s="231"/>
      <c r="X11" s="121"/>
      <c r="Z11" s="272">
        <f>O11+'固定资产-2'!L11</f>
        <v>2866101.62</v>
      </c>
      <c r="AA11" s="272">
        <f>P11+'固定资产-2'!M11</f>
        <v>9208199.14</v>
      </c>
    </row>
    <row r="12" spans="1:23">
      <c r="A12" s="253"/>
      <c r="B12" s="254" t="s">
        <v>233</v>
      </c>
      <c r="C12" s="253"/>
      <c r="D12" s="255"/>
      <c r="E12" s="253"/>
      <c r="F12" s="253"/>
      <c r="G12" s="253"/>
      <c r="H12" s="253"/>
      <c r="I12" s="253"/>
      <c r="J12" s="254"/>
      <c r="K12" s="254"/>
      <c r="L12" s="254"/>
      <c r="M12" s="254"/>
      <c r="N12" s="256">
        <f>N11</f>
        <v>10410700.76</v>
      </c>
      <c r="O12" s="256">
        <f>O11</f>
        <v>2786248.82</v>
      </c>
      <c r="P12" s="256">
        <f>P11</f>
        <v>7624451.94</v>
      </c>
      <c r="Q12" s="254"/>
      <c r="R12" s="256"/>
      <c r="S12" s="254"/>
      <c r="T12" s="256"/>
      <c r="U12" s="254"/>
      <c r="V12" s="256">
        <f>V11</f>
        <v>7624451.94</v>
      </c>
      <c r="W12" s="231"/>
    </row>
    <row r="13" ht="64" customHeight="1" spans="1:23">
      <c r="A13" s="259"/>
      <c r="B13" s="260"/>
      <c r="C13" s="260"/>
      <c r="D13" s="260"/>
      <c r="E13" s="260"/>
      <c r="F13" s="260"/>
      <c r="G13" s="260"/>
      <c r="H13" s="260"/>
      <c r="I13" s="260"/>
      <c r="J13" s="260"/>
      <c r="K13" s="260"/>
      <c r="L13" s="260"/>
      <c r="M13" s="260"/>
      <c r="N13" s="260"/>
      <c r="O13" s="260"/>
      <c r="P13" s="260"/>
      <c r="Q13" s="260"/>
      <c r="R13" s="260"/>
      <c r="S13" s="260"/>
      <c r="T13" s="266"/>
      <c r="U13" s="267"/>
      <c r="V13" s="267"/>
      <c r="W13" s="267"/>
    </row>
    <row r="14" spans="1:23">
      <c r="A14" s="261"/>
      <c r="B14" s="262"/>
      <c r="C14" s="262"/>
      <c r="D14" s="262"/>
      <c r="E14" s="262"/>
      <c r="F14" s="262"/>
      <c r="G14" s="262"/>
      <c r="H14" s="262"/>
      <c r="I14" s="262"/>
      <c r="J14" s="262"/>
      <c r="K14" s="262"/>
      <c r="L14" s="262"/>
      <c r="M14" s="262"/>
      <c r="N14" s="262"/>
      <c r="O14" s="262"/>
      <c r="P14" s="262"/>
      <c r="Q14" s="262"/>
      <c r="R14" s="262"/>
      <c r="S14" s="262"/>
      <c r="T14" s="267"/>
      <c r="U14" s="267"/>
      <c r="V14" s="267"/>
      <c r="W14" s="267"/>
    </row>
    <row r="15" spans="1:22">
      <c r="A15" s="95"/>
      <c r="B15" s="95"/>
      <c r="C15" s="95"/>
      <c r="D15" s="95"/>
      <c r="E15" s="95"/>
      <c r="F15" s="95"/>
      <c r="G15" s="95"/>
      <c r="H15" s="95"/>
      <c r="I15" s="95"/>
      <c r="J15" s="95"/>
      <c r="K15" s="95"/>
      <c r="L15" s="95"/>
      <c r="M15" s="95"/>
      <c r="N15" s="276"/>
      <c r="O15" s="95"/>
      <c r="P15" s="95"/>
      <c r="Q15" s="95"/>
      <c r="R15" s="95"/>
      <c r="S15" s="95"/>
      <c r="T15" s="95"/>
      <c r="U15" s="95"/>
      <c r="V15" s="95"/>
    </row>
    <row r="16" spans="1:22">
      <c r="A16" s="95"/>
      <c r="B16" s="95"/>
      <c r="C16" s="95"/>
      <c r="D16" s="95"/>
      <c r="E16" s="95"/>
      <c r="F16" s="95"/>
      <c r="G16" s="95"/>
      <c r="H16" s="95"/>
      <c r="I16" s="95"/>
      <c r="J16" s="95"/>
      <c r="K16" s="95"/>
      <c r="L16" s="95"/>
      <c r="M16" s="95"/>
      <c r="N16" s="276"/>
      <c r="O16" s="95"/>
      <c r="P16" s="95"/>
      <c r="Q16" s="95"/>
      <c r="R16" s="95"/>
      <c r="S16" s="95"/>
      <c r="T16" s="95"/>
      <c r="U16" s="95"/>
      <c r="V16" s="95"/>
    </row>
    <row r="17" spans="1:22">
      <c r="A17" s="95"/>
      <c r="B17" s="95"/>
      <c r="C17" s="95"/>
      <c r="D17" s="95"/>
      <c r="E17" s="95"/>
      <c r="F17" s="95"/>
      <c r="G17" s="95"/>
      <c r="H17" s="95"/>
      <c r="I17" s="95"/>
      <c r="J17" s="95"/>
      <c r="K17" s="95"/>
      <c r="L17" s="95"/>
      <c r="M17" s="95"/>
      <c r="N17" s="276"/>
      <c r="O17" s="95"/>
      <c r="P17" s="95"/>
      <c r="Q17" s="95"/>
      <c r="R17" s="95"/>
      <c r="S17" s="95"/>
      <c r="T17" s="95"/>
      <c r="U17" s="95"/>
      <c r="V17" s="95"/>
    </row>
    <row r="18" spans="1:22">
      <c r="A18" s="95"/>
      <c r="B18" s="95"/>
      <c r="C18" s="95"/>
      <c r="D18" s="95"/>
      <c r="E18" s="95"/>
      <c r="F18" s="95"/>
      <c r="G18" s="95"/>
      <c r="H18" s="95"/>
      <c r="I18" s="95"/>
      <c r="J18" s="95"/>
      <c r="K18" s="95"/>
      <c r="L18" s="95"/>
      <c r="M18" s="95"/>
      <c r="N18" s="276"/>
      <c r="O18" s="95"/>
      <c r="P18" s="95"/>
      <c r="Q18" s="95"/>
      <c r="R18" s="95"/>
      <c r="S18" s="95"/>
      <c r="T18" s="95"/>
      <c r="U18" s="95"/>
      <c r="V18" s="95"/>
    </row>
    <row r="19" spans="1:22">
      <c r="A19" s="95"/>
      <c r="B19" s="95"/>
      <c r="C19" s="95"/>
      <c r="D19" s="95"/>
      <c r="E19" s="95"/>
      <c r="F19" s="95"/>
      <c r="G19" s="95"/>
      <c r="H19" s="95"/>
      <c r="I19" s="95"/>
      <c r="J19" s="95"/>
      <c r="K19" s="95"/>
      <c r="L19" s="95"/>
      <c r="M19" s="95"/>
      <c r="N19" s="276"/>
      <c r="O19" s="95"/>
      <c r="P19" s="277">
        <v>10410700.76</v>
      </c>
      <c r="Q19" s="221"/>
      <c r="R19" s="95"/>
      <c r="S19" s="95"/>
      <c r="T19" s="95"/>
      <c r="U19" s="95"/>
      <c r="V19" s="95"/>
    </row>
    <row r="20" spans="1:22">
      <c r="A20" s="95"/>
      <c r="B20" s="95"/>
      <c r="C20" s="95"/>
      <c r="D20" s="95"/>
      <c r="E20" s="95"/>
      <c r="F20" s="95"/>
      <c r="G20" s="95"/>
      <c r="H20" s="95"/>
      <c r="I20" s="95"/>
      <c r="J20" s="95"/>
      <c r="K20" s="95"/>
      <c r="L20" s="95"/>
      <c r="M20" s="95"/>
      <c r="N20" s="276"/>
      <c r="O20" s="95"/>
      <c r="P20" s="277"/>
      <c r="Q20" s="221">
        <v>2786248.82</v>
      </c>
      <c r="R20" s="95"/>
      <c r="S20" s="95"/>
      <c r="T20" s="95"/>
      <c r="U20" s="95"/>
      <c r="V20" s="95"/>
    </row>
    <row r="21" spans="1:22">
      <c r="A21" s="95"/>
      <c r="B21" s="95"/>
      <c r="C21" s="95"/>
      <c r="D21" s="95"/>
      <c r="E21" s="95"/>
      <c r="F21" s="95"/>
      <c r="G21" s="95"/>
      <c r="H21" s="95"/>
      <c r="I21" s="95"/>
      <c r="J21" s="95"/>
      <c r="K21" s="95"/>
      <c r="L21" s="95"/>
      <c r="M21" s="95"/>
      <c r="N21" s="276"/>
      <c r="O21" s="95"/>
      <c r="P21" s="95"/>
      <c r="Q21" s="95"/>
      <c r="R21" s="95"/>
      <c r="S21" s="95"/>
      <c r="T21" s="95"/>
      <c r="U21" s="95"/>
      <c r="V21" s="95"/>
    </row>
    <row r="22" spans="14:14">
      <c r="N22" s="272"/>
    </row>
  </sheetData>
  <mergeCells count="27">
    <mergeCell ref="A2:V2"/>
    <mergeCell ref="G7:L7"/>
    <mergeCell ref="M7:P7"/>
    <mergeCell ref="Q7:T7"/>
    <mergeCell ref="U7:V7"/>
    <mergeCell ref="G8:I8"/>
    <mergeCell ref="Q8:R8"/>
    <mergeCell ref="S8:T8"/>
    <mergeCell ref="A13:S13"/>
    <mergeCell ref="A14:S14"/>
    <mergeCell ref="A7:A9"/>
    <mergeCell ref="B7:B9"/>
    <mergeCell ref="C7:C9"/>
    <mergeCell ref="D7:D9"/>
    <mergeCell ref="E7:E9"/>
    <mergeCell ref="F7:F9"/>
    <mergeCell ref="J8:J9"/>
    <mergeCell ref="K8:K9"/>
    <mergeCell ref="L8:L9"/>
    <mergeCell ref="M8:M9"/>
    <mergeCell ref="N8:N9"/>
    <mergeCell ref="O8:O9"/>
    <mergeCell ref="P8:P9"/>
    <mergeCell ref="U8:U9"/>
    <mergeCell ref="V8:V9"/>
    <mergeCell ref="W7:W9"/>
    <mergeCell ref="T13:W14"/>
  </mergeCells>
  <pageMargins left="0.0388888888888889" right="0" top="0.629861111111111" bottom="0.511805555555556" header="0.432638888888889" footer="0.236111111111111"/>
  <pageSetup paperSize="9" scale="64"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T60"/>
  <sheetViews>
    <sheetView view="pageBreakPreview" zoomScaleNormal="100" workbookViewId="0">
      <selection activeCell="A4" sqref="A4"/>
    </sheetView>
  </sheetViews>
  <sheetFormatPr defaultColWidth="9" defaultRowHeight="14"/>
  <cols>
    <col min="1" max="1" width="7.88181818181818" style="153" customWidth="1"/>
    <col min="2" max="2" width="14.8818181818182" style="153" customWidth="1"/>
    <col min="3" max="3" width="13.7545454545455" style="153" customWidth="1"/>
    <col min="4" max="5" width="9" style="153"/>
    <col min="6" max="6" width="11.2545454545455" style="153" customWidth="1"/>
    <col min="7" max="9" width="5.12727272727273" style="153" customWidth="1"/>
    <col min="10" max="10" width="9" style="153"/>
    <col min="11" max="11" width="12.7818181818182" style="153" customWidth="1"/>
    <col min="12" max="12" width="9" style="153"/>
    <col min="13" max="13" width="12.7818181818182" style="153" customWidth="1"/>
    <col min="14" max="18" width="9" style="153"/>
    <col min="19" max="19" width="11.3818181818182" style="153" customWidth="1"/>
    <col min="20" max="16384" width="9" style="153"/>
  </cols>
  <sheetData>
    <row r="2" ht="32" customHeight="1" spans="1:20">
      <c r="A2" s="195" t="s">
        <v>234</v>
      </c>
      <c r="B2" s="157"/>
      <c r="C2" s="157"/>
      <c r="D2" s="157"/>
      <c r="E2" s="157"/>
      <c r="F2" s="157"/>
      <c r="G2" s="157"/>
      <c r="H2" s="157"/>
      <c r="I2" s="157"/>
      <c r="J2" s="157"/>
      <c r="K2" s="157"/>
      <c r="L2" s="157"/>
      <c r="M2" s="157"/>
      <c r="N2" s="157"/>
      <c r="O2" s="157"/>
      <c r="P2" s="157"/>
      <c r="Q2" s="157"/>
      <c r="R2" s="157"/>
      <c r="S2" s="157"/>
      <c r="T2" s="157"/>
    </row>
    <row r="3" ht="13.5" customHeight="1" spans="1:20">
      <c r="A3" s="157"/>
      <c r="B3" s="157"/>
      <c r="C3" s="157"/>
      <c r="D3" s="157"/>
      <c r="E3" s="157"/>
      <c r="F3" s="157"/>
      <c r="G3" s="157"/>
      <c r="H3" s="157"/>
      <c r="I3" s="157"/>
      <c r="J3" s="157"/>
      <c r="K3" s="157"/>
      <c r="L3" s="157"/>
      <c r="M3" s="157"/>
      <c r="N3" s="157"/>
      <c r="O3" s="157"/>
      <c r="P3" s="157"/>
      <c r="Q3" s="157"/>
      <c r="R3" s="157"/>
      <c r="S3" s="157"/>
      <c r="T3" s="263" t="s">
        <v>235</v>
      </c>
    </row>
    <row r="4" spans="1:1">
      <c r="A4" s="268" t="s">
        <v>148</v>
      </c>
    </row>
    <row r="5" spans="1:1">
      <c r="A5" s="215" t="str">
        <f>货币资金!A5</f>
        <v>填报单位：林芝市巴建藏猪产业饲料加工生产有限责任公司</v>
      </c>
    </row>
    <row r="6" spans="1:20">
      <c r="A6" s="215" t="str">
        <f>货币资金!A6</f>
        <v>项目名称：巴宜区八一镇藏香猪产业饲料加工厂建设项目</v>
      </c>
      <c r="T6" s="245" t="s">
        <v>214</v>
      </c>
    </row>
    <row r="7" spans="1:20">
      <c r="A7" s="252" t="s">
        <v>150</v>
      </c>
      <c r="B7" s="252" t="s">
        <v>215</v>
      </c>
      <c r="C7" s="252" t="s">
        <v>216</v>
      </c>
      <c r="D7" s="252" t="s">
        <v>217</v>
      </c>
      <c r="E7" s="252" t="s">
        <v>218</v>
      </c>
      <c r="F7" s="252" t="s">
        <v>219</v>
      </c>
      <c r="G7" s="254" t="s">
        <v>220</v>
      </c>
      <c r="H7" s="254"/>
      <c r="I7" s="254"/>
      <c r="J7" s="254" t="s">
        <v>155</v>
      </c>
      <c r="K7" s="254"/>
      <c r="L7" s="254"/>
      <c r="M7" s="254"/>
      <c r="N7" s="252" t="s">
        <v>156</v>
      </c>
      <c r="O7" s="252"/>
      <c r="P7" s="252"/>
      <c r="Q7" s="252"/>
      <c r="R7" s="252" t="s">
        <v>157</v>
      </c>
      <c r="S7" s="252"/>
      <c r="T7" s="254" t="s">
        <v>158</v>
      </c>
    </row>
    <row r="8" spans="1:20">
      <c r="A8" s="252"/>
      <c r="B8" s="252"/>
      <c r="C8" s="252"/>
      <c r="D8" s="252"/>
      <c r="E8" s="252"/>
      <c r="F8" s="252"/>
      <c r="G8" s="252" t="s">
        <v>222</v>
      </c>
      <c r="H8" s="252" t="s">
        <v>223</v>
      </c>
      <c r="I8" s="252" t="s">
        <v>224</v>
      </c>
      <c r="J8" s="252" t="s">
        <v>225</v>
      </c>
      <c r="K8" s="252" t="s">
        <v>226</v>
      </c>
      <c r="L8" s="252" t="s">
        <v>227</v>
      </c>
      <c r="M8" s="252" t="s">
        <v>228</v>
      </c>
      <c r="N8" s="269" t="s">
        <v>120</v>
      </c>
      <c r="O8" s="270"/>
      <c r="P8" s="269" t="s">
        <v>121</v>
      </c>
      <c r="Q8" s="270"/>
      <c r="R8" s="252" t="s">
        <v>225</v>
      </c>
      <c r="S8" s="252" t="s">
        <v>164</v>
      </c>
      <c r="T8" s="254"/>
    </row>
    <row r="9" ht="26" spans="1:20">
      <c r="A9" s="252"/>
      <c r="B9" s="252"/>
      <c r="C9" s="252"/>
      <c r="D9" s="252"/>
      <c r="E9" s="252"/>
      <c r="F9" s="252"/>
      <c r="G9" s="252"/>
      <c r="H9" s="252"/>
      <c r="I9" s="252"/>
      <c r="J9" s="252"/>
      <c r="K9" s="252"/>
      <c r="L9" s="252"/>
      <c r="M9" s="252"/>
      <c r="N9" s="252" t="s">
        <v>225</v>
      </c>
      <c r="O9" s="252" t="s">
        <v>164</v>
      </c>
      <c r="P9" s="252" t="s">
        <v>225</v>
      </c>
      <c r="Q9" s="252" t="s">
        <v>164</v>
      </c>
      <c r="R9" s="252"/>
      <c r="S9" s="252"/>
      <c r="T9" s="254"/>
    </row>
    <row r="10" spans="1:20">
      <c r="A10" s="253"/>
      <c r="B10" s="209" t="s">
        <v>124</v>
      </c>
      <c r="C10" s="209" t="s">
        <v>125</v>
      </c>
      <c r="D10" s="209" t="s">
        <v>126</v>
      </c>
      <c r="E10" s="209" t="s">
        <v>127</v>
      </c>
      <c r="F10" s="209" t="s">
        <v>128</v>
      </c>
      <c r="G10" s="209" t="s">
        <v>129</v>
      </c>
      <c r="H10" s="209" t="s">
        <v>130</v>
      </c>
      <c r="I10" s="209" t="s">
        <v>131</v>
      </c>
      <c r="J10" s="209" t="s">
        <v>132</v>
      </c>
      <c r="K10" s="209" t="s">
        <v>133</v>
      </c>
      <c r="L10" s="249" t="s">
        <v>134</v>
      </c>
      <c r="M10" s="249" t="s">
        <v>135</v>
      </c>
      <c r="N10" s="249" t="s">
        <v>136</v>
      </c>
      <c r="O10" s="249" t="s">
        <v>137</v>
      </c>
      <c r="P10" s="249" t="s">
        <v>138</v>
      </c>
      <c r="Q10" s="249" t="s">
        <v>166</v>
      </c>
      <c r="R10" s="249" t="s">
        <v>167</v>
      </c>
      <c r="S10" s="249" t="s">
        <v>168</v>
      </c>
      <c r="T10" s="249" t="s">
        <v>169</v>
      </c>
    </row>
    <row r="11" spans="1:20">
      <c r="A11" s="253"/>
      <c r="B11" s="101" t="s">
        <v>236</v>
      </c>
      <c r="C11" s="253"/>
      <c r="D11" s="255"/>
      <c r="E11" s="253"/>
      <c r="F11" s="253"/>
      <c r="G11" s="254"/>
      <c r="H11" s="254"/>
      <c r="I11" s="254"/>
      <c r="J11" s="254"/>
      <c r="K11" s="256">
        <f>SUM(K12:K16)</f>
        <v>1663600</v>
      </c>
      <c r="L11" s="256">
        <f>SUM(L12:L16)</f>
        <v>79852.8</v>
      </c>
      <c r="M11" s="256">
        <f>SUM(M12:M16)</f>
        <v>1583747.2</v>
      </c>
      <c r="N11" s="254"/>
      <c r="O11" s="256">
        <f>SUM(O12:O16)</f>
        <v>0</v>
      </c>
      <c r="P11" s="254"/>
      <c r="Q11" s="256">
        <f>SUM(Q12:Q16)</f>
        <v>0</v>
      </c>
      <c r="R11" s="254"/>
      <c r="S11" s="256">
        <f>M11+O11-Q11</f>
        <v>1583747.2</v>
      </c>
      <c r="T11" s="253"/>
    </row>
    <row r="12" spans="1:20">
      <c r="A12" s="314" t="s">
        <v>237</v>
      </c>
      <c r="B12" s="253"/>
      <c r="C12" s="314" t="s">
        <v>238</v>
      </c>
      <c r="D12" s="255"/>
      <c r="E12" s="102" t="s">
        <v>239</v>
      </c>
      <c r="F12" s="314" t="s">
        <v>240</v>
      </c>
      <c r="G12" s="254" t="s">
        <v>241</v>
      </c>
      <c r="H12" s="254"/>
      <c r="I12" s="254"/>
      <c r="J12" s="271">
        <v>234.7</v>
      </c>
      <c r="K12" s="256">
        <v>422500</v>
      </c>
      <c r="L12" s="256">
        <v>20280</v>
      </c>
      <c r="M12" s="256">
        <v>402220</v>
      </c>
      <c r="N12" s="254"/>
      <c r="O12" s="256"/>
      <c r="P12" s="254"/>
      <c r="Q12" s="256"/>
      <c r="R12" s="254">
        <f>J12+N12-P12</f>
        <v>234.7</v>
      </c>
      <c r="S12" s="256">
        <f>M12+O12-Q12</f>
        <v>402220</v>
      </c>
      <c r="T12" s="253"/>
    </row>
    <row r="13" spans="1:20">
      <c r="A13" s="314" t="s">
        <v>242</v>
      </c>
      <c r="B13" s="253"/>
      <c r="C13" s="314" t="s">
        <v>243</v>
      </c>
      <c r="D13" s="255"/>
      <c r="E13" s="102" t="s">
        <v>239</v>
      </c>
      <c r="F13" s="314" t="s">
        <v>244</v>
      </c>
      <c r="G13" s="254" t="s">
        <v>241</v>
      </c>
      <c r="H13" s="254"/>
      <c r="I13" s="254"/>
      <c r="J13" s="271">
        <v>371.12</v>
      </c>
      <c r="K13" s="256">
        <v>556700</v>
      </c>
      <c r="L13" s="256">
        <v>26721.6</v>
      </c>
      <c r="M13" s="256">
        <v>529978.4</v>
      </c>
      <c r="N13" s="254"/>
      <c r="O13" s="256"/>
      <c r="P13" s="254"/>
      <c r="Q13" s="256"/>
      <c r="R13" s="254">
        <f>J13+N13-P13</f>
        <v>371.12</v>
      </c>
      <c r="S13" s="256">
        <f>M13+O13-Q13</f>
        <v>529978.4</v>
      </c>
      <c r="T13" s="253"/>
    </row>
    <row r="14" spans="1:20">
      <c r="A14" s="314" t="s">
        <v>245</v>
      </c>
      <c r="B14" s="253"/>
      <c r="C14" s="314" t="s">
        <v>246</v>
      </c>
      <c r="D14" s="255"/>
      <c r="E14" s="102" t="s">
        <v>239</v>
      </c>
      <c r="F14" s="314" t="s">
        <v>247</v>
      </c>
      <c r="G14" s="254" t="s">
        <v>241</v>
      </c>
      <c r="H14" s="254"/>
      <c r="I14" s="254"/>
      <c r="J14" s="271">
        <v>221.79</v>
      </c>
      <c r="K14" s="256">
        <v>332700</v>
      </c>
      <c r="L14" s="256">
        <v>15969.6</v>
      </c>
      <c r="M14" s="256">
        <v>316730.4</v>
      </c>
      <c r="N14" s="254"/>
      <c r="O14" s="256"/>
      <c r="P14" s="254"/>
      <c r="Q14" s="256"/>
      <c r="R14" s="254">
        <f>J14+N14-P14</f>
        <v>221.79</v>
      </c>
      <c r="S14" s="256">
        <f>M14+O14-Q14</f>
        <v>316730.4</v>
      </c>
      <c r="T14" s="253"/>
    </row>
    <row r="15" spans="1:20">
      <c r="A15" s="314" t="s">
        <v>248</v>
      </c>
      <c r="B15" s="253"/>
      <c r="C15" s="314" t="s">
        <v>249</v>
      </c>
      <c r="D15" s="255"/>
      <c r="E15" s="102" t="s">
        <v>239</v>
      </c>
      <c r="F15" s="314" t="s">
        <v>250</v>
      </c>
      <c r="G15" s="254" t="s">
        <v>241</v>
      </c>
      <c r="H15" s="254"/>
      <c r="I15" s="254"/>
      <c r="J15" s="271">
        <v>234.45</v>
      </c>
      <c r="K15" s="256">
        <v>351700</v>
      </c>
      <c r="L15" s="256">
        <v>16881.6</v>
      </c>
      <c r="M15" s="256">
        <v>334818.4</v>
      </c>
      <c r="N15" s="254"/>
      <c r="O15" s="256"/>
      <c r="P15" s="254"/>
      <c r="Q15" s="256"/>
      <c r="R15" s="254">
        <f>J15+N15-P15</f>
        <v>234.45</v>
      </c>
      <c r="S15" s="256">
        <f>M15+O15-Q15</f>
        <v>334818.4</v>
      </c>
      <c r="T15" s="253"/>
    </row>
    <row r="16" spans="1:20">
      <c r="A16" s="253"/>
      <c r="B16" s="253"/>
      <c r="C16" s="253"/>
      <c r="D16" s="255"/>
      <c r="E16" s="253"/>
      <c r="F16" s="253"/>
      <c r="G16" s="254"/>
      <c r="H16" s="254"/>
      <c r="I16" s="254"/>
      <c r="J16" s="254"/>
      <c r="K16" s="256"/>
      <c r="L16" s="256"/>
      <c r="M16" s="256"/>
      <c r="N16" s="254"/>
      <c r="O16" s="256"/>
      <c r="P16" s="254"/>
      <c r="Q16" s="256"/>
      <c r="R16" s="254"/>
      <c r="S16" s="256"/>
      <c r="T16" s="253"/>
    </row>
    <row r="17" spans="1:20">
      <c r="A17" s="253"/>
      <c r="B17" s="101" t="s">
        <v>251</v>
      </c>
      <c r="C17" s="253"/>
      <c r="D17" s="255"/>
      <c r="E17" s="253"/>
      <c r="F17" s="253"/>
      <c r="G17" s="254"/>
      <c r="H17" s="254"/>
      <c r="I17" s="254"/>
      <c r="J17" s="254"/>
      <c r="K17" s="256">
        <f>SUM(K18:K19)</f>
        <v>0</v>
      </c>
      <c r="L17" s="256">
        <f>SUM(L18:L19)</f>
        <v>0</v>
      </c>
      <c r="M17" s="256">
        <f>SUM(M18:M19)</f>
        <v>0</v>
      </c>
      <c r="N17" s="254"/>
      <c r="O17" s="256">
        <f>SUM(O18:O19)</f>
        <v>0</v>
      </c>
      <c r="P17" s="254"/>
      <c r="Q17" s="256">
        <f>SUM(Q18:Q19)</f>
        <v>0</v>
      </c>
      <c r="R17" s="254"/>
      <c r="S17" s="256">
        <f>M17+O17-Q17</f>
        <v>0</v>
      </c>
      <c r="T17" s="253"/>
    </row>
    <row r="18" spans="1:20">
      <c r="A18" s="253"/>
      <c r="B18" s="253"/>
      <c r="C18" s="253"/>
      <c r="D18" s="255"/>
      <c r="E18" s="253"/>
      <c r="F18" s="253"/>
      <c r="G18" s="254"/>
      <c r="H18" s="254"/>
      <c r="I18" s="254"/>
      <c r="J18" s="254"/>
      <c r="K18" s="256"/>
      <c r="L18" s="256"/>
      <c r="M18" s="256"/>
      <c r="N18" s="254"/>
      <c r="O18" s="256"/>
      <c r="P18" s="254"/>
      <c r="Q18" s="256"/>
      <c r="R18" s="254"/>
      <c r="S18" s="256"/>
      <c r="T18" s="253"/>
    </row>
    <row r="19" spans="1:20">
      <c r="A19" s="253"/>
      <c r="B19" s="253"/>
      <c r="C19" s="253"/>
      <c r="D19" s="255"/>
      <c r="E19" s="253"/>
      <c r="F19" s="253"/>
      <c r="G19" s="254"/>
      <c r="H19" s="254"/>
      <c r="I19" s="254"/>
      <c r="J19" s="254"/>
      <c r="K19" s="256"/>
      <c r="L19" s="256"/>
      <c r="M19" s="256"/>
      <c r="N19" s="254"/>
      <c r="O19" s="256"/>
      <c r="P19" s="254"/>
      <c r="Q19" s="256"/>
      <c r="R19" s="254"/>
      <c r="S19" s="256"/>
      <c r="T19" s="253"/>
    </row>
    <row r="20" spans="1:20">
      <c r="A20" s="253"/>
      <c r="B20" s="101" t="s">
        <v>252</v>
      </c>
      <c r="C20" s="253"/>
      <c r="D20" s="255"/>
      <c r="E20" s="253"/>
      <c r="F20" s="253"/>
      <c r="G20" s="254"/>
      <c r="H20" s="254"/>
      <c r="I20" s="254"/>
      <c r="J20" s="254"/>
      <c r="K20" s="256">
        <f>SUM(K21:K52)</f>
        <v>33601.4</v>
      </c>
      <c r="L20" s="256">
        <f>SUM(L21:L52)</f>
        <v>8947.99</v>
      </c>
      <c r="M20" s="256">
        <f>SUM(M21:M52)</f>
        <v>24653.41</v>
      </c>
      <c r="N20" s="254"/>
      <c r="O20" s="256">
        <f>SUM(O21:O52)</f>
        <v>0</v>
      </c>
      <c r="P20" s="254"/>
      <c r="Q20" s="256">
        <f>SUM(Q21:Q52)</f>
        <v>0</v>
      </c>
      <c r="R20" s="254"/>
      <c r="S20" s="256">
        <f>M20+O20-Q20</f>
        <v>24653.41</v>
      </c>
      <c r="T20" s="253"/>
    </row>
    <row r="21" spans="1:20">
      <c r="A21" s="314" t="s">
        <v>253</v>
      </c>
      <c r="B21" s="253"/>
      <c r="C21" s="314" t="s">
        <v>254</v>
      </c>
      <c r="D21" s="255"/>
      <c r="E21" s="102" t="s">
        <v>239</v>
      </c>
      <c r="F21" s="314" t="s">
        <v>255</v>
      </c>
      <c r="G21" s="254" t="s">
        <v>241</v>
      </c>
      <c r="H21" s="254"/>
      <c r="I21" s="254"/>
      <c r="J21" s="254">
        <v>1</v>
      </c>
      <c r="K21" s="256">
        <v>940.59</v>
      </c>
      <c r="L21" s="256">
        <v>297.2</v>
      </c>
      <c r="M21" s="256">
        <v>643.39</v>
      </c>
      <c r="N21" s="254"/>
      <c r="O21" s="256"/>
      <c r="P21" s="254"/>
      <c r="Q21" s="256"/>
      <c r="R21" s="254"/>
      <c r="S21" s="256">
        <f>M21+O21-Q21</f>
        <v>643.39</v>
      </c>
      <c r="T21" s="253"/>
    </row>
    <row r="22" spans="1:20">
      <c r="A22" s="314" t="s">
        <v>256</v>
      </c>
      <c r="B22" s="253"/>
      <c r="C22" s="314" t="s">
        <v>257</v>
      </c>
      <c r="D22" s="255"/>
      <c r="E22" s="102" t="s">
        <v>239</v>
      </c>
      <c r="F22" s="314" t="s">
        <v>255</v>
      </c>
      <c r="G22" s="254" t="s">
        <v>241</v>
      </c>
      <c r="H22" s="254"/>
      <c r="I22" s="254"/>
      <c r="J22" s="254">
        <v>1</v>
      </c>
      <c r="K22" s="256">
        <v>940.59</v>
      </c>
      <c r="L22" s="256">
        <v>297.2</v>
      </c>
      <c r="M22" s="256">
        <v>643.39</v>
      </c>
      <c r="N22" s="254"/>
      <c r="O22" s="256"/>
      <c r="P22" s="254"/>
      <c r="Q22" s="256"/>
      <c r="R22" s="254"/>
      <c r="S22" s="256">
        <f t="shared" ref="S22:S51" si="0">M22+O22-Q22</f>
        <v>643.39</v>
      </c>
      <c r="T22" s="253"/>
    </row>
    <row r="23" spans="1:20">
      <c r="A23" s="314" t="s">
        <v>258</v>
      </c>
      <c r="B23" s="253"/>
      <c r="C23" s="314" t="s">
        <v>259</v>
      </c>
      <c r="D23" s="255"/>
      <c r="E23" s="102" t="s">
        <v>239</v>
      </c>
      <c r="F23" s="314" t="s">
        <v>255</v>
      </c>
      <c r="G23" s="254" t="s">
        <v>241</v>
      </c>
      <c r="H23" s="254"/>
      <c r="I23" s="254"/>
      <c r="J23" s="254">
        <v>1</v>
      </c>
      <c r="K23" s="256">
        <v>940.59</v>
      </c>
      <c r="L23" s="256">
        <v>297.2</v>
      </c>
      <c r="M23" s="256">
        <v>643.39</v>
      </c>
      <c r="N23" s="254"/>
      <c r="O23" s="256"/>
      <c r="P23" s="254"/>
      <c r="Q23" s="256"/>
      <c r="R23" s="254"/>
      <c r="S23" s="256">
        <f t="shared" si="0"/>
        <v>643.39</v>
      </c>
      <c r="T23" s="253"/>
    </row>
    <row r="24" spans="1:20">
      <c r="A24" s="314" t="s">
        <v>260</v>
      </c>
      <c r="B24" s="253"/>
      <c r="C24" s="314" t="s">
        <v>261</v>
      </c>
      <c r="D24" s="255"/>
      <c r="E24" s="102" t="s">
        <v>239</v>
      </c>
      <c r="F24" s="314" t="s">
        <v>255</v>
      </c>
      <c r="G24" s="254" t="s">
        <v>241</v>
      </c>
      <c r="H24" s="254"/>
      <c r="I24" s="254"/>
      <c r="J24" s="254">
        <v>1</v>
      </c>
      <c r="K24" s="256">
        <v>940.59</v>
      </c>
      <c r="L24" s="256">
        <v>297.2</v>
      </c>
      <c r="M24" s="256">
        <v>643.39</v>
      </c>
      <c r="N24" s="254"/>
      <c r="O24" s="256"/>
      <c r="P24" s="254"/>
      <c r="Q24" s="256"/>
      <c r="R24" s="254"/>
      <c r="S24" s="256">
        <f t="shared" si="0"/>
        <v>643.39</v>
      </c>
      <c r="T24" s="253"/>
    </row>
    <row r="25" spans="1:20">
      <c r="A25" s="314" t="s">
        <v>262</v>
      </c>
      <c r="B25" s="253"/>
      <c r="C25" s="314" t="s">
        <v>263</v>
      </c>
      <c r="D25" s="255"/>
      <c r="E25" s="102" t="s">
        <v>239</v>
      </c>
      <c r="F25" s="314" t="s">
        <v>255</v>
      </c>
      <c r="G25" s="254" t="s">
        <v>241</v>
      </c>
      <c r="H25" s="254"/>
      <c r="I25" s="254"/>
      <c r="J25" s="254">
        <v>1</v>
      </c>
      <c r="K25" s="256">
        <v>940.59</v>
      </c>
      <c r="L25" s="256">
        <v>297.2</v>
      </c>
      <c r="M25" s="256">
        <v>643.39</v>
      </c>
      <c r="N25" s="254"/>
      <c r="O25" s="256"/>
      <c r="P25" s="254"/>
      <c r="Q25" s="256"/>
      <c r="R25" s="254"/>
      <c r="S25" s="256">
        <f t="shared" si="0"/>
        <v>643.39</v>
      </c>
      <c r="T25" s="253"/>
    </row>
    <row r="26" spans="1:20">
      <c r="A26" s="314" t="s">
        <v>264</v>
      </c>
      <c r="B26" s="253"/>
      <c r="C26" s="314" t="s">
        <v>265</v>
      </c>
      <c r="D26" s="255"/>
      <c r="E26" s="102" t="s">
        <v>239</v>
      </c>
      <c r="F26" s="314" t="s">
        <v>255</v>
      </c>
      <c r="G26" s="254" t="s">
        <v>241</v>
      </c>
      <c r="H26" s="254"/>
      <c r="I26" s="254"/>
      <c r="J26" s="254">
        <v>1</v>
      </c>
      <c r="K26" s="256">
        <v>940.59</v>
      </c>
      <c r="L26" s="256">
        <v>297.2</v>
      </c>
      <c r="M26" s="256">
        <v>643.39</v>
      </c>
      <c r="N26" s="254"/>
      <c r="O26" s="256"/>
      <c r="P26" s="254"/>
      <c r="Q26" s="256"/>
      <c r="R26" s="254"/>
      <c r="S26" s="256">
        <f t="shared" si="0"/>
        <v>643.39</v>
      </c>
      <c r="T26" s="253"/>
    </row>
    <row r="27" spans="1:20">
      <c r="A27" s="314" t="s">
        <v>266</v>
      </c>
      <c r="B27" s="253"/>
      <c r="C27" s="314" t="s">
        <v>267</v>
      </c>
      <c r="D27" s="255"/>
      <c r="E27" s="102" t="s">
        <v>239</v>
      </c>
      <c r="F27" s="314" t="s">
        <v>268</v>
      </c>
      <c r="G27" s="254" t="s">
        <v>241</v>
      </c>
      <c r="H27" s="254"/>
      <c r="I27" s="254"/>
      <c r="J27" s="254">
        <v>1</v>
      </c>
      <c r="K27" s="256">
        <v>1138.61</v>
      </c>
      <c r="L27" s="256">
        <v>359.8</v>
      </c>
      <c r="M27" s="256">
        <v>778.81</v>
      </c>
      <c r="N27" s="254"/>
      <c r="O27" s="256"/>
      <c r="P27" s="254"/>
      <c r="Q27" s="256"/>
      <c r="R27" s="254"/>
      <c r="S27" s="256">
        <f t="shared" si="0"/>
        <v>778.81</v>
      </c>
      <c r="T27" s="253"/>
    </row>
    <row r="28" spans="1:20">
      <c r="A28" s="314" t="s">
        <v>269</v>
      </c>
      <c r="B28" s="253"/>
      <c r="C28" s="314" t="s">
        <v>270</v>
      </c>
      <c r="D28" s="255"/>
      <c r="E28" s="102" t="s">
        <v>239</v>
      </c>
      <c r="F28" s="314" t="s">
        <v>268</v>
      </c>
      <c r="G28" s="254" t="s">
        <v>241</v>
      </c>
      <c r="H28" s="254"/>
      <c r="I28" s="254"/>
      <c r="J28" s="254">
        <v>1</v>
      </c>
      <c r="K28" s="256">
        <v>1138.61</v>
      </c>
      <c r="L28" s="256">
        <v>359.8</v>
      </c>
      <c r="M28" s="256">
        <v>778.81</v>
      </c>
      <c r="N28" s="254"/>
      <c r="O28" s="256"/>
      <c r="P28" s="254"/>
      <c r="Q28" s="256"/>
      <c r="R28" s="254"/>
      <c r="S28" s="256">
        <f t="shared" si="0"/>
        <v>778.81</v>
      </c>
      <c r="T28" s="253"/>
    </row>
    <row r="29" spans="1:20">
      <c r="A29" s="314" t="s">
        <v>271</v>
      </c>
      <c r="B29" s="253"/>
      <c r="C29" s="314" t="s">
        <v>272</v>
      </c>
      <c r="D29" s="255"/>
      <c r="E29" s="102" t="s">
        <v>239</v>
      </c>
      <c r="F29" s="314" t="s">
        <v>268</v>
      </c>
      <c r="G29" s="254" t="s">
        <v>241</v>
      </c>
      <c r="H29" s="254"/>
      <c r="I29" s="254"/>
      <c r="J29" s="254">
        <v>1</v>
      </c>
      <c r="K29" s="256">
        <v>1138.61</v>
      </c>
      <c r="L29" s="256">
        <v>359.8</v>
      </c>
      <c r="M29" s="256">
        <v>778.81</v>
      </c>
      <c r="N29" s="254"/>
      <c r="O29" s="256"/>
      <c r="P29" s="254"/>
      <c r="Q29" s="256"/>
      <c r="R29" s="254"/>
      <c r="S29" s="256">
        <f t="shared" si="0"/>
        <v>778.81</v>
      </c>
      <c r="T29" s="253"/>
    </row>
    <row r="30" spans="1:20">
      <c r="A30" s="314" t="s">
        <v>273</v>
      </c>
      <c r="B30" s="253"/>
      <c r="C30" s="314" t="s">
        <v>274</v>
      </c>
      <c r="D30" s="255"/>
      <c r="E30" s="102" t="s">
        <v>239</v>
      </c>
      <c r="F30" s="314" t="s">
        <v>268</v>
      </c>
      <c r="G30" s="254" t="s">
        <v>241</v>
      </c>
      <c r="H30" s="254"/>
      <c r="I30" s="254"/>
      <c r="J30" s="254">
        <v>1</v>
      </c>
      <c r="K30" s="256">
        <v>1138.61</v>
      </c>
      <c r="L30" s="256">
        <v>359.8</v>
      </c>
      <c r="M30" s="256">
        <v>778.81</v>
      </c>
      <c r="N30" s="254"/>
      <c r="O30" s="256"/>
      <c r="P30" s="254"/>
      <c r="Q30" s="256"/>
      <c r="R30" s="254"/>
      <c r="S30" s="256">
        <f t="shared" si="0"/>
        <v>778.81</v>
      </c>
      <c r="T30" s="253"/>
    </row>
    <row r="31" spans="1:20">
      <c r="A31" s="314" t="s">
        <v>275</v>
      </c>
      <c r="B31" s="253"/>
      <c r="C31" s="314" t="s">
        <v>276</v>
      </c>
      <c r="D31" s="255"/>
      <c r="E31" s="102" t="s">
        <v>239</v>
      </c>
      <c r="F31" s="314" t="s">
        <v>255</v>
      </c>
      <c r="G31" s="254" t="s">
        <v>241</v>
      </c>
      <c r="H31" s="254"/>
      <c r="I31" s="254"/>
      <c r="J31" s="254">
        <v>1</v>
      </c>
      <c r="K31" s="256">
        <v>841.58</v>
      </c>
      <c r="L31" s="256">
        <v>266</v>
      </c>
      <c r="M31" s="256">
        <v>575.58</v>
      </c>
      <c r="N31" s="254"/>
      <c r="O31" s="256"/>
      <c r="P31" s="254"/>
      <c r="Q31" s="256"/>
      <c r="R31" s="254"/>
      <c r="S31" s="256">
        <f t="shared" si="0"/>
        <v>575.58</v>
      </c>
      <c r="T31" s="253"/>
    </row>
    <row r="32" spans="1:20">
      <c r="A32" s="314" t="s">
        <v>277</v>
      </c>
      <c r="B32" s="253"/>
      <c r="C32" s="314" t="s">
        <v>278</v>
      </c>
      <c r="D32" s="255"/>
      <c r="E32" s="102" t="s">
        <v>239</v>
      </c>
      <c r="F32" s="314" t="s">
        <v>255</v>
      </c>
      <c r="G32" s="254" t="s">
        <v>241</v>
      </c>
      <c r="H32" s="254"/>
      <c r="I32" s="254"/>
      <c r="J32" s="254">
        <v>1</v>
      </c>
      <c r="K32" s="256">
        <v>841.58</v>
      </c>
      <c r="L32" s="256">
        <v>266</v>
      </c>
      <c r="M32" s="256">
        <v>575.58</v>
      </c>
      <c r="N32" s="254"/>
      <c r="O32" s="256"/>
      <c r="P32" s="254"/>
      <c r="Q32" s="256"/>
      <c r="R32" s="254"/>
      <c r="S32" s="256">
        <f t="shared" si="0"/>
        <v>575.58</v>
      </c>
      <c r="T32" s="253"/>
    </row>
    <row r="33" spans="1:20">
      <c r="A33" s="314" t="s">
        <v>279</v>
      </c>
      <c r="B33" s="253"/>
      <c r="C33" s="314" t="s">
        <v>280</v>
      </c>
      <c r="D33" s="255"/>
      <c r="E33" s="102" t="s">
        <v>239</v>
      </c>
      <c r="F33" s="314" t="s">
        <v>255</v>
      </c>
      <c r="G33" s="254" t="s">
        <v>241</v>
      </c>
      <c r="H33" s="254"/>
      <c r="I33" s="254"/>
      <c r="J33" s="254">
        <v>1</v>
      </c>
      <c r="K33" s="256">
        <v>841.58</v>
      </c>
      <c r="L33" s="256">
        <v>266</v>
      </c>
      <c r="M33" s="256">
        <v>575.58</v>
      </c>
      <c r="N33" s="254"/>
      <c r="O33" s="256"/>
      <c r="P33" s="254"/>
      <c r="Q33" s="256"/>
      <c r="R33" s="254"/>
      <c r="S33" s="256">
        <f t="shared" si="0"/>
        <v>575.58</v>
      </c>
      <c r="T33" s="253"/>
    </row>
    <row r="34" spans="1:20">
      <c r="A34" s="314" t="s">
        <v>281</v>
      </c>
      <c r="B34" s="253"/>
      <c r="C34" s="314" t="s">
        <v>282</v>
      </c>
      <c r="D34" s="255"/>
      <c r="E34" s="102" t="s">
        <v>239</v>
      </c>
      <c r="F34" s="314" t="s">
        <v>255</v>
      </c>
      <c r="G34" s="254" t="s">
        <v>241</v>
      </c>
      <c r="H34" s="254"/>
      <c r="I34" s="254"/>
      <c r="J34" s="254">
        <v>1</v>
      </c>
      <c r="K34" s="256">
        <v>841.58</v>
      </c>
      <c r="L34" s="256">
        <v>266</v>
      </c>
      <c r="M34" s="256">
        <v>575.58</v>
      </c>
      <c r="N34" s="254"/>
      <c r="O34" s="256"/>
      <c r="P34" s="254"/>
      <c r="Q34" s="256"/>
      <c r="R34" s="254"/>
      <c r="S34" s="256">
        <f t="shared" si="0"/>
        <v>575.58</v>
      </c>
      <c r="T34" s="253"/>
    </row>
    <row r="35" spans="1:20">
      <c r="A35" s="314" t="s">
        <v>283</v>
      </c>
      <c r="B35" s="253"/>
      <c r="C35" s="314" t="s">
        <v>284</v>
      </c>
      <c r="D35" s="255"/>
      <c r="E35" s="102" t="s">
        <v>239</v>
      </c>
      <c r="F35" s="314" t="s">
        <v>255</v>
      </c>
      <c r="G35" s="254" t="s">
        <v>241</v>
      </c>
      <c r="H35" s="254"/>
      <c r="I35" s="254"/>
      <c r="J35" s="254">
        <v>1</v>
      </c>
      <c r="K35" s="256">
        <v>841.58</v>
      </c>
      <c r="L35" s="256">
        <v>266</v>
      </c>
      <c r="M35" s="256">
        <v>575.58</v>
      </c>
      <c r="N35" s="254"/>
      <c r="O35" s="256"/>
      <c r="P35" s="254"/>
      <c r="Q35" s="256"/>
      <c r="R35" s="254"/>
      <c r="S35" s="256">
        <f t="shared" si="0"/>
        <v>575.58</v>
      </c>
      <c r="T35" s="253"/>
    </row>
    <row r="36" spans="1:20">
      <c r="A36" s="314" t="s">
        <v>285</v>
      </c>
      <c r="B36" s="253"/>
      <c r="C36" s="314" t="s">
        <v>286</v>
      </c>
      <c r="D36" s="255"/>
      <c r="E36" s="102" t="s">
        <v>239</v>
      </c>
      <c r="F36" s="314" t="s">
        <v>255</v>
      </c>
      <c r="G36" s="254" t="s">
        <v>241</v>
      </c>
      <c r="H36" s="254"/>
      <c r="I36" s="254"/>
      <c r="J36" s="254">
        <v>1</v>
      </c>
      <c r="K36" s="256">
        <v>841.58</v>
      </c>
      <c r="L36" s="256">
        <v>266</v>
      </c>
      <c r="M36" s="256">
        <v>575.58</v>
      </c>
      <c r="N36" s="254"/>
      <c r="O36" s="256"/>
      <c r="P36" s="254"/>
      <c r="Q36" s="256"/>
      <c r="R36" s="254"/>
      <c r="S36" s="256">
        <f t="shared" si="0"/>
        <v>575.58</v>
      </c>
      <c r="T36" s="253"/>
    </row>
    <row r="37" spans="1:20">
      <c r="A37" s="314" t="s">
        <v>287</v>
      </c>
      <c r="B37" s="253"/>
      <c r="C37" s="314" t="s">
        <v>288</v>
      </c>
      <c r="D37" s="255"/>
      <c r="E37" s="102" t="s">
        <v>239</v>
      </c>
      <c r="F37" s="314" t="s">
        <v>255</v>
      </c>
      <c r="G37" s="254" t="s">
        <v>241</v>
      </c>
      <c r="H37" s="254"/>
      <c r="I37" s="254"/>
      <c r="J37" s="254">
        <v>1</v>
      </c>
      <c r="K37" s="256">
        <v>940.59</v>
      </c>
      <c r="L37" s="256">
        <v>297.2</v>
      </c>
      <c r="M37" s="256">
        <v>643.39</v>
      </c>
      <c r="N37" s="254"/>
      <c r="O37" s="256"/>
      <c r="P37" s="254"/>
      <c r="Q37" s="256"/>
      <c r="R37" s="254"/>
      <c r="S37" s="256">
        <f t="shared" si="0"/>
        <v>643.39</v>
      </c>
      <c r="T37" s="253"/>
    </row>
    <row r="38" spans="1:20">
      <c r="A38" s="314" t="s">
        <v>289</v>
      </c>
      <c r="B38" s="253"/>
      <c r="C38" s="314" t="s">
        <v>288</v>
      </c>
      <c r="D38" s="255"/>
      <c r="E38" s="102" t="s">
        <v>239</v>
      </c>
      <c r="F38" s="314" t="s">
        <v>255</v>
      </c>
      <c r="G38" s="254" t="s">
        <v>241</v>
      </c>
      <c r="H38" s="254"/>
      <c r="I38" s="254"/>
      <c r="J38" s="254">
        <v>1</v>
      </c>
      <c r="K38" s="256">
        <v>940.59</v>
      </c>
      <c r="L38" s="256">
        <v>297.2</v>
      </c>
      <c r="M38" s="256">
        <v>643.39</v>
      </c>
      <c r="N38" s="254"/>
      <c r="O38" s="256"/>
      <c r="P38" s="254"/>
      <c r="Q38" s="256"/>
      <c r="R38" s="254"/>
      <c r="S38" s="256">
        <f t="shared" si="0"/>
        <v>643.39</v>
      </c>
      <c r="T38" s="253"/>
    </row>
    <row r="39" spans="1:20">
      <c r="A39" s="314" t="s">
        <v>290</v>
      </c>
      <c r="B39" s="253"/>
      <c r="C39" s="314" t="s">
        <v>288</v>
      </c>
      <c r="D39" s="255"/>
      <c r="E39" s="102" t="s">
        <v>239</v>
      </c>
      <c r="F39" s="314" t="s">
        <v>255</v>
      </c>
      <c r="G39" s="254" t="s">
        <v>241</v>
      </c>
      <c r="H39" s="254"/>
      <c r="I39" s="254"/>
      <c r="J39" s="254">
        <v>1</v>
      </c>
      <c r="K39" s="256">
        <v>940.59</v>
      </c>
      <c r="L39" s="256">
        <v>297.2</v>
      </c>
      <c r="M39" s="256">
        <v>643.39</v>
      </c>
      <c r="N39" s="254"/>
      <c r="O39" s="256"/>
      <c r="P39" s="254"/>
      <c r="Q39" s="256"/>
      <c r="R39" s="254"/>
      <c r="S39" s="256">
        <f t="shared" si="0"/>
        <v>643.39</v>
      </c>
      <c r="T39" s="253"/>
    </row>
    <row r="40" spans="1:20">
      <c r="A40" s="314" t="s">
        <v>291</v>
      </c>
      <c r="B40" s="253"/>
      <c r="C40" s="314" t="s">
        <v>292</v>
      </c>
      <c r="D40" s="255"/>
      <c r="E40" s="102" t="s">
        <v>239</v>
      </c>
      <c r="F40" s="314" t="s">
        <v>255</v>
      </c>
      <c r="G40" s="254" t="s">
        <v>241</v>
      </c>
      <c r="H40" s="254"/>
      <c r="I40" s="254"/>
      <c r="J40" s="254">
        <v>1</v>
      </c>
      <c r="K40" s="256">
        <v>841.58</v>
      </c>
      <c r="L40" s="256">
        <v>266</v>
      </c>
      <c r="M40" s="256">
        <v>575.58</v>
      </c>
      <c r="N40" s="254"/>
      <c r="O40" s="256"/>
      <c r="P40" s="254"/>
      <c r="Q40" s="256"/>
      <c r="R40" s="254"/>
      <c r="S40" s="256">
        <f t="shared" si="0"/>
        <v>575.58</v>
      </c>
      <c r="T40" s="253"/>
    </row>
    <row r="41" spans="1:20">
      <c r="A41" s="314" t="s">
        <v>293</v>
      </c>
      <c r="B41" s="253"/>
      <c r="C41" s="314" t="s">
        <v>294</v>
      </c>
      <c r="D41" s="255"/>
      <c r="E41" s="102" t="s">
        <v>239</v>
      </c>
      <c r="F41" s="314" t="s">
        <v>295</v>
      </c>
      <c r="G41" s="254" t="s">
        <v>241</v>
      </c>
      <c r="H41" s="254"/>
      <c r="I41" s="254"/>
      <c r="J41" s="254">
        <v>1</v>
      </c>
      <c r="K41" s="256">
        <v>1200</v>
      </c>
      <c r="L41" s="256">
        <v>341.28</v>
      </c>
      <c r="M41" s="256">
        <v>858.72</v>
      </c>
      <c r="N41" s="254"/>
      <c r="O41" s="256"/>
      <c r="P41" s="254"/>
      <c r="Q41" s="256"/>
      <c r="R41" s="254"/>
      <c r="S41" s="256">
        <f t="shared" si="0"/>
        <v>858.72</v>
      </c>
      <c r="T41" s="253"/>
    </row>
    <row r="42" spans="1:20">
      <c r="A42" s="314" t="s">
        <v>296</v>
      </c>
      <c r="B42" s="253"/>
      <c r="C42" s="314" t="s">
        <v>297</v>
      </c>
      <c r="D42" s="255"/>
      <c r="E42" s="102" t="s">
        <v>239</v>
      </c>
      <c r="F42" s="314" t="s">
        <v>295</v>
      </c>
      <c r="G42" s="254" t="s">
        <v>241</v>
      </c>
      <c r="H42" s="254"/>
      <c r="I42" s="254"/>
      <c r="J42" s="254">
        <v>1</v>
      </c>
      <c r="K42" s="256">
        <v>1200</v>
      </c>
      <c r="L42" s="256">
        <v>341.28</v>
      </c>
      <c r="M42" s="256">
        <v>858.72</v>
      </c>
      <c r="N42" s="254"/>
      <c r="O42" s="256"/>
      <c r="P42" s="254"/>
      <c r="Q42" s="256"/>
      <c r="R42" s="254"/>
      <c r="S42" s="256">
        <f t="shared" si="0"/>
        <v>858.72</v>
      </c>
      <c r="T42" s="253"/>
    </row>
    <row r="43" spans="1:20">
      <c r="A43" s="314" t="s">
        <v>298</v>
      </c>
      <c r="B43" s="253"/>
      <c r="C43" s="314" t="s">
        <v>299</v>
      </c>
      <c r="D43" s="255"/>
      <c r="E43" s="102" t="s">
        <v>239</v>
      </c>
      <c r="F43" s="314" t="s">
        <v>295</v>
      </c>
      <c r="G43" s="254" t="s">
        <v>241</v>
      </c>
      <c r="H43" s="254"/>
      <c r="I43" s="254"/>
      <c r="J43" s="254">
        <v>1</v>
      </c>
      <c r="K43" s="256">
        <v>1200</v>
      </c>
      <c r="L43" s="256">
        <v>341.28</v>
      </c>
      <c r="M43" s="256">
        <v>858.72</v>
      </c>
      <c r="N43" s="254"/>
      <c r="O43" s="256"/>
      <c r="P43" s="254"/>
      <c r="Q43" s="256"/>
      <c r="R43" s="254"/>
      <c r="S43" s="256">
        <f t="shared" si="0"/>
        <v>858.72</v>
      </c>
      <c r="T43" s="253"/>
    </row>
    <row r="44" spans="1:20">
      <c r="A44" s="314" t="s">
        <v>300</v>
      </c>
      <c r="B44" s="253"/>
      <c r="C44" s="314" t="s">
        <v>301</v>
      </c>
      <c r="D44" s="255"/>
      <c r="E44" s="102" t="s">
        <v>239</v>
      </c>
      <c r="F44" s="253"/>
      <c r="G44" s="254" t="s">
        <v>241</v>
      </c>
      <c r="H44" s="254"/>
      <c r="I44" s="254"/>
      <c r="J44" s="254">
        <v>1</v>
      </c>
      <c r="K44" s="256">
        <v>2650</v>
      </c>
      <c r="L44" s="256">
        <v>753.66</v>
      </c>
      <c r="M44" s="256">
        <v>1896.34</v>
      </c>
      <c r="N44" s="254"/>
      <c r="O44" s="256"/>
      <c r="P44" s="254"/>
      <c r="Q44" s="256"/>
      <c r="R44" s="254"/>
      <c r="S44" s="256">
        <f t="shared" si="0"/>
        <v>1896.34</v>
      </c>
      <c r="T44" s="253"/>
    </row>
    <row r="45" spans="1:20">
      <c r="A45" s="314" t="s">
        <v>302</v>
      </c>
      <c r="B45" s="253"/>
      <c r="C45" s="314" t="s">
        <v>303</v>
      </c>
      <c r="D45" s="255"/>
      <c r="E45" s="102" t="s">
        <v>239</v>
      </c>
      <c r="F45" s="253"/>
      <c r="G45" s="254" t="s">
        <v>241</v>
      </c>
      <c r="H45" s="254"/>
      <c r="I45" s="254"/>
      <c r="J45" s="254">
        <v>1</v>
      </c>
      <c r="K45" s="256">
        <v>1750</v>
      </c>
      <c r="L45" s="256">
        <v>497.7</v>
      </c>
      <c r="M45" s="256">
        <v>1252.3</v>
      </c>
      <c r="N45" s="254"/>
      <c r="O45" s="256"/>
      <c r="P45" s="254"/>
      <c r="Q45" s="256"/>
      <c r="R45" s="254"/>
      <c r="S45" s="256">
        <f t="shared" si="0"/>
        <v>1252.3</v>
      </c>
      <c r="T45" s="253"/>
    </row>
    <row r="46" spans="1:20">
      <c r="A46" s="314" t="s">
        <v>304</v>
      </c>
      <c r="B46" s="253"/>
      <c r="C46" s="314" t="s">
        <v>288</v>
      </c>
      <c r="D46" s="255"/>
      <c r="E46" s="102" t="s">
        <v>239</v>
      </c>
      <c r="F46" s="314" t="s">
        <v>255</v>
      </c>
      <c r="G46" s="254" t="s">
        <v>241</v>
      </c>
      <c r="H46" s="254"/>
      <c r="I46" s="254"/>
      <c r="J46" s="254">
        <v>1</v>
      </c>
      <c r="K46" s="256">
        <v>940.59</v>
      </c>
      <c r="L46" s="256">
        <v>208.04</v>
      </c>
      <c r="M46" s="256">
        <v>732.55</v>
      </c>
      <c r="N46" s="254"/>
      <c r="O46" s="256"/>
      <c r="P46" s="254"/>
      <c r="Q46" s="256"/>
      <c r="R46" s="254"/>
      <c r="S46" s="256">
        <f t="shared" si="0"/>
        <v>732.55</v>
      </c>
      <c r="T46" s="253"/>
    </row>
    <row r="47" spans="1:20">
      <c r="A47" s="314" t="s">
        <v>305</v>
      </c>
      <c r="B47" s="253"/>
      <c r="C47" s="314" t="s">
        <v>306</v>
      </c>
      <c r="D47" s="255"/>
      <c r="E47" s="102" t="s">
        <v>239</v>
      </c>
      <c r="F47" s="314" t="s">
        <v>268</v>
      </c>
      <c r="G47" s="254" t="s">
        <v>241</v>
      </c>
      <c r="H47" s="254"/>
      <c r="I47" s="254"/>
      <c r="J47" s="254">
        <v>1</v>
      </c>
      <c r="K47" s="256">
        <v>1300</v>
      </c>
      <c r="L47" s="256">
        <v>110.5</v>
      </c>
      <c r="M47" s="256">
        <v>1189.5</v>
      </c>
      <c r="N47" s="254"/>
      <c r="O47" s="256"/>
      <c r="P47" s="254"/>
      <c r="Q47" s="256"/>
      <c r="R47" s="254"/>
      <c r="S47" s="256">
        <f t="shared" si="0"/>
        <v>1189.5</v>
      </c>
      <c r="T47" s="253"/>
    </row>
    <row r="48" spans="1:20">
      <c r="A48" s="314" t="s">
        <v>307</v>
      </c>
      <c r="B48" s="253"/>
      <c r="C48" s="314" t="s">
        <v>308</v>
      </c>
      <c r="D48" s="255"/>
      <c r="E48" s="102" t="s">
        <v>239</v>
      </c>
      <c r="F48" s="314" t="s">
        <v>309</v>
      </c>
      <c r="G48" s="254" t="s">
        <v>241</v>
      </c>
      <c r="H48" s="254"/>
      <c r="I48" s="254"/>
      <c r="J48" s="254">
        <v>1</v>
      </c>
      <c r="K48" s="256">
        <v>1600</v>
      </c>
      <c r="L48" s="256">
        <v>136</v>
      </c>
      <c r="M48" s="256">
        <v>1464</v>
      </c>
      <c r="N48" s="254"/>
      <c r="O48" s="256"/>
      <c r="P48" s="254"/>
      <c r="Q48" s="256"/>
      <c r="R48" s="254"/>
      <c r="S48" s="256">
        <f t="shared" si="0"/>
        <v>1464</v>
      </c>
      <c r="T48" s="253"/>
    </row>
    <row r="49" spans="1:20">
      <c r="A49" s="314" t="s">
        <v>310</v>
      </c>
      <c r="B49" s="253"/>
      <c r="C49" s="314" t="s">
        <v>288</v>
      </c>
      <c r="D49" s="255"/>
      <c r="E49" s="102" t="s">
        <v>239</v>
      </c>
      <c r="F49" s="314" t="s">
        <v>255</v>
      </c>
      <c r="G49" s="254" t="s">
        <v>241</v>
      </c>
      <c r="H49" s="254"/>
      <c r="I49" s="254"/>
      <c r="J49" s="254">
        <v>1</v>
      </c>
      <c r="K49" s="256">
        <v>950</v>
      </c>
      <c r="L49" s="256">
        <v>80.75</v>
      </c>
      <c r="M49" s="256">
        <v>869.25</v>
      </c>
      <c r="N49" s="254"/>
      <c r="O49" s="256"/>
      <c r="P49" s="254"/>
      <c r="Q49" s="256"/>
      <c r="R49" s="254"/>
      <c r="S49" s="256">
        <f t="shared" si="0"/>
        <v>869.25</v>
      </c>
      <c r="T49" s="253"/>
    </row>
    <row r="50" spans="1:20">
      <c r="A50" s="314" t="s">
        <v>311</v>
      </c>
      <c r="B50" s="253"/>
      <c r="C50" s="314" t="s">
        <v>288</v>
      </c>
      <c r="D50" s="255"/>
      <c r="E50" s="102" t="s">
        <v>239</v>
      </c>
      <c r="F50" s="314" t="s">
        <v>255</v>
      </c>
      <c r="G50" s="254" t="s">
        <v>241</v>
      </c>
      <c r="H50" s="254"/>
      <c r="I50" s="254"/>
      <c r="J50" s="254">
        <v>1</v>
      </c>
      <c r="K50" s="256">
        <v>950</v>
      </c>
      <c r="L50" s="256">
        <v>80.75</v>
      </c>
      <c r="M50" s="256">
        <v>869.25</v>
      </c>
      <c r="N50" s="254"/>
      <c r="O50" s="256"/>
      <c r="P50" s="254"/>
      <c r="Q50" s="256"/>
      <c r="R50" s="254"/>
      <c r="S50" s="256">
        <f t="shared" si="0"/>
        <v>869.25</v>
      </c>
      <c r="T50" s="253"/>
    </row>
    <row r="51" spans="1:20">
      <c r="A51" s="314" t="s">
        <v>312</v>
      </c>
      <c r="B51" s="253"/>
      <c r="C51" s="314" t="s">
        <v>288</v>
      </c>
      <c r="D51" s="255"/>
      <c r="E51" s="102" t="s">
        <v>239</v>
      </c>
      <c r="F51" s="314" t="s">
        <v>255</v>
      </c>
      <c r="G51" s="254" t="s">
        <v>241</v>
      </c>
      <c r="H51" s="254"/>
      <c r="I51" s="254"/>
      <c r="J51" s="254">
        <v>1</v>
      </c>
      <c r="K51" s="256">
        <v>950</v>
      </c>
      <c r="L51" s="256">
        <v>80.75</v>
      </c>
      <c r="M51" s="256">
        <v>869.25</v>
      </c>
      <c r="N51" s="254"/>
      <c r="O51" s="256"/>
      <c r="P51" s="254"/>
      <c r="Q51" s="256"/>
      <c r="R51" s="254"/>
      <c r="S51" s="256">
        <f t="shared" si="0"/>
        <v>869.25</v>
      </c>
      <c r="T51" s="253"/>
    </row>
    <row r="52" spans="1:20">
      <c r="A52" s="253"/>
      <c r="B52" s="253"/>
      <c r="C52" s="253"/>
      <c r="D52" s="255"/>
      <c r="E52" s="253"/>
      <c r="F52" s="253"/>
      <c r="G52" s="254"/>
      <c r="H52" s="254"/>
      <c r="I52" s="254"/>
      <c r="J52" s="254"/>
      <c r="K52" s="256"/>
      <c r="L52" s="256"/>
      <c r="M52" s="256"/>
      <c r="N52" s="254"/>
      <c r="O52" s="256"/>
      <c r="P52" s="254"/>
      <c r="Q52" s="256"/>
      <c r="R52" s="254"/>
      <c r="S52" s="256"/>
      <c r="T52" s="253"/>
    </row>
    <row r="53" spans="1:20">
      <c r="A53" s="253"/>
      <c r="B53" s="194" t="s">
        <v>313</v>
      </c>
      <c r="C53" s="253"/>
      <c r="D53" s="255"/>
      <c r="E53" s="253"/>
      <c r="F53" s="253"/>
      <c r="G53" s="254"/>
      <c r="H53" s="254"/>
      <c r="I53" s="254"/>
      <c r="J53" s="254"/>
      <c r="K53" s="256">
        <f>K11+K17+K20</f>
        <v>1697201.4</v>
      </c>
      <c r="L53" s="256">
        <f>L11+L17+L20</f>
        <v>88800.79</v>
      </c>
      <c r="M53" s="256">
        <f>M11+M17+M20</f>
        <v>1608400.61</v>
      </c>
      <c r="N53" s="254"/>
      <c r="O53" s="256">
        <f>O11+O17+O20</f>
        <v>0</v>
      </c>
      <c r="P53" s="254"/>
      <c r="Q53" s="256">
        <f>Q11+Q17+Q20</f>
        <v>0</v>
      </c>
      <c r="R53" s="254"/>
      <c r="S53" s="256">
        <f>S11+S17+S20</f>
        <v>1608400.61</v>
      </c>
      <c r="T53" s="253"/>
    </row>
    <row r="54" ht="70" customHeight="1" spans="1:20">
      <c r="A54" s="261" t="s">
        <v>314</v>
      </c>
      <c r="B54" s="261"/>
      <c r="C54" s="261"/>
      <c r="D54" s="261"/>
      <c r="E54" s="261"/>
      <c r="F54" s="261"/>
      <c r="G54" s="261"/>
      <c r="H54" s="261"/>
      <c r="I54" s="261"/>
      <c r="J54" s="261"/>
      <c r="K54" s="261"/>
      <c r="L54" s="261"/>
      <c r="M54" s="261"/>
      <c r="N54" s="261"/>
      <c r="O54" s="261"/>
      <c r="P54" s="261"/>
      <c r="Q54" s="266" t="s">
        <v>179</v>
      </c>
      <c r="R54" s="267"/>
      <c r="S54" s="267"/>
      <c r="T54" s="267"/>
    </row>
    <row r="55" spans="1:20">
      <c r="A55" s="261" t="s">
        <v>180</v>
      </c>
      <c r="B55" s="261"/>
      <c r="C55" s="261"/>
      <c r="D55" s="261"/>
      <c r="E55" s="261"/>
      <c r="F55" s="261"/>
      <c r="G55" s="261"/>
      <c r="H55" s="261"/>
      <c r="I55" s="261"/>
      <c r="J55" s="261"/>
      <c r="K55" s="261"/>
      <c r="L55" s="261"/>
      <c r="M55" s="261"/>
      <c r="N55" s="261"/>
      <c r="O55" s="261"/>
      <c r="P55" s="261"/>
      <c r="Q55" s="267"/>
      <c r="R55" s="267"/>
      <c r="S55" s="267"/>
      <c r="T55" s="267"/>
    </row>
    <row r="56" spans="1:20">
      <c r="A56" s="95"/>
      <c r="B56" s="95"/>
      <c r="C56" s="95"/>
      <c r="D56" s="95"/>
      <c r="E56" s="95"/>
      <c r="F56" s="95"/>
      <c r="G56" s="95"/>
      <c r="H56" s="95"/>
      <c r="I56" s="95"/>
      <c r="J56" s="95"/>
      <c r="K56" s="95"/>
      <c r="L56" s="95"/>
      <c r="M56" s="95"/>
      <c r="N56" s="95"/>
      <c r="O56" s="95"/>
      <c r="P56" s="95"/>
      <c r="Q56" s="95"/>
      <c r="R56" s="95"/>
      <c r="S56" s="95"/>
      <c r="T56" s="95"/>
    </row>
    <row r="57" spans="1:20">
      <c r="A57" s="95"/>
      <c r="B57" s="95"/>
      <c r="C57" s="95"/>
      <c r="D57" s="95"/>
      <c r="E57" s="95"/>
      <c r="F57" s="95"/>
      <c r="G57" s="95"/>
      <c r="H57" s="95"/>
      <c r="I57" s="95"/>
      <c r="J57" s="95"/>
      <c r="K57" s="95"/>
      <c r="L57" s="95"/>
      <c r="M57" s="95"/>
      <c r="N57" s="95"/>
      <c r="O57" s="95"/>
      <c r="P57" s="95"/>
      <c r="Q57" s="95"/>
      <c r="R57" s="95"/>
      <c r="S57" s="95"/>
      <c r="T57" s="95"/>
    </row>
    <row r="58" spans="1:20">
      <c r="A58" s="95"/>
      <c r="B58" s="95"/>
      <c r="C58" s="95"/>
      <c r="D58" s="95"/>
      <c r="E58" s="95"/>
      <c r="F58" s="95"/>
      <c r="G58" s="95"/>
      <c r="H58" s="95"/>
      <c r="I58" s="95"/>
      <c r="J58" s="95"/>
      <c r="K58" s="95"/>
      <c r="L58" s="95"/>
      <c r="M58" s="95"/>
      <c r="N58" s="95"/>
      <c r="O58" s="95"/>
      <c r="P58" s="95"/>
      <c r="Q58" s="95"/>
      <c r="R58" s="95"/>
      <c r="S58" s="95"/>
      <c r="T58" s="95"/>
    </row>
    <row r="59" spans="1:20">
      <c r="A59" s="95"/>
      <c r="B59" s="95"/>
      <c r="C59" s="95"/>
      <c r="D59" s="95"/>
      <c r="E59" s="95"/>
      <c r="F59" s="95"/>
      <c r="G59" s="95"/>
      <c r="H59" s="95"/>
      <c r="I59" s="95"/>
      <c r="J59" s="95"/>
      <c r="K59" s="95"/>
      <c r="L59" s="95"/>
      <c r="M59" s="95"/>
      <c r="N59" s="95"/>
      <c r="O59" s="95"/>
      <c r="P59" s="95"/>
      <c r="Q59" s="95"/>
      <c r="R59" s="95"/>
      <c r="S59" s="95"/>
      <c r="T59" s="95"/>
    </row>
    <row r="60" spans="1:20">
      <c r="A60" s="95"/>
      <c r="B60" s="95"/>
      <c r="C60" s="95"/>
      <c r="D60" s="95"/>
      <c r="E60" s="95"/>
      <c r="F60" s="95"/>
      <c r="G60" s="95"/>
      <c r="H60" s="95"/>
      <c r="I60" s="95"/>
      <c r="J60" s="95"/>
      <c r="K60" s="95"/>
      <c r="L60" s="95"/>
      <c r="M60" s="95"/>
      <c r="N60" s="95"/>
      <c r="O60" s="95"/>
      <c r="P60" s="95"/>
      <c r="Q60" s="95"/>
      <c r="R60" s="95"/>
      <c r="S60" s="95"/>
      <c r="T60" s="95"/>
    </row>
  </sheetData>
  <mergeCells count="26">
    <mergeCell ref="A2:T2"/>
    <mergeCell ref="G7:I7"/>
    <mergeCell ref="J7:M7"/>
    <mergeCell ref="N7:Q7"/>
    <mergeCell ref="R7:S7"/>
    <mergeCell ref="N8:O8"/>
    <mergeCell ref="P8:Q8"/>
    <mergeCell ref="A54:P54"/>
    <mergeCell ref="A55:P55"/>
    <mergeCell ref="A7:A9"/>
    <mergeCell ref="B7:B9"/>
    <mergeCell ref="C7:C9"/>
    <mergeCell ref="D7:D9"/>
    <mergeCell ref="E7:E9"/>
    <mergeCell ref="F7:F9"/>
    <mergeCell ref="G8:G9"/>
    <mergeCell ref="H8:H9"/>
    <mergeCell ref="I8:I9"/>
    <mergeCell ref="J8:J9"/>
    <mergeCell ref="K8:K9"/>
    <mergeCell ref="L8:L9"/>
    <mergeCell ref="M8:M9"/>
    <mergeCell ref="R8:R9"/>
    <mergeCell ref="S8:S9"/>
    <mergeCell ref="T7:T9"/>
    <mergeCell ref="Q54:T55"/>
  </mergeCells>
  <pageMargins left="0.0388888888888889" right="0.0388888888888889" top="0.629861111111111" bottom="0.550694444444444" header="0.354166666666667" footer="0.196527777777778"/>
  <pageSetup paperSize="9" scale="7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31"/>
  <sheetViews>
    <sheetView view="pageBreakPreview" zoomScaleNormal="100" workbookViewId="0">
      <selection activeCell="A4" sqref="A4"/>
    </sheetView>
  </sheetViews>
  <sheetFormatPr defaultColWidth="9" defaultRowHeight="14"/>
  <cols>
    <col min="1" max="1" width="4" customWidth="1"/>
    <col min="2" max="3" width="18" customWidth="1"/>
    <col min="4" max="4" width="16.3818181818182" customWidth="1"/>
    <col min="5" max="5" width="10" customWidth="1"/>
    <col min="6" max="6" width="10.3818181818182" customWidth="1"/>
    <col min="7" max="7" width="6.25454545454545" customWidth="1"/>
    <col min="14" max="14" width="13.1272727272727" customWidth="1"/>
  </cols>
  <sheetData>
    <row r="2" ht="23" spans="1:14">
      <c r="A2" s="120" t="s">
        <v>21</v>
      </c>
      <c r="B2" s="120"/>
      <c r="C2" s="120"/>
      <c r="D2" s="120"/>
      <c r="E2" s="120"/>
      <c r="F2" s="120"/>
      <c r="G2" s="120"/>
      <c r="H2" s="120"/>
      <c r="I2" s="120"/>
      <c r="J2" s="120"/>
      <c r="K2" s="120"/>
      <c r="L2" s="120"/>
      <c r="M2" s="120"/>
      <c r="N2" s="120"/>
    </row>
    <row r="3" spans="14:14">
      <c r="N3" s="130" t="s">
        <v>315</v>
      </c>
    </row>
    <row r="4" spans="1:14">
      <c r="A4" s="215" t="s">
        <v>148</v>
      </c>
      <c r="N4" s="153"/>
    </row>
    <row r="5" spans="1:14">
      <c r="A5" s="215" t="s">
        <v>183</v>
      </c>
      <c r="N5" s="153"/>
    </row>
    <row r="6" spans="1:14">
      <c r="A6" s="215" t="s">
        <v>184</v>
      </c>
      <c r="N6" s="245" t="s">
        <v>214</v>
      </c>
    </row>
    <row r="7" spans="1:14">
      <c r="A7" s="182" t="s">
        <v>78</v>
      </c>
      <c r="B7" s="182" t="s">
        <v>316</v>
      </c>
      <c r="C7" s="182" t="s">
        <v>317</v>
      </c>
      <c r="D7" s="182" t="s">
        <v>318</v>
      </c>
      <c r="E7" s="182" t="s">
        <v>319</v>
      </c>
      <c r="F7" s="182" t="s">
        <v>320</v>
      </c>
      <c r="G7" s="182" t="s">
        <v>321</v>
      </c>
      <c r="H7" s="182" t="s">
        <v>322</v>
      </c>
      <c r="I7" s="182"/>
      <c r="J7" s="182" t="s">
        <v>82</v>
      </c>
      <c r="K7" s="182"/>
      <c r="L7" s="182" t="s">
        <v>84</v>
      </c>
      <c r="M7" s="182"/>
      <c r="N7" s="182" t="s">
        <v>85</v>
      </c>
    </row>
    <row r="8" ht="26" spans="1:14">
      <c r="A8" s="182"/>
      <c r="B8" s="182"/>
      <c r="C8" s="182"/>
      <c r="D8" s="182"/>
      <c r="E8" s="182"/>
      <c r="F8" s="182"/>
      <c r="G8" s="182"/>
      <c r="H8" s="182" t="s">
        <v>323</v>
      </c>
      <c r="I8" s="182" t="s">
        <v>123</v>
      </c>
      <c r="J8" s="182" t="s">
        <v>323</v>
      </c>
      <c r="K8" s="182" t="s">
        <v>324</v>
      </c>
      <c r="L8" s="182" t="s">
        <v>323</v>
      </c>
      <c r="M8" s="182" t="s">
        <v>324</v>
      </c>
      <c r="N8" s="182"/>
    </row>
    <row r="9" spans="1:14">
      <c r="A9" s="186"/>
      <c r="B9" s="209" t="s">
        <v>124</v>
      </c>
      <c r="C9" s="209" t="s">
        <v>125</v>
      </c>
      <c r="D9" s="209" t="s">
        <v>126</v>
      </c>
      <c r="E9" s="209" t="s">
        <v>127</v>
      </c>
      <c r="F9" s="209" t="s">
        <v>128</v>
      </c>
      <c r="G9" s="209" t="s">
        <v>129</v>
      </c>
      <c r="H9" s="209" t="s">
        <v>130</v>
      </c>
      <c r="I9" s="209" t="s">
        <v>131</v>
      </c>
      <c r="J9" s="209" t="s">
        <v>132</v>
      </c>
      <c r="K9" s="209" t="s">
        <v>133</v>
      </c>
      <c r="L9" s="249" t="s">
        <v>134</v>
      </c>
      <c r="M9" s="249" t="s">
        <v>135</v>
      </c>
      <c r="N9" s="249" t="s">
        <v>136</v>
      </c>
    </row>
    <row r="10" spans="1:14">
      <c r="A10" s="186"/>
      <c r="B10" s="186"/>
      <c r="C10" s="186"/>
      <c r="D10" s="186"/>
      <c r="E10" s="241"/>
      <c r="F10" s="241"/>
      <c r="G10" s="186"/>
      <c r="H10" s="186"/>
      <c r="I10" s="250"/>
      <c r="J10" s="186"/>
      <c r="K10" s="250"/>
      <c r="L10" s="186"/>
      <c r="M10" s="250"/>
      <c r="N10" s="186"/>
    </row>
    <row r="11" spans="1:14">
      <c r="A11" s="186"/>
      <c r="B11" s="186"/>
      <c r="C11" s="186"/>
      <c r="D11" s="186"/>
      <c r="E11" s="241"/>
      <c r="F11" s="241"/>
      <c r="G11" s="186"/>
      <c r="H11" s="186"/>
      <c r="I11" s="250"/>
      <c r="J11" s="186"/>
      <c r="K11" s="250"/>
      <c r="L11" s="186"/>
      <c r="M11" s="250"/>
      <c r="N11" s="186"/>
    </row>
    <row r="12" spans="1:14">
      <c r="A12" s="186"/>
      <c r="B12" s="186"/>
      <c r="C12" s="186"/>
      <c r="D12" s="186"/>
      <c r="E12" s="241"/>
      <c r="F12" s="241"/>
      <c r="G12" s="186"/>
      <c r="H12" s="186"/>
      <c r="I12" s="250"/>
      <c r="J12" s="186"/>
      <c r="K12" s="250"/>
      <c r="L12" s="186"/>
      <c r="M12" s="250"/>
      <c r="N12" s="186"/>
    </row>
    <row r="13" spans="1:14">
      <c r="A13" s="186"/>
      <c r="B13" s="186"/>
      <c r="C13" s="186"/>
      <c r="D13" s="186"/>
      <c r="E13" s="241"/>
      <c r="F13" s="241"/>
      <c r="G13" s="186"/>
      <c r="H13" s="186"/>
      <c r="I13" s="250"/>
      <c r="J13" s="186"/>
      <c r="K13" s="250"/>
      <c r="L13" s="186"/>
      <c r="M13" s="250"/>
      <c r="N13" s="186"/>
    </row>
    <row r="14" spans="1:14">
      <c r="A14" s="186"/>
      <c r="B14" s="186"/>
      <c r="C14" s="186"/>
      <c r="D14" s="186"/>
      <c r="E14" s="241"/>
      <c r="F14" s="241"/>
      <c r="G14" s="186"/>
      <c r="H14" s="186"/>
      <c r="I14" s="250"/>
      <c r="J14" s="186"/>
      <c r="K14" s="250"/>
      <c r="L14" s="186"/>
      <c r="M14" s="250"/>
      <c r="N14" s="186"/>
    </row>
    <row r="15" spans="1:14">
      <c r="A15" s="186"/>
      <c r="B15" s="186"/>
      <c r="C15" s="186"/>
      <c r="D15" s="186"/>
      <c r="E15" s="241"/>
      <c r="F15" s="241"/>
      <c r="G15" s="186"/>
      <c r="H15" s="186"/>
      <c r="I15" s="250"/>
      <c r="J15" s="186"/>
      <c r="K15" s="250"/>
      <c r="L15" s="186"/>
      <c r="M15" s="250"/>
      <c r="N15" s="186"/>
    </row>
    <row r="16" spans="1:14">
      <c r="A16" s="186"/>
      <c r="B16" s="186"/>
      <c r="C16" s="186"/>
      <c r="D16" s="186"/>
      <c r="E16" s="241"/>
      <c r="F16" s="241"/>
      <c r="G16" s="186"/>
      <c r="H16" s="186"/>
      <c r="I16" s="250"/>
      <c r="J16" s="186"/>
      <c r="K16" s="250"/>
      <c r="L16" s="186"/>
      <c r="M16" s="250"/>
      <c r="N16" s="186"/>
    </row>
    <row r="17" spans="1:14">
      <c r="A17" s="186"/>
      <c r="B17" s="186"/>
      <c r="C17" s="186"/>
      <c r="D17" s="186"/>
      <c r="E17" s="241"/>
      <c r="F17" s="241"/>
      <c r="G17" s="186"/>
      <c r="H17" s="186"/>
      <c r="I17" s="250"/>
      <c r="J17" s="186"/>
      <c r="K17" s="250"/>
      <c r="L17" s="186"/>
      <c r="M17" s="250"/>
      <c r="N17" s="186"/>
    </row>
    <row r="18" spans="1:14">
      <c r="A18" s="186"/>
      <c r="B18" s="186"/>
      <c r="C18" s="186"/>
      <c r="D18" s="186"/>
      <c r="E18" s="241"/>
      <c r="F18" s="241"/>
      <c r="G18" s="186"/>
      <c r="H18" s="186"/>
      <c r="I18" s="250"/>
      <c r="J18" s="186"/>
      <c r="K18" s="250"/>
      <c r="L18" s="186"/>
      <c r="M18" s="250"/>
      <c r="N18" s="186"/>
    </row>
    <row r="19" spans="1:14">
      <c r="A19" s="242" t="s">
        <v>313</v>
      </c>
      <c r="B19" s="243"/>
      <c r="C19" s="186"/>
      <c r="D19" s="186"/>
      <c r="E19" s="241"/>
      <c r="F19" s="241"/>
      <c r="G19" s="186"/>
      <c r="H19" s="186"/>
      <c r="I19" s="250"/>
      <c r="J19" s="186"/>
      <c r="K19" s="250"/>
      <c r="L19" s="186"/>
      <c r="M19" s="250"/>
      <c r="N19" s="186"/>
    </row>
    <row r="20" ht="80" customHeight="1" spans="1:14">
      <c r="A20" s="244" t="s">
        <v>101</v>
      </c>
      <c r="B20" s="244"/>
      <c r="C20" s="244"/>
      <c r="D20" s="244"/>
      <c r="E20" s="244"/>
      <c r="F20" s="244"/>
      <c r="G20" s="244"/>
      <c r="H20" s="244"/>
      <c r="I20" s="244"/>
      <c r="J20" s="244"/>
      <c r="K20" s="251" t="s">
        <v>210</v>
      </c>
      <c r="L20" s="251"/>
      <c r="M20" s="251"/>
      <c r="N20" s="251"/>
    </row>
    <row r="21" spans="1:14">
      <c r="A21" s="244" t="s">
        <v>211</v>
      </c>
      <c r="B21" s="244"/>
      <c r="C21" s="244"/>
      <c r="D21" s="244"/>
      <c r="E21" s="244"/>
      <c r="F21" s="244"/>
      <c r="G21" s="244"/>
      <c r="H21" s="244"/>
      <c r="I21" s="244"/>
      <c r="J21" s="244"/>
      <c r="K21" s="251"/>
      <c r="L21" s="251"/>
      <c r="M21" s="251"/>
      <c r="N21" s="251"/>
    </row>
    <row r="22" spans="1:14">
      <c r="A22" s="138"/>
      <c r="B22" s="138"/>
      <c r="C22" s="138"/>
      <c r="D22" s="138"/>
      <c r="E22" s="138"/>
      <c r="F22" s="138"/>
      <c r="G22" s="138"/>
      <c r="H22" s="138"/>
      <c r="I22" s="138"/>
      <c r="J22" s="138"/>
      <c r="K22" s="138"/>
      <c r="L22" s="138"/>
      <c r="M22" s="138"/>
      <c r="N22" s="138"/>
    </row>
    <row r="23" spans="1:14">
      <c r="A23" s="138"/>
      <c r="B23" s="138"/>
      <c r="C23" s="138"/>
      <c r="D23" s="138"/>
      <c r="E23" s="138"/>
      <c r="F23" s="138"/>
      <c r="G23" s="138"/>
      <c r="H23" s="138"/>
      <c r="I23" s="138"/>
      <c r="J23" s="138"/>
      <c r="K23" s="138"/>
      <c r="L23" s="138"/>
      <c r="M23" s="138"/>
      <c r="N23" s="138"/>
    </row>
    <row r="24" spans="1:14">
      <c r="A24" s="138"/>
      <c r="B24" s="138"/>
      <c r="C24" s="138"/>
      <c r="D24" s="138"/>
      <c r="E24" s="138"/>
      <c r="F24" s="138"/>
      <c r="G24" s="138"/>
      <c r="H24" s="138"/>
      <c r="I24" s="138"/>
      <c r="J24" s="138"/>
      <c r="K24" s="138"/>
      <c r="L24" s="138"/>
      <c r="M24" s="138"/>
      <c r="N24" s="138"/>
    </row>
    <row r="25" spans="1:14">
      <c r="A25" s="138"/>
      <c r="B25" s="138"/>
      <c r="C25" s="138"/>
      <c r="D25" s="138"/>
      <c r="E25" s="138"/>
      <c r="F25" s="138"/>
      <c r="G25" s="138"/>
      <c r="H25" s="138"/>
      <c r="I25" s="138"/>
      <c r="J25" s="138"/>
      <c r="K25" s="138"/>
      <c r="L25" s="138"/>
      <c r="M25" s="138"/>
      <c r="N25" s="138"/>
    </row>
    <row r="26" spans="1:14">
      <c r="A26" s="138"/>
      <c r="B26" s="138"/>
      <c r="C26" s="138"/>
      <c r="D26" s="138"/>
      <c r="E26" s="138"/>
      <c r="F26" s="138"/>
      <c r="G26" s="138"/>
      <c r="H26" s="138"/>
      <c r="I26" s="138"/>
      <c r="J26" s="138"/>
      <c r="K26" s="138"/>
      <c r="L26" s="138"/>
      <c r="M26" s="138"/>
      <c r="N26" s="138"/>
    </row>
    <row r="27" spans="1:14">
      <c r="A27" s="138"/>
      <c r="B27" s="138"/>
      <c r="C27" s="138"/>
      <c r="D27" s="138"/>
      <c r="E27" s="138"/>
      <c r="F27" s="138"/>
      <c r="G27" s="138"/>
      <c r="H27" s="138"/>
      <c r="I27" s="138"/>
      <c r="J27" s="138"/>
      <c r="K27" s="138"/>
      <c r="L27" s="138"/>
      <c r="M27" s="138"/>
      <c r="N27" s="138"/>
    </row>
    <row r="28" spans="1:14">
      <c r="A28" s="138"/>
      <c r="B28" s="138"/>
      <c r="C28" s="138"/>
      <c r="D28" s="138"/>
      <c r="E28" s="138"/>
      <c r="F28" s="138"/>
      <c r="G28" s="138"/>
      <c r="H28" s="138"/>
      <c r="I28" s="138"/>
      <c r="J28" s="138"/>
      <c r="K28" s="138"/>
      <c r="L28" s="138"/>
      <c r="M28" s="138"/>
      <c r="N28" s="138"/>
    </row>
    <row r="29" spans="1:14">
      <c r="A29" s="138"/>
      <c r="B29" s="138"/>
      <c r="C29" s="138"/>
      <c r="D29" s="138"/>
      <c r="E29" s="138"/>
      <c r="F29" s="138"/>
      <c r="G29" s="138"/>
      <c r="H29" s="138"/>
      <c r="I29" s="138"/>
      <c r="J29" s="138"/>
      <c r="K29" s="138"/>
      <c r="L29" s="138"/>
      <c r="M29" s="138"/>
      <c r="N29" s="138"/>
    </row>
    <row r="30" spans="1:14">
      <c r="A30" s="138"/>
      <c r="B30" s="138"/>
      <c r="C30" s="138"/>
      <c r="D30" s="138"/>
      <c r="E30" s="138"/>
      <c r="F30" s="138"/>
      <c r="G30" s="138"/>
      <c r="H30" s="138"/>
      <c r="I30" s="138"/>
      <c r="J30" s="138"/>
      <c r="K30" s="138"/>
      <c r="L30" s="138"/>
      <c r="M30" s="138"/>
      <c r="N30" s="138"/>
    </row>
    <row r="31" spans="1:14">
      <c r="A31" s="138"/>
      <c r="B31" s="138"/>
      <c r="C31" s="138"/>
      <c r="D31" s="138"/>
      <c r="E31" s="138"/>
      <c r="F31" s="138"/>
      <c r="G31" s="138"/>
      <c r="H31" s="138"/>
      <c r="I31" s="138"/>
      <c r="J31" s="138"/>
      <c r="K31" s="138"/>
      <c r="L31" s="138"/>
      <c r="M31" s="138"/>
      <c r="N31" s="138"/>
    </row>
  </sheetData>
  <mergeCells count="16">
    <mergeCell ref="A2:N2"/>
    <mergeCell ref="H7:I7"/>
    <mergeCell ref="J7:K7"/>
    <mergeCell ref="L7:M7"/>
    <mergeCell ref="A19:B19"/>
    <mergeCell ref="A20:J20"/>
    <mergeCell ref="A21:J21"/>
    <mergeCell ref="A7:A8"/>
    <mergeCell ref="B7:B8"/>
    <mergeCell ref="C7:C8"/>
    <mergeCell ref="D7:D8"/>
    <mergeCell ref="E7:E8"/>
    <mergeCell ref="F7:F8"/>
    <mergeCell ref="G7:G8"/>
    <mergeCell ref="N7:N8"/>
    <mergeCell ref="K20:N21"/>
  </mergeCells>
  <pageMargins left="0.0784722222222222" right="0.0784722222222222" top="1" bottom="1" header="0.5" footer="0.5"/>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31"/>
  <sheetViews>
    <sheetView view="pageBreakPreview" zoomScaleNormal="100" workbookViewId="0">
      <selection activeCell="A4" sqref="A4"/>
    </sheetView>
  </sheetViews>
  <sheetFormatPr defaultColWidth="9" defaultRowHeight="14"/>
  <cols>
    <col min="1" max="1" width="4" customWidth="1"/>
    <col min="2" max="3" width="18" customWidth="1"/>
    <col min="4" max="4" width="16.3818181818182" customWidth="1"/>
    <col min="5" max="5" width="10" customWidth="1"/>
    <col min="6" max="6" width="10.3818181818182" customWidth="1"/>
    <col min="7" max="7" width="6.25454545454545" customWidth="1"/>
    <col min="14" max="14" width="13.1272727272727" customWidth="1"/>
  </cols>
  <sheetData>
    <row r="2" ht="23" spans="1:14">
      <c r="A2" s="120" t="s">
        <v>23</v>
      </c>
      <c r="B2" s="120"/>
      <c r="C2" s="120"/>
      <c r="D2" s="120"/>
      <c r="E2" s="120"/>
      <c r="F2" s="120"/>
      <c r="G2" s="120"/>
      <c r="H2" s="120"/>
      <c r="I2" s="120"/>
      <c r="J2" s="120"/>
      <c r="K2" s="120"/>
      <c r="L2" s="120"/>
      <c r="M2" s="120"/>
      <c r="N2" s="120"/>
    </row>
    <row r="3" spans="14:14">
      <c r="N3" s="130" t="s">
        <v>325</v>
      </c>
    </row>
    <row r="4" spans="1:14">
      <c r="A4" s="215" t="s">
        <v>148</v>
      </c>
      <c r="N4" s="153"/>
    </row>
    <row r="5" spans="1:14">
      <c r="A5" s="215" t="s">
        <v>183</v>
      </c>
      <c r="N5" s="153"/>
    </row>
    <row r="6" spans="1:14">
      <c r="A6" s="215" t="s">
        <v>184</v>
      </c>
      <c r="N6" s="245" t="s">
        <v>214</v>
      </c>
    </row>
    <row r="7" spans="1:14">
      <c r="A7" s="182" t="s">
        <v>78</v>
      </c>
      <c r="B7" s="182" t="s">
        <v>316</v>
      </c>
      <c r="C7" s="182" t="s">
        <v>317</v>
      </c>
      <c r="D7" s="182" t="s">
        <v>318</v>
      </c>
      <c r="E7" s="182" t="s">
        <v>319</v>
      </c>
      <c r="F7" s="182" t="s">
        <v>320</v>
      </c>
      <c r="G7" s="182" t="s">
        <v>321</v>
      </c>
      <c r="H7" s="182" t="s">
        <v>322</v>
      </c>
      <c r="I7" s="182"/>
      <c r="J7" s="182" t="s">
        <v>82</v>
      </c>
      <c r="K7" s="182"/>
      <c r="L7" s="182" t="s">
        <v>84</v>
      </c>
      <c r="M7" s="182"/>
      <c r="N7" s="182" t="s">
        <v>85</v>
      </c>
    </row>
    <row r="8" ht="26" spans="1:14">
      <c r="A8" s="182"/>
      <c r="B8" s="182"/>
      <c r="C8" s="182"/>
      <c r="D8" s="182"/>
      <c r="E8" s="182"/>
      <c r="F8" s="182"/>
      <c r="G8" s="182"/>
      <c r="H8" s="182" t="s">
        <v>323</v>
      </c>
      <c r="I8" s="182" t="s">
        <v>123</v>
      </c>
      <c r="J8" s="182" t="s">
        <v>323</v>
      </c>
      <c r="K8" s="182" t="s">
        <v>324</v>
      </c>
      <c r="L8" s="182" t="s">
        <v>323</v>
      </c>
      <c r="M8" s="182" t="s">
        <v>324</v>
      </c>
      <c r="N8" s="182"/>
    </row>
    <row r="9" spans="1:14">
      <c r="A9" s="186"/>
      <c r="B9" s="209" t="s">
        <v>124</v>
      </c>
      <c r="C9" s="209" t="s">
        <v>125</v>
      </c>
      <c r="D9" s="209" t="s">
        <v>126</v>
      </c>
      <c r="E9" s="209" t="s">
        <v>127</v>
      </c>
      <c r="F9" s="209" t="s">
        <v>128</v>
      </c>
      <c r="G9" s="209" t="s">
        <v>129</v>
      </c>
      <c r="H9" s="209" t="s">
        <v>130</v>
      </c>
      <c r="I9" s="209" t="s">
        <v>131</v>
      </c>
      <c r="J9" s="209" t="s">
        <v>132</v>
      </c>
      <c r="K9" s="209" t="s">
        <v>133</v>
      </c>
      <c r="L9" s="249" t="s">
        <v>134</v>
      </c>
      <c r="M9" s="249" t="s">
        <v>135</v>
      </c>
      <c r="N9" s="249" t="s">
        <v>136</v>
      </c>
    </row>
    <row r="10" spans="1:14">
      <c r="A10" s="186"/>
      <c r="B10" s="186"/>
      <c r="C10" s="186"/>
      <c r="D10" s="186"/>
      <c r="E10" s="241"/>
      <c r="F10" s="241"/>
      <c r="G10" s="186"/>
      <c r="H10" s="186"/>
      <c r="I10" s="250"/>
      <c r="J10" s="186"/>
      <c r="K10" s="250"/>
      <c r="L10" s="186"/>
      <c r="M10" s="250"/>
      <c r="N10" s="186"/>
    </row>
    <row r="11" spans="1:14">
      <c r="A11" s="186"/>
      <c r="B11" s="186"/>
      <c r="C11" s="186"/>
      <c r="D11" s="186"/>
      <c r="E11" s="241"/>
      <c r="F11" s="241"/>
      <c r="G11" s="186"/>
      <c r="H11" s="186"/>
      <c r="I11" s="250"/>
      <c r="J11" s="186"/>
      <c r="K11" s="250"/>
      <c r="L11" s="186"/>
      <c r="M11" s="250"/>
      <c r="N11" s="186"/>
    </row>
    <row r="12" spans="1:14">
      <c r="A12" s="186"/>
      <c r="B12" s="186"/>
      <c r="C12" s="186"/>
      <c r="D12" s="186"/>
      <c r="E12" s="241"/>
      <c r="F12" s="241"/>
      <c r="G12" s="186"/>
      <c r="H12" s="186"/>
      <c r="I12" s="250"/>
      <c r="J12" s="186"/>
      <c r="K12" s="250"/>
      <c r="L12" s="186"/>
      <c r="M12" s="250"/>
      <c r="N12" s="186"/>
    </row>
    <row r="13" spans="1:14">
      <c r="A13" s="186"/>
      <c r="B13" s="186"/>
      <c r="C13" s="186"/>
      <c r="D13" s="186"/>
      <c r="E13" s="241"/>
      <c r="F13" s="241"/>
      <c r="G13" s="186"/>
      <c r="H13" s="186"/>
      <c r="I13" s="250"/>
      <c r="J13" s="186"/>
      <c r="K13" s="250"/>
      <c r="L13" s="186"/>
      <c r="M13" s="250"/>
      <c r="N13" s="186"/>
    </row>
    <row r="14" spans="1:14">
      <c r="A14" s="186"/>
      <c r="B14" s="186"/>
      <c r="C14" s="186"/>
      <c r="D14" s="186"/>
      <c r="E14" s="241"/>
      <c r="F14" s="241"/>
      <c r="G14" s="186"/>
      <c r="H14" s="186"/>
      <c r="I14" s="250"/>
      <c r="J14" s="186"/>
      <c r="K14" s="250"/>
      <c r="L14" s="186"/>
      <c r="M14" s="250"/>
      <c r="N14" s="186"/>
    </row>
    <row r="15" spans="1:14">
      <c r="A15" s="186"/>
      <c r="B15" s="186"/>
      <c r="C15" s="186"/>
      <c r="D15" s="186"/>
      <c r="E15" s="241"/>
      <c r="F15" s="241"/>
      <c r="G15" s="186"/>
      <c r="H15" s="186"/>
      <c r="I15" s="250"/>
      <c r="J15" s="186"/>
      <c r="K15" s="250"/>
      <c r="L15" s="186"/>
      <c r="M15" s="250"/>
      <c r="N15" s="186"/>
    </row>
    <row r="16" spans="1:14">
      <c r="A16" s="186"/>
      <c r="B16" s="186"/>
      <c r="C16" s="186"/>
      <c r="D16" s="186"/>
      <c r="E16" s="241"/>
      <c r="F16" s="241"/>
      <c r="G16" s="186"/>
      <c r="H16" s="186"/>
      <c r="I16" s="250"/>
      <c r="J16" s="186"/>
      <c r="K16" s="250"/>
      <c r="L16" s="186"/>
      <c r="M16" s="250"/>
      <c r="N16" s="186"/>
    </row>
    <row r="17" spans="1:14">
      <c r="A17" s="186"/>
      <c r="B17" s="186"/>
      <c r="C17" s="186"/>
      <c r="D17" s="186"/>
      <c r="E17" s="241"/>
      <c r="F17" s="241"/>
      <c r="G17" s="186"/>
      <c r="H17" s="186"/>
      <c r="I17" s="250"/>
      <c r="J17" s="186"/>
      <c r="K17" s="250"/>
      <c r="L17" s="186"/>
      <c r="M17" s="250"/>
      <c r="N17" s="186"/>
    </row>
    <row r="18" spans="1:14">
      <c r="A18" s="186"/>
      <c r="B18" s="186"/>
      <c r="C18" s="186"/>
      <c r="D18" s="186"/>
      <c r="E18" s="241"/>
      <c r="F18" s="241"/>
      <c r="G18" s="186"/>
      <c r="H18" s="186"/>
      <c r="I18" s="250"/>
      <c r="J18" s="186"/>
      <c r="K18" s="250"/>
      <c r="L18" s="186"/>
      <c r="M18" s="250"/>
      <c r="N18" s="186"/>
    </row>
    <row r="19" spans="1:14">
      <c r="A19" s="242" t="s">
        <v>313</v>
      </c>
      <c r="B19" s="243"/>
      <c r="C19" s="186"/>
      <c r="D19" s="186"/>
      <c r="E19" s="241"/>
      <c r="F19" s="241"/>
      <c r="G19" s="186"/>
      <c r="H19" s="186"/>
      <c r="I19" s="250"/>
      <c r="J19" s="186"/>
      <c r="K19" s="250"/>
      <c r="L19" s="186"/>
      <c r="M19" s="250"/>
      <c r="N19" s="186"/>
    </row>
    <row r="20" ht="80" customHeight="1" spans="1:14">
      <c r="A20" s="244" t="s">
        <v>101</v>
      </c>
      <c r="B20" s="244"/>
      <c r="C20" s="244"/>
      <c r="D20" s="244"/>
      <c r="E20" s="244"/>
      <c r="F20" s="244"/>
      <c r="G20" s="244"/>
      <c r="H20" s="244"/>
      <c r="I20" s="244"/>
      <c r="J20" s="244"/>
      <c r="K20" s="251" t="s">
        <v>210</v>
      </c>
      <c r="L20" s="251"/>
      <c r="M20" s="251"/>
      <c r="N20" s="251"/>
    </row>
    <row r="21" spans="1:14">
      <c r="A21" s="244" t="s">
        <v>211</v>
      </c>
      <c r="B21" s="244"/>
      <c r="C21" s="244"/>
      <c r="D21" s="244"/>
      <c r="E21" s="244"/>
      <c r="F21" s="244"/>
      <c r="G21" s="244"/>
      <c r="H21" s="244"/>
      <c r="I21" s="244"/>
      <c r="J21" s="244"/>
      <c r="K21" s="251"/>
      <c r="L21" s="251"/>
      <c r="M21" s="251"/>
      <c r="N21" s="251"/>
    </row>
    <row r="22" spans="1:14">
      <c r="A22" s="138"/>
      <c r="B22" s="138"/>
      <c r="C22" s="138"/>
      <c r="D22" s="138"/>
      <c r="E22" s="138"/>
      <c r="F22" s="138"/>
      <c r="G22" s="138"/>
      <c r="H22" s="138"/>
      <c r="I22" s="138"/>
      <c r="J22" s="138"/>
      <c r="K22" s="138"/>
      <c r="L22" s="138"/>
      <c r="M22" s="138"/>
      <c r="N22" s="138"/>
    </row>
    <row r="23" spans="1:14">
      <c r="A23" s="138"/>
      <c r="B23" s="138"/>
      <c r="C23" s="138"/>
      <c r="D23" s="138"/>
      <c r="E23" s="138"/>
      <c r="F23" s="138"/>
      <c r="G23" s="138"/>
      <c r="H23" s="138"/>
      <c r="I23" s="138"/>
      <c r="J23" s="138"/>
      <c r="K23" s="138"/>
      <c r="L23" s="138"/>
      <c r="M23" s="138"/>
      <c r="N23" s="138"/>
    </row>
    <row r="24" spans="1:14">
      <c r="A24" s="138"/>
      <c r="B24" s="138"/>
      <c r="C24" s="138"/>
      <c r="D24" s="138"/>
      <c r="E24" s="138"/>
      <c r="F24" s="138"/>
      <c r="G24" s="138"/>
      <c r="H24" s="138"/>
      <c r="I24" s="138"/>
      <c r="J24" s="138"/>
      <c r="K24" s="138"/>
      <c r="L24" s="138"/>
      <c r="M24" s="138"/>
      <c r="N24" s="138"/>
    </row>
    <row r="25" spans="1:14">
      <c r="A25" s="138"/>
      <c r="B25" s="138"/>
      <c r="C25" s="138"/>
      <c r="D25" s="138"/>
      <c r="E25" s="138"/>
      <c r="F25" s="138"/>
      <c r="G25" s="138"/>
      <c r="H25" s="138"/>
      <c r="I25" s="138"/>
      <c r="J25" s="138"/>
      <c r="K25" s="138"/>
      <c r="L25" s="138"/>
      <c r="M25" s="138"/>
      <c r="N25" s="138"/>
    </row>
    <row r="26" spans="1:14">
      <c r="A26" s="138"/>
      <c r="B26" s="138"/>
      <c r="C26" s="138"/>
      <c r="D26" s="138"/>
      <c r="E26" s="138"/>
      <c r="F26" s="138"/>
      <c r="G26" s="138"/>
      <c r="H26" s="138"/>
      <c r="I26" s="138"/>
      <c r="J26" s="138"/>
      <c r="K26" s="138"/>
      <c r="L26" s="138"/>
      <c r="M26" s="138"/>
      <c r="N26" s="138"/>
    </row>
    <row r="27" spans="1:14">
      <c r="A27" s="138"/>
      <c r="B27" s="138"/>
      <c r="C27" s="138"/>
      <c r="D27" s="138"/>
      <c r="E27" s="138"/>
      <c r="F27" s="138"/>
      <c r="G27" s="138"/>
      <c r="H27" s="138"/>
      <c r="I27" s="138"/>
      <c r="J27" s="138"/>
      <c r="K27" s="138"/>
      <c r="L27" s="138"/>
      <c r="M27" s="138"/>
      <c r="N27" s="138"/>
    </row>
    <row r="28" spans="1:14">
      <c r="A28" s="138"/>
      <c r="B28" s="138"/>
      <c r="C28" s="138"/>
      <c r="D28" s="138"/>
      <c r="E28" s="138"/>
      <c r="F28" s="138"/>
      <c r="G28" s="138"/>
      <c r="H28" s="138"/>
      <c r="I28" s="138"/>
      <c r="J28" s="138"/>
      <c r="K28" s="138"/>
      <c r="L28" s="138"/>
      <c r="M28" s="138"/>
      <c r="N28" s="138"/>
    </row>
    <row r="29" spans="1:14">
      <c r="A29" s="138"/>
      <c r="B29" s="138"/>
      <c r="C29" s="138"/>
      <c r="D29" s="138"/>
      <c r="E29" s="138"/>
      <c r="F29" s="138"/>
      <c r="G29" s="138"/>
      <c r="H29" s="138"/>
      <c r="I29" s="138"/>
      <c r="J29" s="138"/>
      <c r="K29" s="138"/>
      <c r="L29" s="138"/>
      <c r="M29" s="138"/>
      <c r="N29" s="138"/>
    </row>
    <row r="30" spans="1:14">
      <c r="A30" s="138"/>
      <c r="B30" s="138"/>
      <c r="C30" s="138"/>
      <c r="D30" s="138"/>
      <c r="E30" s="138"/>
      <c r="F30" s="138"/>
      <c r="G30" s="138"/>
      <c r="H30" s="138"/>
      <c r="I30" s="138"/>
      <c r="J30" s="138"/>
      <c r="K30" s="138"/>
      <c r="L30" s="138"/>
      <c r="M30" s="138"/>
      <c r="N30" s="138"/>
    </row>
    <row r="31" spans="1:14">
      <c r="A31" s="138"/>
      <c r="B31" s="138"/>
      <c r="C31" s="138"/>
      <c r="D31" s="138"/>
      <c r="E31" s="138"/>
      <c r="F31" s="138"/>
      <c r="G31" s="138"/>
      <c r="H31" s="138"/>
      <c r="I31" s="138"/>
      <c r="J31" s="138"/>
      <c r="K31" s="138"/>
      <c r="L31" s="138"/>
      <c r="M31" s="138"/>
      <c r="N31" s="138"/>
    </row>
  </sheetData>
  <mergeCells count="16">
    <mergeCell ref="A2:N2"/>
    <mergeCell ref="H7:I7"/>
    <mergeCell ref="J7:K7"/>
    <mergeCell ref="L7:M7"/>
    <mergeCell ref="A19:B19"/>
    <mergeCell ref="A20:J20"/>
    <mergeCell ref="A21:J21"/>
    <mergeCell ref="A7:A8"/>
    <mergeCell ref="B7:B8"/>
    <mergeCell ref="C7:C8"/>
    <mergeCell ref="D7:D8"/>
    <mergeCell ref="E7:E8"/>
    <mergeCell ref="F7:F8"/>
    <mergeCell ref="G7:G8"/>
    <mergeCell ref="N7:N8"/>
    <mergeCell ref="K20:N21"/>
  </mergeCells>
  <pageMargins left="0.0784722222222222" right="0.0784722222222222" top="1" bottom="1" header="0.5" footer="0.5"/>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R38"/>
  <sheetViews>
    <sheetView view="pageBreakPreview" zoomScaleNormal="100" workbookViewId="0">
      <selection activeCell="A4" sqref="A4"/>
    </sheetView>
  </sheetViews>
  <sheetFormatPr defaultColWidth="9" defaultRowHeight="14"/>
  <cols>
    <col min="1" max="1" width="4.12727272727273" customWidth="1"/>
    <col min="2" max="2" width="11.5" customWidth="1"/>
    <col min="3" max="3" width="10.7545454545455" customWidth="1"/>
    <col min="5" max="5" width="6.62727272727273" customWidth="1"/>
    <col min="6" max="6" width="16.7545454545455" customWidth="1"/>
    <col min="7" max="7" width="5.88181818181818" customWidth="1"/>
    <col min="8" max="8" width="10.2545454545455" customWidth="1"/>
    <col min="9" max="11" width="4.5" customWidth="1"/>
    <col min="12" max="12" width="7.5" customWidth="1"/>
    <col min="15" max="16" width="6.5" customWidth="1"/>
    <col min="17" max="17" width="10" customWidth="1"/>
    <col min="18" max="18" width="11.1272727272727" customWidth="1"/>
  </cols>
  <sheetData>
    <row r="2" ht="27" customHeight="1" spans="1:17">
      <c r="A2" s="195" t="s">
        <v>25</v>
      </c>
      <c r="B2" s="98"/>
      <c r="C2" s="98"/>
      <c r="D2" s="98"/>
      <c r="E2" s="98"/>
      <c r="F2" s="98"/>
      <c r="G2" s="98"/>
      <c r="H2" s="98"/>
      <c r="I2" s="98"/>
      <c r="J2" s="98"/>
      <c r="K2" s="98"/>
      <c r="L2" s="98"/>
      <c r="M2" s="98"/>
      <c r="N2" s="98"/>
      <c r="O2" s="98"/>
      <c r="P2" s="98"/>
      <c r="Q2" s="98"/>
    </row>
    <row r="3" spans="1:18">
      <c r="A3" s="153"/>
      <c r="B3" s="153"/>
      <c r="C3" s="153"/>
      <c r="D3" s="153"/>
      <c r="E3" s="153"/>
      <c r="F3" s="153"/>
      <c r="G3" s="153"/>
      <c r="H3" s="153"/>
      <c r="I3" s="153"/>
      <c r="J3" s="153"/>
      <c r="K3" s="153"/>
      <c r="L3" s="153"/>
      <c r="M3" s="153"/>
      <c r="N3" s="153"/>
      <c r="O3" s="153"/>
      <c r="P3" s="153"/>
      <c r="Q3" s="153"/>
      <c r="R3" s="130" t="s">
        <v>24</v>
      </c>
    </row>
    <row r="4" spans="1:18">
      <c r="A4" s="215" t="s">
        <v>148</v>
      </c>
      <c r="B4" s="153"/>
      <c r="C4" s="153"/>
      <c r="D4" s="153"/>
      <c r="E4" s="153"/>
      <c r="F4" s="153"/>
      <c r="G4" s="153"/>
      <c r="H4" s="153"/>
      <c r="I4" s="153"/>
      <c r="J4" s="153"/>
      <c r="K4" s="153"/>
      <c r="L4" s="153"/>
      <c r="M4" s="153"/>
      <c r="N4" s="153"/>
      <c r="O4" s="153"/>
      <c r="P4" s="153"/>
      <c r="Q4" s="153"/>
      <c r="R4" s="153"/>
    </row>
    <row r="5" spans="1:18">
      <c r="A5" s="215" t="s">
        <v>183</v>
      </c>
      <c r="B5" s="153"/>
      <c r="C5" s="153"/>
      <c r="D5" s="153"/>
      <c r="E5" s="153"/>
      <c r="F5" s="153"/>
      <c r="G5" s="153"/>
      <c r="H5" s="153"/>
      <c r="I5" s="153"/>
      <c r="J5" s="153"/>
      <c r="K5" s="153"/>
      <c r="L5" s="153"/>
      <c r="M5" s="153"/>
      <c r="N5" s="153"/>
      <c r="O5" s="153"/>
      <c r="P5" s="153"/>
      <c r="Q5" s="153"/>
      <c r="R5" s="153"/>
    </row>
    <row r="6" spans="1:18">
      <c r="A6" s="215" t="s">
        <v>184</v>
      </c>
      <c r="B6" s="153"/>
      <c r="C6" s="153"/>
      <c r="D6" s="153"/>
      <c r="E6" s="153"/>
      <c r="F6" s="153"/>
      <c r="G6" s="153"/>
      <c r="H6" s="153"/>
      <c r="I6" s="153"/>
      <c r="J6" s="153"/>
      <c r="K6" s="153"/>
      <c r="L6" s="153"/>
      <c r="M6" s="153"/>
      <c r="N6" s="153"/>
      <c r="O6" s="153"/>
      <c r="P6" s="153"/>
      <c r="Q6" s="153"/>
      <c r="R6" s="245" t="s">
        <v>77</v>
      </c>
    </row>
    <row r="7" spans="1:18">
      <c r="A7" s="182" t="s">
        <v>78</v>
      </c>
      <c r="B7" s="182" t="s">
        <v>326</v>
      </c>
      <c r="C7" s="182" t="s">
        <v>327</v>
      </c>
      <c r="D7" s="182" t="s">
        <v>328</v>
      </c>
      <c r="E7" s="182" t="s">
        <v>329</v>
      </c>
      <c r="F7" s="182" t="s">
        <v>330</v>
      </c>
      <c r="G7" s="182"/>
      <c r="H7" s="182"/>
      <c r="I7" s="182"/>
      <c r="J7" s="182"/>
      <c r="K7" s="182"/>
      <c r="L7" s="182" t="s">
        <v>82</v>
      </c>
      <c r="M7" s="182"/>
      <c r="N7" s="182"/>
      <c r="O7" s="182" t="s">
        <v>83</v>
      </c>
      <c r="P7" s="182"/>
      <c r="Q7" s="182" t="s">
        <v>84</v>
      </c>
      <c r="R7" s="133" t="s">
        <v>85</v>
      </c>
    </row>
    <row r="8" spans="1:18">
      <c r="A8" s="182"/>
      <c r="B8" s="182"/>
      <c r="C8" s="182"/>
      <c r="D8" s="182"/>
      <c r="E8" s="182"/>
      <c r="F8" s="182" t="s">
        <v>331</v>
      </c>
      <c r="G8" s="182"/>
      <c r="H8" s="182"/>
      <c r="I8" s="182" t="s">
        <v>332</v>
      </c>
      <c r="J8" s="182" t="s">
        <v>333</v>
      </c>
      <c r="K8" s="182" t="s">
        <v>176</v>
      </c>
      <c r="L8" s="183" t="s">
        <v>334</v>
      </c>
      <c r="M8" s="183" t="s">
        <v>335</v>
      </c>
      <c r="N8" s="183" t="s">
        <v>336</v>
      </c>
      <c r="O8" s="182" t="s">
        <v>337</v>
      </c>
      <c r="P8" s="182" t="s">
        <v>338</v>
      </c>
      <c r="Q8" s="182"/>
      <c r="R8" s="133"/>
    </row>
    <row r="9" spans="1:18">
      <c r="A9" s="182"/>
      <c r="B9" s="182"/>
      <c r="C9" s="182"/>
      <c r="D9" s="182"/>
      <c r="E9" s="182"/>
      <c r="F9" s="182" t="s">
        <v>339</v>
      </c>
      <c r="G9" s="182" t="s">
        <v>340</v>
      </c>
      <c r="H9" s="182" t="s">
        <v>341</v>
      </c>
      <c r="I9" s="182"/>
      <c r="J9" s="182"/>
      <c r="K9" s="182"/>
      <c r="L9" s="183"/>
      <c r="M9" s="183"/>
      <c r="N9" s="183"/>
      <c r="O9" s="182"/>
      <c r="P9" s="182"/>
      <c r="Q9" s="182"/>
      <c r="R9" s="133"/>
    </row>
    <row r="10" spans="1:18">
      <c r="A10" s="186"/>
      <c r="B10" s="209" t="s">
        <v>124</v>
      </c>
      <c r="C10" s="209" t="s">
        <v>125</v>
      </c>
      <c r="D10" s="209" t="s">
        <v>126</v>
      </c>
      <c r="E10" s="209" t="s">
        <v>127</v>
      </c>
      <c r="F10" s="209" t="s">
        <v>128</v>
      </c>
      <c r="G10" s="209" t="s">
        <v>129</v>
      </c>
      <c r="H10" s="209" t="s">
        <v>130</v>
      </c>
      <c r="I10" s="209" t="s">
        <v>131</v>
      </c>
      <c r="J10" s="209" t="s">
        <v>132</v>
      </c>
      <c r="K10" s="209" t="s">
        <v>133</v>
      </c>
      <c r="L10" s="249" t="s">
        <v>134</v>
      </c>
      <c r="M10" s="249" t="s">
        <v>135</v>
      </c>
      <c r="N10" s="249" t="s">
        <v>136</v>
      </c>
      <c r="O10" s="249" t="s">
        <v>137</v>
      </c>
      <c r="P10" s="249" t="s">
        <v>138</v>
      </c>
      <c r="Q10" s="249" t="s">
        <v>166</v>
      </c>
      <c r="R10" s="249" t="s">
        <v>167</v>
      </c>
    </row>
    <row r="11" spans="1:18">
      <c r="A11" s="186"/>
      <c r="B11" s="186"/>
      <c r="C11" s="241"/>
      <c r="D11" s="186"/>
      <c r="E11" s="186"/>
      <c r="F11" s="186"/>
      <c r="G11" s="186"/>
      <c r="H11" s="250"/>
      <c r="I11" s="194"/>
      <c r="J11" s="194"/>
      <c r="K11" s="194"/>
      <c r="L11" s="194"/>
      <c r="M11" s="250"/>
      <c r="N11" s="250"/>
      <c r="O11" s="194"/>
      <c r="P11" s="194"/>
      <c r="Q11" s="194"/>
      <c r="R11" s="134"/>
    </row>
    <row r="12" spans="1:18">
      <c r="A12" s="186"/>
      <c r="B12" s="186"/>
      <c r="C12" s="241"/>
      <c r="D12" s="186"/>
      <c r="E12" s="186"/>
      <c r="F12" s="186"/>
      <c r="G12" s="186"/>
      <c r="H12" s="250"/>
      <c r="I12" s="194"/>
      <c r="J12" s="194"/>
      <c r="K12" s="194"/>
      <c r="L12" s="194"/>
      <c r="M12" s="250"/>
      <c r="N12" s="250"/>
      <c r="O12" s="194"/>
      <c r="P12" s="194"/>
      <c r="Q12" s="194"/>
      <c r="R12" s="134"/>
    </row>
    <row r="13" spans="1:18">
      <c r="A13" s="186"/>
      <c r="B13" s="186"/>
      <c r="C13" s="241"/>
      <c r="D13" s="186"/>
      <c r="E13" s="186"/>
      <c r="F13" s="186"/>
      <c r="G13" s="186"/>
      <c r="H13" s="250"/>
      <c r="I13" s="194"/>
      <c r="J13" s="194"/>
      <c r="K13" s="194"/>
      <c r="L13" s="194"/>
      <c r="M13" s="250"/>
      <c r="N13" s="250"/>
      <c r="O13" s="194"/>
      <c r="P13" s="194"/>
      <c r="Q13" s="194"/>
      <c r="R13" s="134"/>
    </row>
    <row r="14" spans="1:18">
      <c r="A14" s="186"/>
      <c r="B14" s="186"/>
      <c r="C14" s="241"/>
      <c r="D14" s="186"/>
      <c r="E14" s="186"/>
      <c r="F14" s="186"/>
      <c r="G14" s="186"/>
      <c r="H14" s="250"/>
      <c r="I14" s="194"/>
      <c r="J14" s="194"/>
      <c r="K14" s="194"/>
      <c r="L14" s="194"/>
      <c r="M14" s="250"/>
      <c r="N14" s="250"/>
      <c r="O14" s="194"/>
      <c r="P14" s="194"/>
      <c r="Q14" s="194"/>
      <c r="R14" s="134"/>
    </row>
    <row r="15" spans="1:18">
      <c r="A15" s="186"/>
      <c r="B15" s="186"/>
      <c r="C15" s="241"/>
      <c r="D15" s="186"/>
      <c r="E15" s="186"/>
      <c r="F15" s="186"/>
      <c r="G15" s="186"/>
      <c r="H15" s="250"/>
      <c r="I15" s="194"/>
      <c r="J15" s="194"/>
      <c r="K15" s="194"/>
      <c r="L15" s="194"/>
      <c r="M15" s="250"/>
      <c r="N15" s="250"/>
      <c r="O15" s="194"/>
      <c r="P15" s="194"/>
      <c r="Q15" s="194"/>
      <c r="R15" s="134"/>
    </row>
    <row r="16" spans="1:18">
      <c r="A16" s="186"/>
      <c r="B16" s="186"/>
      <c r="C16" s="241"/>
      <c r="D16" s="186"/>
      <c r="E16" s="186"/>
      <c r="F16" s="186"/>
      <c r="G16" s="186"/>
      <c r="H16" s="250"/>
      <c r="I16" s="194"/>
      <c r="J16" s="194"/>
      <c r="K16" s="194"/>
      <c r="L16" s="194"/>
      <c r="M16" s="250"/>
      <c r="N16" s="250"/>
      <c r="O16" s="194"/>
      <c r="P16" s="194"/>
      <c r="Q16" s="194"/>
      <c r="R16" s="134"/>
    </row>
    <row r="17" spans="1:18">
      <c r="A17" s="186"/>
      <c r="B17" s="186"/>
      <c r="C17" s="241"/>
      <c r="D17" s="186"/>
      <c r="E17" s="186"/>
      <c r="F17" s="186"/>
      <c r="G17" s="186"/>
      <c r="H17" s="250"/>
      <c r="I17" s="194"/>
      <c r="J17" s="194"/>
      <c r="K17" s="194"/>
      <c r="L17" s="194"/>
      <c r="M17" s="250"/>
      <c r="N17" s="250"/>
      <c r="O17" s="194"/>
      <c r="P17" s="194"/>
      <c r="Q17" s="194"/>
      <c r="R17" s="134"/>
    </row>
    <row r="18" spans="1:18">
      <c r="A18" s="186"/>
      <c r="B18" s="186"/>
      <c r="C18" s="241"/>
      <c r="D18" s="186"/>
      <c r="E18" s="186"/>
      <c r="F18" s="186"/>
      <c r="G18" s="186"/>
      <c r="H18" s="250"/>
      <c r="I18" s="194"/>
      <c r="J18" s="194"/>
      <c r="K18" s="194"/>
      <c r="L18" s="194"/>
      <c r="M18" s="250"/>
      <c r="N18" s="250"/>
      <c r="O18" s="194"/>
      <c r="P18" s="194"/>
      <c r="Q18" s="194"/>
      <c r="R18" s="134"/>
    </row>
    <row r="19" spans="1:18">
      <c r="A19" s="186"/>
      <c r="B19" s="186"/>
      <c r="C19" s="241"/>
      <c r="D19" s="186"/>
      <c r="E19" s="186"/>
      <c r="F19" s="186"/>
      <c r="G19" s="186"/>
      <c r="H19" s="250"/>
      <c r="I19" s="194"/>
      <c r="J19" s="194"/>
      <c r="K19" s="194"/>
      <c r="L19" s="194"/>
      <c r="M19" s="250"/>
      <c r="N19" s="250"/>
      <c r="O19" s="194"/>
      <c r="P19" s="194"/>
      <c r="Q19" s="194"/>
      <c r="R19" s="134"/>
    </row>
    <row r="20" spans="1:18">
      <c r="A20" s="186"/>
      <c r="B20" s="186"/>
      <c r="C20" s="241"/>
      <c r="D20" s="186"/>
      <c r="E20" s="186"/>
      <c r="F20" s="186"/>
      <c r="G20" s="186"/>
      <c r="H20" s="250"/>
      <c r="I20" s="194"/>
      <c r="J20" s="194"/>
      <c r="K20" s="194"/>
      <c r="L20" s="194"/>
      <c r="M20" s="250"/>
      <c r="N20" s="250"/>
      <c r="O20" s="194"/>
      <c r="P20" s="194"/>
      <c r="Q20" s="194"/>
      <c r="R20" s="134"/>
    </row>
    <row r="21" spans="1:18">
      <c r="A21" s="186"/>
      <c r="B21" s="186"/>
      <c r="C21" s="241"/>
      <c r="D21" s="186"/>
      <c r="E21" s="186"/>
      <c r="F21" s="186"/>
      <c r="G21" s="186"/>
      <c r="H21" s="250"/>
      <c r="I21" s="194"/>
      <c r="J21" s="194"/>
      <c r="K21" s="194"/>
      <c r="L21" s="194"/>
      <c r="M21" s="250"/>
      <c r="N21" s="250"/>
      <c r="O21" s="194"/>
      <c r="P21" s="194"/>
      <c r="Q21" s="194"/>
      <c r="R21" s="134"/>
    </row>
    <row r="22" spans="1:18">
      <c r="A22" s="186"/>
      <c r="B22" s="186"/>
      <c r="C22" s="241"/>
      <c r="D22" s="186"/>
      <c r="E22" s="186"/>
      <c r="F22" s="186"/>
      <c r="G22" s="186"/>
      <c r="H22" s="250"/>
      <c r="I22" s="194"/>
      <c r="J22" s="194"/>
      <c r="K22" s="194"/>
      <c r="L22" s="194"/>
      <c r="M22" s="250"/>
      <c r="N22" s="250"/>
      <c r="O22" s="194"/>
      <c r="P22" s="194"/>
      <c r="Q22" s="194"/>
      <c r="R22" s="134"/>
    </row>
    <row r="23" spans="1:18">
      <c r="A23" s="186"/>
      <c r="B23" s="186"/>
      <c r="C23" s="241"/>
      <c r="D23" s="186"/>
      <c r="E23" s="186"/>
      <c r="F23" s="186"/>
      <c r="G23" s="186"/>
      <c r="H23" s="250"/>
      <c r="I23" s="194"/>
      <c r="J23" s="194"/>
      <c r="K23" s="194"/>
      <c r="L23" s="194"/>
      <c r="M23" s="250"/>
      <c r="N23" s="250"/>
      <c r="O23" s="194"/>
      <c r="P23" s="194"/>
      <c r="Q23" s="194"/>
      <c r="R23" s="134"/>
    </row>
    <row r="24" spans="1:18">
      <c r="A24" s="186"/>
      <c r="B24" s="186"/>
      <c r="C24" s="241"/>
      <c r="D24" s="186"/>
      <c r="E24" s="186"/>
      <c r="F24" s="186"/>
      <c r="G24" s="186"/>
      <c r="H24" s="250"/>
      <c r="I24" s="194"/>
      <c r="J24" s="194"/>
      <c r="K24" s="194"/>
      <c r="L24" s="194"/>
      <c r="M24" s="250"/>
      <c r="N24" s="250"/>
      <c r="O24" s="194"/>
      <c r="P24" s="194"/>
      <c r="Q24" s="194"/>
      <c r="R24" s="134"/>
    </row>
    <row r="25" spans="1:18">
      <c r="A25" s="186"/>
      <c r="B25" s="186"/>
      <c r="C25" s="241"/>
      <c r="D25" s="186"/>
      <c r="E25" s="186"/>
      <c r="F25" s="186"/>
      <c r="G25" s="186"/>
      <c r="H25" s="250"/>
      <c r="I25" s="194"/>
      <c r="J25" s="194"/>
      <c r="K25" s="194"/>
      <c r="L25" s="194"/>
      <c r="M25" s="250"/>
      <c r="N25" s="250"/>
      <c r="O25" s="194"/>
      <c r="P25" s="194"/>
      <c r="Q25" s="194"/>
      <c r="R25" s="134"/>
    </row>
    <row r="26" spans="1:18">
      <c r="A26" s="186"/>
      <c r="B26" s="186"/>
      <c r="C26" s="241"/>
      <c r="D26" s="186"/>
      <c r="E26" s="186"/>
      <c r="F26" s="186"/>
      <c r="G26" s="186"/>
      <c r="H26" s="250"/>
      <c r="I26" s="194"/>
      <c r="J26" s="194"/>
      <c r="K26" s="194"/>
      <c r="L26" s="194"/>
      <c r="M26" s="250"/>
      <c r="N26" s="250"/>
      <c r="O26" s="194"/>
      <c r="P26" s="194"/>
      <c r="Q26" s="194"/>
      <c r="R26" s="134"/>
    </row>
    <row r="27" spans="1:18">
      <c r="A27" s="186"/>
      <c r="B27" s="186"/>
      <c r="C27" s="241"/>
      <c r="D27" s="186"/>
      <c r="E27" s="186"/>
      <c r="F27" s="186"/>
      <c r="G27" s="186"/>
      <c r="H27" s="250"/>
      <c r="I27" s="194"/>
      <c r="J27" s="194"/>
      <c r="K27" s="194"/>
      <c r="L27" s="194"/>
      <c r="M27" s="250"/>
      <c r="N27" s="250"/>
      <c r="O27" s="194"/>
      <c r="P27" s="194"/>
      <c r="Q27" s="194"/>
      <c r="R27" s="134"/>
    </row>
    <row r="28" spans="1:18">
      <c r="A28" s="186"/>
      <c r="B28" s="186"/>
      <c r="C28" s="241"/>
      <c r="D28" s="186"/>
      <c r="E28" s="186"/>
      <c r="F28" s="186"/>
      <c r="G28" s="186"/>
      <c r="H28" s="250"/>
      <c r="I28" s="194"/>
      <c r="J28" s="194"/>
      <c r="K28" s="194"/>
      <c r="L28" s="194"/>
      <c r="M28" s="250"/>
      <c r="N28" s="250"/>
      <c r="O28" s="194"/>
      <c r="P28" s="194"/>
      <c r="Q28" s="194"/>
      <c r="R28" s="134"/>
    </row>
    <row r="29" spans="1:18">
      <c r="A29" s="242" t="s">
        <v>313</v>
      </c>
      <c r="B29" s="243"/>
      <c r="C29" s="241"/>
      <c r="D29" s="186"/>
      <c r="E29" s="186"/>
      <c r="F29" s="186"/>
      <c r="G29" s="186"/>
      <c r="H29" s="250"/>
      <c r="I29" s="194"/>
      <c r="J29" s="194"/>
      <c r="K29" s="194"/>
      <c r="L29" s="194"/>
      <c r="M29" s="250"/>
      <c r="N29" s="250"/>
      <c r="O29" s="194"/>
      <c r="P29" s="194"/>
      <c r="Q29" s="194"/>
      <c r="R29" s="134"/>
    </row>
    <row r="30" ht="64" customHeight="1" spans="1:18">
      <c r="A30" s="261" t="s">
        <v>101</v>
      </c>
      <c r="B30" s="262"/>
      <c r="C30" s="262"/>
      <c r="D30" s="262"/>
      <c r="E30" s="262"/>
      <c r="F30" s="262"/>
      <c r="G30" s="262"/>
      <c r="H30" s="262"/>
      <c r="I30" s="262"/>
      <c r="J30" s="262"/>
      <c r="K30" s="262"/>
      <c r="L30" s="262"/>
      <c r="M30" s="262"/>
      <c r="N30" s="262"/>
      <c r="O30" s="262"/>
      <c r="P30" s="262"/>
      <c r="Q30" s="267"/>
      <c r="R30" s="267"/>
    </row>
    <row r="31" spans="1:18">
      <c r="A31" s="262" t="s">
        <v>198</v>
      </c>
      <c r="B31" s="262"/>
      <c r="C31" s="262"/>
      <c r="D31" s="262"/>
      <c r="E31" s="262"/>
      <c r="F31" s="262"/>
      <c r="G31" s="262"/>
      <c r="H31" s="262"/>
      <c r="I31" s="262"/>
      <c r="J31" s="262"/>
      <c r="K31" s="262"/>
      <c r="L31" s="262"/>
      <c r="M31" s="262"/>
      <c r="N31" s="262"/>
      <c r="O31" s="262"/>
      <c r="P31" s="262"/>
      <c r="Q31" s="267"/>
      <c r="R31" s="267"/>
    </row>
    <row r="32" spans="1:17">
      <c r="A32" s="138"/>
      <c r="B32" s="138"/>
      <c r="C32" s="138"/>
      <c r="D32" s="138"/>
      <c r="E32" s="138"/>
      <c r="F32" s="138"/>
      <c r="G32" s="138"/>
      <c r="H32" s="138"/>
      <c r="I32" s="138"/>
      <c r="J32" s="138"/>
      <c r="K32" s="138"/>
      <c r="L32" s="138"/>
      <c r="M32" s="138"/>
      <c r="N32" s="138"/>
      <c r="O32" s="138"/>
      <c r="P32" s="138"/>
      <c r="Q32" s="138"/>
    </row>
    <row r="33" spans="1:17">
      <c r="A33" s="138"/>
      <c r="B33" s="138"/>
      <c r="C33" s="138"/>
      <c r="D33" s="138"/>
      <c r="E33" s="138"/>
      <c r="F33" s="138"/>
      <c r="G33" s="138"/>
      <c r="H33" s="138"/>
      <c r="I33" s="138"/>
      <c r="J33" s="138"/>
      <c r="K33" s="138"/>
      <c r="L33" s="138"/>
      <c r="M33" s="138"/>
      <c r="N33" s="138"/>
      <c r="O33" s="138"/>
      <c r="P33" s="138"/>
      <c r="Q33" s="138"/>
    </row>
    <row r="34" spans="1:17">
      <c r="A34" s="138"/>
      <c r="B34" s="138"/>
      <c r="C34" s="138"/>
      <c r="D34" s="138"/>
      <c r="E34" s="138"/>
      <c r="F34" s="138"/>
      <c r="G34" s="138"/>
      <c r="H34" s="138"/>
      <c r="I34" s="138"/>
      <c r="J34" s="138"/>
      <c r="K34" s="138"/>
      <c r="L34" s="138"/>
      <c r="M34" s="138"/>
      <c r="N34" s="138"/>
      <c r="O34" s="138"/>
      <c r="P34" s="138"/>
      <c r="Q34" s="138"/>
    </row>
    <row r="35" spans="1:17">
      <c r="A35" s="138"/>
      <c r="B35" s="138"/>
      <c r="C35" s="138"/>
      <c r="D35" s="138"/>
      <c r="E35" s="138"/>
      <c r="F35" s="138"/>
      <c r="G35" s="138"/>
      <c r="H35" s="138"/>
      <c r="I35" s="138"/>
      <c r="J35" s="138"/>
      <c r="K35" s="138"/>
      <c r="L35" s="138"/>
      <c r="M35" s="138"/>
      <c r="N35" s="138"/>
      <c r="O35" s="138"/>
      <c r="P35" s="138"/>
      <c r="Q35" s="138"/>
    </row>
    <row r="36" spans="1:17">
      <c r="A36" s="138"/>
      <c r="B36" s="138"/>
      <c r="C36" s="138"/>
      <c r="D36" s="138"/>
      <c r="E36" s="138"/>
      <c r="F36" s="138"/>
      <c r="G36" s="138"/>
      <c r="H36" s="138"/>
      <c r="I36" s="138"/>
      <c r="J36" s="138"/>
      <c r="K36" s="138"/>
      <c r="L36" s="138"/>
      <c r="M36" s="138"/>
      <c r="N36" s="138"/>
      <c r="O36" s="138"/>
      <c r="P36" s="138"/>
      <c r="Q36" s="138"/>
    </row>
    <row r="37" spans="1:17">
      <c r="A37" s="138"/>
      <c r="B37" s="138"/>
      <c r="C37" s="138"/>
      <c r="D37" s="138"/>
      <c r="E37" s="138"/>
      <c r="F37" s="138"/>
      <c r="G37" s="138"/>
      <c r="H37" s="138"/>
      <c r="I37" s="138"/>
      <c r="J37" s="138"/>
      <c r="K37" s="138"/>
      <c r="L37" s="138"/>
      <c r="M37" s="138"/>
      <c r="N37" s="138"/>
      <c r="O37" s="138"/>
      <c r="P37" s="138"/>
      <c r="Q37" s="138"/>
    </row>
    <row r="38" spans="1:17">
      <c r="A38" s="138"/>
      <c r="B38" s="138"/>
      <c r="C38" s="138"/>
      <c r="D38" s="138"/>
      <c r="E38" s="138"/>
      <c r="F38" s="138"/>
      <c r="G38" s="138"/>
      <c r="H38" s="138"/>
      <c r="I38" s="138"/>
      <c r="J38" s="138"/>
      <c r="K38" s="138"/>
      <c r="L38" s="138"/>
      <c r="M38" s="138"/>
      <c r="N38" s="138"/>
      <c r="O38" s="138"/>
      <c r="P38" s="138"/>
      <c r="Q38" s="138"/>
    </row>
  </sheetData>
  <mergeCells count="24">
    <mergeCell ref="A2:Q2"/>
    <mergeCell ref="F7:K7"/>
    <mergeCell ref="L7:N7"/>
    <mergeCell ref="O7:P7"/>
    <mergeCell ref="F8:H8"/>
    <mergeCell ref="A29:B29"/>
    <mergeCell ref="A30:P30"/>
    <mergeCell ref="A31:P31"/>
    <mergeCell ref="A7:A9"/>
    <mergeCell ref="B7:B9"/>
    <mergeCell ref="C7:C9"/>
    <mergeCell ref="D7:D9"/>
    <mergeCell ref="E7:E9"/>
    <mergeCell ref="I8:I9"/>
    <mergeCell ref="J8:J9"/>
    <mergeCell ref="K8:K9"/>
    <mergeCell ref="L8:L9"/>
    <mergeCell ref="M8:M9"/>
    <mergeCell ref="N8:N9"/>
    <mergeCell ref="O8:O9"/>
    <mergeCell ref="P8:P9"/>
    <mergeCell ref="Q7:Q9"/>
    <mergeCell ref="R7:R9"/>
    <mergeCell ref="Q30:R31"/>
  </mergeCells>
  <pageMargins left="0.156944444444444" right="0.0784722222222222" top="0.629861111111111" bottom="0.550694444444444" header="0.354166666666667" footer="0.236111111111111"/>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31"/>
  <sheetViews>
    <sheetView view="pageBreakPreview" zoomScaleNormal="100" workbookViewId="0">
      <selection activeCell="A4" sqref="A4"/>
    </sheetView>
  </sheetViews>
  <sheetFormatPr defaultColWidth="9" defaultRowHeight="14"/>
  <cols>
    <col min="1" max="1" width="4" customWidth="1"/>
    <col min="2" max="2" width="18" customWidth="1"/>
    <col min="3" max="4" width="11.2545454545455" customWidth="1"/>
    <col min="5" max="5" width="10" customWidth="1"/>
    <col min="6" max="6" width="10.3818181818182" customWidth="1"/>
    <col min="7" max="7" width="9.12727272727273" customWidth="1"/>
    <col min="8" max="13" width="11.3818181818182" customWidth="1"/>
    <col min="14" max="14" width="15.7545454545455" customWidth="1"/>
  </cols>
  <sheetData>
    <row r="2" ht="23" spans="1:14">
      <c r="A2" s="120" t="s">
        <v>27</v>
      </c>
      <c r="B2" s="120"/>
      <c r="C2" s="120"/>
      <c r="D2" s="120"/>
      <c r="E2" s="120"/>
      <c r="F2" s="120"/>
      <c r="G2" s="120"/>
      <c r="H2" s="120"/>
      <c r="I2" s="120"/>
      <c r="J2" s="120"/>
      <c r="K2" s="120"/>
      <c r="L2" s="120"/>
      <c r="M2" s="120"/>
      <c r="N2" s="120"/>
    </row>
    <row r="3" spans="14:14">
      <c r="N3" s="130" t="s">
        <v>342</v>
      </c>
    </row>
    <row r="4" spans="1:14">
      <c r="A4" s="215" t="s">
        <v>148</v>
      </c>
      <c r="N4" s="153"/>
    </row>
    <row r="5" spans="1:14">
      <c r="A5" s="215" t="s">
        <v>183</v>
      </c>
      <c r="N5" s="153"/>
    </row>
    <row r="6" spans="1:14">
      <c r="A6" s="215" t="s">
        <v>184</v>
      </c>
      <c r="N6" s="245" t="s">
        <v>77</v>
      </c>
    </row>
    <row r="7" spans="1:14">
      <c r="A7" s="182" t="s">
        <v>78</v>
      </c>
      <c r="B7" s="182" t="s">
        <v>343</v>
      </c>
      <c r="C7" s="182" t="s">
        <v>344</v>
      </c>
      <c r="D7" s="182" t="s">
        <v>345</v>
      </c>
      <c r="E7" s="182" t="s">
        <v>346</v>
      </c>
      <c r="F7" s="182" t="s">
        <v>347</v>
      </c>
      <c r="G7" s="182" t="s">
        <v>348</v>
      </c>
      <c r="H7" s="182" t="s">
        <v>82</v>
      </c>
      <c r="I7" s="182"/>
      <c r="J7" s="182"/>
      <c r="K7" s="182" t="s">
        <v>83</v>
      </c>
      <c r="L7" s="182"/>
      <c r="M7" s="246" t="s">
        <v>84</v>
      </c>
      <c r="N7" s="182" t="s">
        <v>85</v>
      </c>
    </row>
    <row r="8" spans="1:14">
      <c r="A8" s="182"/>
      <c r="B8" s="182"/>
      <c r="C8" s="182"/>
      <c r="D8" s="182"/>
      <c r="E8" s="182"/>
      <c r="F8" s="182"/>
      <c r="G8" s="182"/>
      <c r="H8" s="182" t="s">
        <v>86</v>
      </c>
      <c r="I8" s="182" t="s">
        <v>349</v>
      </c>
      <c r="J8" s="182" t="s">
        <v>350</v>
      </c>
      <c r="K8" s="182" t="s">
        <v>351</v>
      </c>
      <c r="L8" s="182" t="s">
        <v>352</v>
      </c>
      <c r="M8" s="247"/>
      <c r="N8" s="182"/>
    </row>
    <row r="9" spans="1:14">
      <c r="A9" s="186"/>
      <c r="B9" s="209" t="s">
        <v>124</v>
      </c>
      <c r="C9" s="209" t="s">
        <v>125</v>
      </c>
      <c r="D9" s="209" t="s">
        <v>126</v>
      </c>
      <c r="E9" s="209" t="s">
        <v>127</v>
      </c>
      <c r="F9" s="209" t="s">
        <v>128</v>
      </c>
      <c r="G9" s="209" t="s">
        <v>129</v>
      </c>
      <c r="H9" s="209" t="s">
        <v>130</v>
      </c>
      <c r="I9" s="210" t="s">
        <v>131</v>
      </c>
      <c r="J9" s="210" t="s">
        <v>132</v>
      </c>
      <c r="K9" s="210" t="s">
        <v>133</v>
      </c>
      <c r="L9" s="248" t="s">
        <v>134</v>
      </c>
      <c r="M9" s="248" t="s">
        <v>135</v>
      </c>
      <c r="N9" s="249" t="s">
        <v>136</v>
      </c>
    </row>
    <row r="10" spans="1:14">
      <c r="A10" s="186"/>
      <c r="B10" s="186"/>
      <c r="C10" s="186"/>
      <c r="D10" s="186"/>
      <c r="E10" s="241"/>
      <c r="F10" s="241"/>
      <c r="G10" s="186"/>
      <c r="H10" s="186"/>
      <c r="I10" s="186"/>
      <c r="J10" s="250"/>
      <c r="K10" s="186"/>
      <c r="L10" s="250"/>
      <c r="M10" s="250"/>
      <c r="N10" s="186"/>
    </row>
    <row r="11" spans="1:14">
      <c r="A11" s="186"/>
      <c r="B11" s="186"/>
      <c r="C11" s="186"/>
      <c r="D11" s="186"/>
      <c r="E11" s="241"/>
      <c r="F11" s="241"/>
      <c r="G11" s="186"/>
      <c r="H11" s="186"/>
      <c r="I11" s="186"/>
      <c r="J11" s="250"/>
      <c r="K11" s="186"/>
      <c r="L11" s="250"/>
      <c r="M11" s="250"/>
      <c r="N11" s="186"/>
    </row>
    <row r="12" spans="1:14">
      <c r="A12" s="186"/>
      <c r="B12" s="186"/>
      <c r="C12" s="186"/>
      <c r="D12" s="186"/>
      <c r="E12" s="241"/>
      <c r="F12" s="241"/>
      <c r="G12" s="186"/>
      <c r="H12" s="186"/>
      <c r="I12" s="186"/>
      <c r="J12" s="250"/>
      <c r="K12" s="186"/>
      <c r="L12" s="250"/>
      <c r="M12" s="250"/>
      <c r="N12" s="186"/>
    </row>
    <row r="13" spans="1:14">
      <c r="A13" s="186"/>
      <c r="B13" s="186"/>
      <c r="C13" s="186"/>
      <c r="D13" s="186"/>
      <c r="E13" s="241"/>
      <c r="F13" s="241"/>
      <c r="G13" s="186"/>
      <c r="H13" s="186"/>
      <c r="I13" s="186"/>
      <c r="J13" s="250"/>
      <c r="K13" s="186"/>
      <c r="L13" s="250"/>
      <c r="M13" s="250"/>
      <c r="N13" s="186"/>
    </row>
    <row r="14" spans="1:14">
      <c r="A14" s="186"/>
      <c r="B14" s="186"/>
      <c r="C14" s="186"/>
      <c r="D14" s="186"/>
      <c r="E14" s="241"/>
      <c r="F14" s="241"/>
      <c r="G14" s="186"/>
      <c r="H14" s="186"/>
      <c r="I14" s="186"/>
      <c r="J14" s="250"/>
      <c r="K14" s="186"/>
      <c r="L14" s="250"/>
      <c r="M14" s="250"/>
      <c r="N14" s="186"/>
    </row>
    <row r="15" spans="1:14">
      <c r="A15" s="186"/>
      <c r="B15" s="186"/>
      <c r="C15" s="186"/>
      <c r="D15" s="186"/>
      <c r="E15" s="241"/>
      <c r="F15" s="241"/>
      <c r="G15" s="186"/>
      <c r="H15" s="186"/>
      <c r="I15" s="186"/>
      <c r="J15" s="250"/>
      <c r="K15" s="186"/>
      <c r="L15" s="250"/>
      <c r="M15" s="250"/>
      <c r="N15" s="186"/>
    </row>
    <row r="16" spans="1:14">
      <c r="A16" s="186"/>
      <c r="B16" s="186"/>
      <c r="C16" s="186"/>
      <c r="D16" s="186"/>
      <c r="E16" s="241"/>
      <c r="F16" s="241"/>
      <c r="G16" s="186"/>
      <c r="H16" s="186"/>
      <c r="I16" s="186"/>
      <c r="J16" s="250"/>
      <c r="K16" s="186"/>
      <c r="L16" s="250"/>
      <c r="M16" s="250"/>
      <c r="N16" s="186"/>
    </row>
    <row r="17" spans="1:14">
      <c r="A17" s="186"/>
      <c r="B17" s="186"/>
      <c r="C17" s="186"/>
      <c r="D17" s="186"/>
      <c r="E17" s="241"/>
      <c r="F17" s="241"/>
      <c r="G17" s="186"/>
      <c r="H17" s="186"/>
      <c r="I17" s="186"/>
      <c r="J17" s="250"/>
      <c r="K17" s="186"/>
      <c r="L17" s="250"/>
      <c r="M17" s="250"/>
      <c r="N17" s="186"/>
    </row>
    <row r="18" spans="1:14">
      <c r="A18" s="186"/>
      <c r="B18" s="186"/>
      <c r="C18" s="186"/>
      <c r="D18" s="186"/>
      <c r="E18" s="241"/>
      <c r="F18" s="241"/>
      <c r="G18" s="186"/>
      <c r="H18" s="186"/>
      <c r="I18" s="186"/>
      <c r="J18" s="250"/>
      <c r="K18" s="186"/>
      <c r="L18" s="250"/>
      <c r="M18" s="250"/>
      <c r="N18" s="186"/>
    </row>
    <row r="19" spans="1:14">
      <c r="A19" s="242" t="s">
        <v>353</v>
      </c>
      <c r="B19" s="243"/>
      <c r="C19" s="186"/>
      <c r="D19" s="186"/>
      <c r="E19" s="241"/>
      <c r="F19" s="241"/>
      <c r="G19" s="186"/>
      <c r="H19" s="186"/>
      <c r="I19" s="186"/>
      <c r="J19" s="250"/>
      <c r="K19" s="186"/>
      <c r="L19" s="250"/>
      <c r="M19" s="250"/>
      <c r="N19" s="186"/>
    </row>
    <row r="20" ht="80" customHeight="1" spans="1:14">
      <c r="A20" s="244" t="s">
        <v>101</v>
      </c>
      <c r="B20" s="244"/>
      <c r="C20" s="244"/>
      <c r="D20" s="244"/>
      <c r="E20" s="244"/>
      <c r="F20" s="244"/>
      <c r="G20" s="244"/>
      <c r="H20" s="244"/>
      <c r="I20" s="244"/>
      <c r="J20" s="244"/>
      <c r="K20" s="244"/>
      <c r="L20" s="251" t="s">
        <v>210</v>
      </c>
      <c r="M20" s="251"/>
      <c r="N20" s="251"/>
    </row>
    <row r="21" spans="1:14">
      <c r="A21" s="244" t="s">
        <v>211</v>
      </c>
      <c r="B21" s="244"/>
      <c r="C21" s="244"/>
      <c r="D21" s="244"/>
      <c r="E21" s="244"/>
      <c r="F21" s="244"/>
      <c r="G21" s="244"/>
      <c r="H21" s="244"/>
      <c r="I21" s="244"/>
      <c r="J21" s="244"/>
      <c r="K21" s="244"/>
      <c r="L21" s="251"/>
      <c r="M21" s="251"/>
      <c r="N21" s="251"/>
    </row>
    <row r="22" spans="1:14">
      <c r="A22" s="138"/>
      <c r="B22" s="138"/>
      <c r="C22" s="138"/>
      <c r="D22" s="138"/>
      <c r="E22" s="138"/>
      <c r="F22" s="138"/>
      <c r="G22" s="138"/>
      <c r="H22" s="138"/>
      <c r="I22" s="138"/>
      <c r="J22" s="138"/>
      <c r="K22" s="138"/>
      <c r="L22" s="138"/>
      <c r="M22" s="138"/>
      <c r="N22" s="138"/>
    </row>
    <row r="23" spans="1:14">
      <c r="A23" s="138"/>
      <c r="B23" s="138"/>
      <c r="C23" s="138"/>
      <c r="D23" s="138"/>
      <c r="E23" s="138"/>
      <c r="F23" s="138"/>
      <c r="G23" s="138"/>
      <c r="H23" s="138"/>
      <c r="I23" s="138"/>
      <c r="J23" s="138"/>
      <c r="K23" s="138"/>
      <c r="L23" s="138"/>
      <c r="M23" s="138"/>
      <c r="N23" s="138"/>
    </row>
    <row r="24" spans="1:14">
      <c r="A24" s="138"/>
      <c r="B24" s="138"/>
      <c r="C24" s="138"/>
      <c r="D24" s="138"/>
      <c r="E24" s="138"/>
      <c r="F24" s="138"/>
      <c r="G24" s="138"/>
      <c r="H24" s="138"/>
      <c r="I24" s="138"/>
      <c r="J24" s="138"/>
      <c r="K24" s="138"/>
      <c r="L24" s="138"/>
      <c r="M24" s="138"/>
      <c r="N24" s="138"/>
    </row>
    <row r="25" spans="1:14">
      <c r="A25" s="138"/>
      <c r="B25" s="138"/>
      <c r="C25" s="138"/>
      <c r="D25" s="138"/>
      <c r="E25" s="138"/>
      <c r="F25" s="138"/>
      <c r="G25" s="138"/>
      <c r="H25" s="138"/>
      <c r="I25" s="138"/>
      <c r="J25" s="138"/>
      <c r="K25" s="138"/>
      <c r="L25" s="138"/>
      <c r="M25" s="138"/>
      <c r="N25" s="138"/>
    </row>
    <row r="26" spans="1:14">
      <c r="A26" s="138"/>
      <c r="B26" s="138"/>
      <c r="C26" s="138"/>
      <c r="D26" s="138"/>
      <c r="E26" s="138"/>
      <c r="F26" s="138"/>
      <c r="G26" s="138"/>
      <c r="H26" s="138"/>
      <c r="I26" s="138"/>
      <c r="J26" s="138"/>
      <c r="K26" s="138"/>
      <c r="L26" s="138"/>
      <c r="M26" s="138"/>
      <c r="N26" s="138"/>
    </row>
    <row r="27" spans="1:14">
      <c r="A27" s="138"/>
      <c r="B27" s="138"/>
      <c r="C27" s="138"/>
      <c r="D27" s="138"/>
      <c r="E27" s="138"/>
      <c r="F27" s="138"/>
      <c r="G27" s="138"/>
      <c r="H27" s="138"/>
      <c r="I27" s="138"/>
      <c r="J27" s="138"/>
      <c r="K27" s="138"/>
      <c r="L27" s="138"/>
      <c r="M27" s="138"/>
      <c r="N27" s="138"/>
    </row>
    <row r="28" spans="1:14">
      <c r="A28" s="138"/>
      <c r="B28" s="138"/>
      <c r="C28" s="138"/>
      <c r="D28" s="138"/>
      <c r="E28" s="138"/>
      <c r="F28" s="138"/>
      <c r="G28" s="138"/>
      <c r="H28" s="138"/>
      <c r="I28" s="138"/>
      <c r="J28" s="138"/>
      <c r="K28" s="138"/>
      <c r="L28" s="138"/>
      <c r="M28" s="138"/>
      <c r="N28" s="138"/>
    </row>
    <row r="29" spans="1:14">
      <c r="A29" s="138"/>
      <c r="B29" s="138"/>
      <c r="C29" s="138"/>
      <c r="D29" s="138"/>
      <c r="E29" s="138"/>
      <c r="F29" s="138"/>
      <c r="G29" s="138"/>
      <c r="H29" s="138"/>
      <c r="I29" s="138"/>
      <c r="J29" s="138"/>
      <c r="K29" s="138"/>
      <c r="L29" s="138"/>
      <c r="M29" s="138"/>
      <c r="N29" s="138"/>
    </row>
    <row r="30" spans="1:14">
      <c r="A30" s="138"/>
      <c r="B30" s="138"/>
      <c r="C30" s="138"/>
      <c r="D30" s="138"/>
      <c r="E30" s="138"/>
      <c r="F30" s="138"/>
      <c r="G30" s="138"/>
      <c r="H30" s="138"/>
      <c r="I30" s="138"/>
      <c r="J30" s="138"/>
      <c r="K30" s="138"/>
      <c r="L30" s="138"/>
      <c r="M30" s="138"/>
      <c r="N30" s="138"/>
    </row>
    <row r="31" spans="1:14">
      <c r="A31" s="138"/>
      <c r="B31" s="138"/>
      <c r="C31" s="138"/>
      <c r="D31" s="138"/>
      <c r="E31" s="138"/>
      <c r="F31" s="138"/>
      <c r="G31" s="138"/>
      <c r="H31" s="138"/>
      <c r="I31" s="138"/>
      <c r="J31" s="138"/>
      <c r="K31" s="138"/>
      <c r="L31" s="138"/>
      <c r="M31" s="138"/>
      <c r="N31" s="138"/>
    </row>
  </sheetData>
  <mergeCells count="16">
    <mergeCell ref="A2:N2"/>
    <mergeCell ref="H7:J7"/>
    <mergeCell ref="K7:L7"/>
    <mergeCell ref="A19:B19"/>
    <mergeCell ref="A20:K20"/>
    <mergeCell ref="A21:K21"/>
    <mergeCell ref="A7:A8"/>
    <mergeCell ref="B7:B8"/>
    <mergeCell ref="C7:C8"/>
    <mergeCell ref="D7:D8"/>
    <mergeCell ref="E7:E8"/>
    <mergeCell ref="F7:F8"/>
    <mergeCell ref="G7:G8"/>
    <mergeCell ref="M7:M8"/>
    <mergeCell ref="N7:N8"/>
    <mergeCell ref="L20:N21"/>
  </mergeCells>
  <pageMargins left="0.0784722222222222" right="0.0388888888888889" top="0.590277777777778" bottom="0.590277777777778" header="0.5" footer="0.5"/>
  <pageSetup paperSize="9" scale="95"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28"/>
  <sheetViews>
    <sheetView view="pageBreakPreview" zoomScaleNormal="100" workbookViewId="0">
      <selection activeCell="A4" sqref="A4"/>
    </sheetView>
  </sheetViews>
  <sheetFormatPr defaultColWidth="9" defaultRowHeight="14"/>
  <cols>
    <col min="1" max="1" width="4" style="153" customWidth="1"/>
    <col min="2" max="2" width="20.2545454545455" style="153" customWidth="1"/>
    <col min="3" max="3" width="7.12727272727273" style="153" customWidth="1"/>
    <col min="4" max="4" width="7.88181818181818" style="153" customWidth="1"/>
    <col min="5" max="5" width="9" style="153" customWidth="1"/>
    <col min="6" max="6" width="10.3818181818182" style="153" customWidth="1"/>
    <col min="7" max="7" width="9.12727272727273" style="153" customWidth="1"/>
    <col min="8" max="8" width="11.5" style="153" customWidth="1"/>
    <col min="9" max="9" width="7.12727272727273" style="153" customWidth="1"/>
    <col min="10" max="10" width="11.2545454545455" style="153" customWidth="1"/>
    <col min="11" max="13" width="11.3818181818182" style="153" customWidth="1"/>
    <col min="14" max="14" width="33.1272727272727" style="153" customWidth="1"/>
    <col min="15" max="16384" width="9" style="153"/>
  </cols>
  <sheetData>
    <row r="2" ht="23" spans="1:14">
      <c r="A2" s="98" t="s">
        <v>354</v>
      </c>
      <c r="B2" s="98"/>
      <c r="C2" s="98"/>
      <c r="D2" s="98"/>
      <c r="E2" s="98"/>
      <c r="F2" s="98"/>
      <c r="G2" s="98"/>
      <c r="H2" s="98"/>
      <c r="I2" s="98"/>
      <c r="J2" s="98"/>
      <c r="K2" s="98"/>
      <c r="L2" s="98"/>
      <c r="M2" s="98"/>
      <c r="N2" s="98"/>
    </row>
    <row r="3" spans="14:14">
      <c r="N3" s="263" t="s">
        <v>355</v>
      </c>
    </row>
    <row r="4" spans="1:1">
      <c r="A4" s="203" t="s">
        <v>54</v>
      </c>
    </row>
    <row r="5" spans="1:1">
      <c r="A5" s="215" t="str">
        <f>货币资金!A5</f>
        <v>填报单位：林芝市巴建藏猪产业饲料加工生产有限责任公司</v>
      </c>
    </row>
    <row r="6" spans="1:14">
      <c r="A6" s="215" t="str">
        <f>货币资金!A6</f>
        <v>项目名称：巴宜区八一镇藏香猪产业饲料加工厂建设项目</v>
      </c>
      <c r="N6" s="238" t="s">
        <v>57</v>
      </c>
    </row>
    <row r="7" spans="1:14">
      <c r="A7" s="252" t="s">
        <v>150</v>
      </c>
      <c r="B7" s="252" t="s">
        <v>356</v>
      </c>
      <c r="C7" s="252" t="s">
        <v>357</v>
      </c>
      <c r="D7" s="252" t="s">
        <v>358</v>
      </c>
      <c r="E7" s="252" t="s">
        <v>359</v>
      </c>
      <c r="F7" s="252" t="s">
        <v>360</v>
      </c>
      <c r="G7" s="252" t="s">
        <v>361</v>
      </c>
      <c r="H7" s="252" t="s">
        <v>155</v>
      </c>
      <c r="I7" s="252"/>
      <c r="J7" s="252"/>
      <c r="K7" s="252" t="s">
        <v>156</v>
      </c>
      <c r="L7" s="252"/>
      <c r="M7" s="264" t="s">
        <v>157</v>
      </c>
      <c r="N7" s="252" t="s">
        <v>158</v>
      </c>
    </row>
    <row r="8" ht="26" spans="1:14">
      <c r="A8" s="252"/>
      <c r="B8" s="252"/>
      <c r="C8" s="252"/>
      <c r="D8" s="252"/>
      <c r="E8" s="252"/>
      <c r="F8" s="252"/>
      <c r="G8" s="252"/>
      <c r="H8" s="252" t="s">
        <v>159</v>
      </c>
      <c r="I8" s="252" t="s">
        <v>362</v>
      </c>
      <c r="J8" s="252" t="s">
        <v>363</v>
      </c>
      <c r="K8" s="252" t="s">
        <v>206</v>
      </c>
      <c r="L8" s="252" t="s">
        <v>207</v>
      </c>
      <c r="M8" s="265"/>
      <c r="N8" s="252"/>
    </row>
    <row r="9" spans="1:14">
      <c r="A9" s="253"/>
      <c r="B9" s="209" t="s">
        <v>124</v>
      </c>
      <c r="C9" s="209" t="s">
        <v>125</v>
      </c>
      <c r="D9" s="209" t="s">
        <v>126</v>
      </c>
      <c r="E9" s="209" t="s">
        <v>127</v>
      </c>
      <c r="F9" s="209" t="s">
        <v>128</v>
      </c>
      <c r="G9" s="209" t="s">
        <v>129</v>
      </c>
      <c r="H9" s="209" t="s">
        <v>130</v>
      </c>
      <c r="I9" s="210" t="s">
        <v>131</v>
      </c>
      <c r="J9" s="210" t="s">
        <v>132</v>
      </c>
      <c r="K9" s="210" t="s">
        <v>133</v>
      </c>
      <c r="L9" s="248" t="s">
        <v>134</v>
      </c>
      <c r="M9" s="248" t="s">
        <v>135</v>
      </c>
      <c r="N9" s="249" t="s">
        <v>136</v>
      </c>
    </row>
    <row r="10" spans="1:14">
      <c r="A10" s="254">
        <v>1</v>
      </c>
      <c r="B10" s="220" t="s">
        <v>364</v>
      </c>
      <c r="C10" s="221"/>
      <c r="D10" s="102"/>
      <c r="E10" s="255"/>
      <c r="F10" s="255"/>
      <c r="G10" s="253"/>
      <c r="H10" s="256">
        <v>37.23</v>
      </c>
      <c r="I10" s="256">
        <v>0</v>
      </c>
      <c r="J10" s="256">
        <v>37.23</v>
      </c>
      <c r="K10" s="253"/>
      <c r="L10" s="256"/>
      <c r="M10" s="256">
        <f t="shared" ref="M10:M15" si="0">J10+K10-L10</f>
        <v>37.23</v>
      </c>
      <c r="N10" s="170"/>
    </row>
    <row r="11" spans="1:14">
      <c r="A11" s="254">
        <v>2</v>
      </c>
      <c r="B11" s="220" t="s">
        <v>365</v>
      </c>
      <c r="C11" s="221"/>
      <c r="D11" s="102"/>
      <c r="E11" s="255"/>
      <c r="F11" s="255"/>
      <c r="G11" s="253"/>
      <c r="H11" s="256">
        <v>103992</v>
      </c>
      <c r="I11" s="256">
        <v>0</v>
      </c>
      <c r="J11" s="256">
        <v>103992</v>
      </c>
      <c r="K11" s="253"/>
      <c r="L11" s="256"/>
      <c r="M11" s="256">
        <f t="shared" si="0"/>
        <v>103992</v>
      </c>
      <c r="N11" s="101"/>
    </row>
    <row r="12" spans="1:14">
      <c r="A12" s="254">
        <v>3</v>
      </c>
      <c r="B12" s="220" t="s">
        <v>366</v>
      </c>
      <c r="C12" s="221"/>
      <c r="D12" s="102"/>
      <c r="E12" s="255"/>
      <c r="F12" s="255"/>
      <c r="G12" s="253"/>
      <c r="H12" s="256">
        <v>78792.7</v>
      </c>
      <c r="I12" s="256">
        <v>0</v>
      </c>
      <c r="J12" s="256">
        <v>78792.7</v>
      </c>
      <c r="K12" s="253"/>
      <c r="L12" s="256"/>
      <c r="M12" s="256">
        <f t="shared" si="0"/>
        <v>78792.7</v>
      </c>
      <c r="N12" s="122"/>
    </row>
    <row r="13" spans="1:14">
      <c r="A13" s="254">
        <v>4</v>
      </c>
      <c r="B13" s="220" t="s">
        <v>367</v>
      </c>
      <c r="C13" s="221"/>
      <c r="D13" s="102"/>
      <c r="E13" s="255"/>
      <c r="F13" s="255"/>
      <c r="G13" s="253"/>
      <c r="H13" s="256">
        <v>1875.99</v>
      </c>
      <c r="I13" s="256">
        <v>0</v>
      </c>
      <c r="J13" s="256">
        <v>1875.99</v>
      </c>
      <c r="K13" s="253"/>
      <c r="L13" s="256"/>
      <c r="M13" s="256">
        <f t="shared" si="0"/>
        <v>1875.99</v>
      </c>
      <c r="N13" s="101"/>
    </row>
    <row r="14" spans="1:14">
      <c r="A14" s="254">
        <v>5</v>
      </c>
      <c r="B14" s="220" t="s">
        <v>368</v>
      </c>
      <c r="C14" s="221"/>
      <c r="D14" s="102"/>
      <c r="E14" s="255"/>
      <c r="F14" s="255"/>
      <c r="G14" s="253"/>
      <c r="H14" s="256">
        <v>13290</v>
      </c>
      <c r="I14" s="256">
        <v>0</v>
      </c>
      <c r="J14" s="256">
        <v>13290</v>
      </c>
      <c r="K14" s="253"/>
      <c r="L14" s="256"/>
      <c r="M14" s="256">
        <f t="shared" si="0"/>
        <v>13290</v>
      </c>
      <c r="N14" s="122"/>
    </row>
    <row r="15" spans="1:14">
      <c r="A15" s="254">
        <v>6</v>
      </c>
      <c r="B15" s="220" t="s">
        <v>369</v>
      </c>
      <c r="C15" s="221"/>
      <c r="D15" s="102"/>
      <c r="E15" s="255"/>
      <c r="F15" s="255"/>
      <c r="G15" s="253"/>
      <c r="H15" s="256">
        <v>1000000</v>
      </c>
      <c r="I15" s="256">
        <v>0</v>
      </c>
      <c r="J15" s="256">
        <v>1000000</v>
      </c>
      <c r="K15" s="253"/>
      <c r="L15" s="256"/>
      <c r="M15" s="256">
        <f t="shared" si="0"/>
        <v>1000000</v>
      </c>
      <c r="N15" s="101"/>
    </row>
    <row r="16" spans="1:14">
      <c r="A16" s="257" t="s">
        <v>100</v>
      </c>
      <c r="B16" s="258"/>
      <c r="C16" s="253"/>
      <c r="D16" s="253"/>
      <c r="E16" s="255"/>
      <c r="F16" s="255"/>
      <c r="G16" s="253"/>
      <c r="H16" s="256">
        <f>SUM(H10:H15)</f>
        <v>1197987.92</v>
      </c>
      <c r="I16" s="256">
        <f t="shared" ref="H16:M16" si="1">SUM(I10:I15)</f>
        <v>0</v>
      </c>
      <c r="J16" s="256">
        <f t="shared" si="1"/>
        <v>1197987.92</v>
      </c>
      <c r="K16" s="256">
        <f t="shared" si="1"/>
        <v>0</v>
      </c>
      <c r="L16" s="256">
        <f t="shared" si="1"/>
        <v>0</v>
      </c>
      <c r="M16" s="256">
        <f t="shared" si="1"/>
        <v>1197987.92</v>
      </c>
      <c r="N16" s="253"/>
    </row>
    <row r="17" ht="51" customHeight="1" spans="1:14">
      <c r="A17" s="259"/>
      <c r="B17" s="260"/>
      <c r="C17" s="260"/>
      <c r="D17" s="260"/>
      <c r="E17" s="260"/>
      <c r="F17" s="260"/>
      <c r="G17" s="260"/>
      <c r="H17" s="260"/>
      <c r="I17" s="260"/>
      <c r="J17" s="260"/>
      <c r="K17" s="260"/>
      <c r="L17" s="266"/>
      <c r="M17" s="267"/>
      <c r="N17" s="267"/>
    </row>
    <row r="18" spans="1:14">
      <c r="A18" s="261"/>
      <c r="B18" s="262"/>
      <c r="C18" s="262"/>
      <c r="D18" s="262"/>
      <c r="E18" s="262"/>
      <c r="F18" s="262"/>
      <c r="G18" s="262"/>
      <c r="H18" s="262"/>
      <c r="I18" s="262"/>
      <c r="J18" s="262"/>
      <c r="K18" s="262"/>
      <c r="L18" s="267"/>
      <c r="M18" s="267"/>
      <c r="N18" s="267"/>
    </row>
    <row r="19" spans="1:14">
      <c r="A19" s="95"/>
      <c r="B19" s="95"/>
      <c r="C19" s="95"/>
      <c r="D19" s="95"/>
      <c r="E19" s="95"/>
      <c r="F19" s="95"/>
      <c r="G19" s="95"/>
      <c r="H19" s="95"/>
      <c r="I19" s="95"/>
      <c r="J19" s="95"/>
      <c r="K19" s="95"/>
      <c r="L19" s="95"/>
      <c r="M19" s="95"/>
      <c r="N19" s="95"/>
    </row>
    <row r="20" spans="1:14">
      <c r="A20" s="95"/>
      <c r="B20" s="95"/>
      <c r="C20" s="95"/>
      <c r="D20" s="95"/>
      <c r="E20" s="95"/>
      <c r="F20" s="95"/>
      <c r="G20" s="95"/>
      <c r="H20" s="95"/>
      <c r="I20" s="95"/>
      <c r="J20" s="95"/>
      <c r="K20" s="95"/>
      <c r="L20" s="95"/>
      <c r="M20" s="95"/>
      <c r="N20" s="95"/>
    </row>
    <row r="21" spans="1:14">
      <c r="A21" s="95"/>
      <c r="B21" s="95"/>
      <c r="C21" s="95"/>
      <c r="D21" s="95"/>
      <c r="E21" s="95"/>
      <c r="F21" s="95"/>
      <c r="G21" s="95"/>
      <c r="H21" s="95"/>
      <c r="I21" s="95"/>
      <c r="J21" s="95"/>
      <c r="K21" s="95"/>
      <c r="L21" s="95"/>
      <c r="M21" s="95"/>
      <c r="N21" s="95"/>
    </row>
    <row r="22" spans="1:14">
      <c r="A22" s="95"/>
      <c r="B22" s="95"/>
      <c r="C22" s="95"/>
      <c r="D22" s="95"/>
      <c r="E22" s="95"/>
      <c r="F22" s="95"/>
      <c r="G22" s="95"/>
      <c r="H22" s="95"/>
      <c r="I22" s="95"/>
      <c r="J22" s="95"/>
      <c r="K22" s="95"/>
      <c r="L22" s="95"/>
      <c r="M22" s="95"/>
      <c r="N22" s="95"/>
    </row>
    <row r="23" spans="1:14">
      <c r="A23" s="95"/>
      <c r="B23" s="95"/>
      <c r="C23" s="95"/>
      <c r="D23" s="95"/>
      <c r="E23" s="95"/>
      <c r="F23" s="95"/>
      <c r="G23" s="95"/>
      <c r="H23" s="95"/>
      <c r="I23" s="95"/>
      <c r="J23" s="95"/>
      <c r="K23" s="95"/>
      <c r="L23" s="95"/>
      <c r="M23" s="95"/>
      <c r="N23" s="95"/>
    </row>
    <row r="24" spans="1:14">
      <c r="A24" s="95"/>
      <c r="B24" s="95"/>
      <c r="C24" s="95"/>
      <c r="D24" s="95"/>
      <c r="E24" s="95"/>
      <c r="F24" s="95"/>
      <c r="G24" s="95"/>
      <c r="H24" s="95"/>
      <c r="I24" s="95"/>
      <c r="J24" s="95"/>
      <c r="K24" s="95"/>
      <c r="L24" s="95"/>
      <c r="M24" s="95"/>
      <c r="N24" s="95"/>
    </row>
    <row r="25" spans="1:14">
      <c r="A25" s="95"/>
      <c r="B25" s="95"/>
      <c r="C25" s="95"/>
      <c r="D25" s="95"/>
      <c r="E25" s="95"/>
      <c r="F25" s="95"/>
      <c r="G25" s="95"/>
      <c r="H25" s="95"/>
      <c r="I25" s="95"/>
      <c r="J25" s="95"/>
      <c r="K25" s="95"/>
      <c r="L25" s="95"/>
      <c r="M25" s="95"/>
      <c r="N25" s="95"/>
    </row>
    <row r="26" spans="1:14">
      <c r="A26" s="95"/>
      <c r="B26" s="95"/>
      <c r="C26" s="95"/>
      <c r="D26" s="95"/>
      <c r="E26" s="95"/>
      <c r="F26" s="95"/>
      <c r="G26" s="95"/>
      <c r="H26" s="95"/>
      <c r="I26" s="95"/>
      <c r="J26" s="95"/>
      <c r="K26" s="95"/>
      <c r="L26" s="95"/>
      <c r="M26" s="95"/>
      <c r="N26" s="95"/>
    </row>
    <row r="27" spans="1:14">
      <c r="A27" s="95"/>
      <c r="B27" s="95"/>
      <c r="C27" s="95"/>
      <c r="D27" s="95"/>
      <c r="E27" s="95"/>
      <c r="F27" s="95"/>
      <c r="G27" s="95"/>
      <c r="H27" s="95"/>
      <c r="I27" s="95"/>
      <c r="J27" s="95"/>
      <c r="K27" s="95"/>
      <c r="L27" s="95"/>
      <c r="M27" s="95"/>
      <c r="N27" s="95"/>
    </row>
    <row r="28" spans="1:14">
      <c r="A28" s="95"/>
      <c r="B28" s="95"/>
      <c r="C28" s="95"/>
      <c r="D28" s="95"/>
      <c r="E28" s="95"/>
      <c r="F28" s="95"/>
      <c r="G28" s="95"/>
      <c r="H28" s="95"/>
      <c r="I28" s="95"/>
      <c r="J28" s="95"/>
      <c r="K28" s="95"/>
      <c r="L28" s="95"/>
      <c r="M28" s="95"/>
      <c r="N28" s="95"/>
    </row>
  </sheetData>
  <mergeCells count="16">
    <mergeCell ref="A2:N2"/>
    <mergeCell ref="H7:J7"/>
    <mergeCell ref="K7:L7"/>
    <mergeCell ref="A16:B16"/>
    <mergeCell ref="A17:K17"/>
    <mergeCell ref="A18:K18"/>
    <mergeCell ref="A7:A8"/>
    <mergeCell ref="B7:B8"/>
    <mergeCell ref="C7:C8"/>
    <mergeCell ref="D7:D8"/>
    <mergeCell ref="E7:E8"/>
    <mergeCell ref="F7:F8"/>
    <mergeCell ref="G7:G8"/>
    <mergeCell ref="M7:M8"/>
    <mergeCell ref="N7:N8"/>
    <mergeCell ref="L17:N18"/>
  </mergeCells>
  <pageMargins left="0.0784722222222222" right="0.0388888888888889" top="0.590277777777778" bottom="0.590277777777778" header="0.5" footer="0.5"/>
  <pageSetup paperSize="9" scale="8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N31"/>
  <sheetViews>
    <sheetView view="pageBreakPreview" zoomScaleNormal="100" workbookViewId="0">
      <selection activeCell="A4" sqref="A4"/>
    </sheetView>
  </sheetViews>
  <sheetFormatPr defaultColWidth="9" defaultRowHeight="14"/>
  <cols>
    <col min="1" max="1" width="4" customWidth="1"/>
    <col min="2" max="2" width="18" customWidth="1"/>
    <col min="3" max="4" width="11.2545454545455" customWidth="1"/>
    <col min="5" max="5" width="10" customWidth="1"/>
    <col min="6" max="6" width="10.3818181818182" customWidth="1"/>
    <col min="7" max="7" width="9.12727272727273" customWidth="1"/>
    <col min="8" max="13" width="11.3818181818182" customWidth="1"/>
    <col min="14" max="14" width="15.7545454545455" customWidth="1"/>
  </cols>
  <sheetData>
    <row r="2" ht="23" spans="1:14">
      <c r="A2" s="120" t="s">
        <v>31</v>
      </c>
      <c r="B2" s="120"/>
      <c r="C2" s="120"/>
      <c r="D2" s="120"/>
      <c r="E2" s="120"/>
      <c r="F2" s="120"/>
      <c r="G2" s="120"/>
      <c r="H2" s="120"/>
      <c r="I2" s="120"/>
      <c r="J2" s="120"/>
      <c r="K2" s="120"/>
      <c r="L2" s="120"/>
      <c r="M2" s="120"/>
      <c r="N2" s="120"/>
    </row>
    <row r="3" spans="14:14">
      <c r="N3" s="130" t="s">
        <v>370</v>
      </c>
    </row>
    <row r="4" spans="1:14">
      <c r="A4" s="215" t="s">
        <v>148</v>
      </c>
      <c r="N4" s="153"/>
    </row>
    <row r="5" spans="1:14">
      <c r="A5" s="215" t="s">
        <v>183</v>
      </c>
      <c r="N5" s="153"/>
    </row>
    <row r="6" spans="1:14">
      <c r="A6" s="215" t="s">
        <v>184</v>
      </c>
      <c r="N6" s="245" t="s">
        <v>77</v>
      </c>
    </row>
    <row r="7" spans="1:14">
      <c r="A7" s="182" t="s">
        <v>78</v>
      </c>
      <c r="B7" s="182" t="s">
        <v>343</v>
      </c>
      <c r="C7" s="182" t="s">
        <v>344</v>
      </c>
      <c r="D7" s="182" t="s">
        <v>345</v>
      </c>
      <c r="E7" s="182" t="s">
        <v>346</v>
      </c>
      <c r="F7" s="182" t="s">
        <v>347</v>
      </c>
      <c r="G7" s="182" t="s">
        <v>348</v>
      </c>
      <c r="H7" s="182" t="s">
        <v>82</v>
      </c>
      <c r="I7" s="182"/>
      <c r="J7" s="182"/>
      <c r="K7" s="182" t="s">
        <v>83</v>
      </c>
      <c r="L7" s="182"/>
      <c r="M7" s="246" t="s">
        <v>84</v>
      </c>
      <c r="N7" s="182" t="s">
        <v>85</v>
      </c>
    </row>
    <row r="8" spans="1:14">
      <c r="A8" s="182"/>
      <c r="B8" s="182"/>
      <c r="C8" s="182"/>
      <c r="D8" s="182"/>
      <c r="E8" s="182"/>
      <c r="F8" s="182"/>
      <c r="G8" s="182"/>
      <c r="H8" s="182" t="s">
        <v>86</v>
      </c>
      <c r="I8" s="182" t="s">
        <v>349</v>
      </c>
      <c r="J8" s="182" t="s">
        <v>350</v>
      </c>
      <c r="K8" s="182" t="s">
        <v>351</v>
      </c>
      <c r="L8" s="182" t="s">
        <v>352</v>
      </c>
      <c r="M8" s="247"/>
      <c r="N8" s="182"/>
    </row>
    <row r="9" spans="1:14">
      <c r="A9" s="186"/>
      <c r="B9" s="209" t="s">
        <v>124</v>
      </c>
      <c r="C9" s="209" t="s">
        <v>125</v>
      </c>
      <c r="D9" s="209" t="s">
        <v>126</v>
      </c>
      <c r="E9" s="209" t="s">
        <v>127</v>
      </c>
      <c r="F9" s="209" t="s">
        <v>128</v>
      </c>
      <c r="G9" s="209" t="s">
        <v>129</v>
      </c>
      <c r="H9" s="209" t="s">
        <v>130</v>
      </c>
      <c r="I9" s="210" t="s">
        <v>131</v>
      </c>
      <c r="J9" s="210" t="s">
        <v>132</v>
      </c>
      <c r="K9" s="210" t="s">
        <v>133</v>
      </c>
      <c r="L9" s="248" t="s">
        <v>134</v>
      </c>
      <c r="M9" s="248" t="s">
        <v>135</v>
      </c>
      <c r="N9" s="249" t="s">
        <v>136</v>
      </c>
    </row>
    <row r="10" spans="1:14">
      <c r="A10" s="186"/>
      <c r="B10" s="186"/>
      <c r="C10" s="186"/>
      <c r="D10" s="186"/>
      <c r="E10" s="241"/>
      <c r="F10" s="241"/>
      <c r="G10" s="186"/>
      <c r="H10" s="186"/>
      <c r="I10" s="186"/>
      <c r="J10" s="250"/>
      <c r="K10" s="186"/>
      <c r="L10" s="250"/>
      <c r="M10" s="250"/>
      <c r="N10" s="186"/>
    </row>
    <row r="11" spans="1:14">
      <c r="A11" s="186"/>
      <c r="B11" s="186"/>
      <c r="C11" s="186"/>
      <c r="D11" s="186"/>
      <c r="E11" s="241"/>
      <c r="F11" s="241"/>
      <c r="G11" s="186"/>
      <c r="H11" s="186"/>
      <c r="I11" s="186"/>
      <c r="J11" s="250"/>
      <c r="K11" s="186"/>
      <c r="L11" s="250"/>
      <c r="M11" s="250"/>
      <c r="N11" s="186"/>
    </row>
    <row r="12" spans="1:14">
      <c r="A12" s="186"/>
      <c r="B12" s="186"/>
      <c r="C12" s="186"/>
      <c r="D12" s="186"/>
      <c r="E12" s="241"/>
      <c r="F12" s="241"/>
      <c r="G12" s="186"/>
      <c r="H12" s="186"/>
      <c r="I12" s="186"/>
      <c r="J12" s="250"/>
      <c r="K12" s="186"/>
      <c r="L12" s="250"/>
      <c r="M12" s="250"/>
      <c r="N12" s="186"/>
    </row>
    <row r="13" spans="1:14">
      <c r="A13" s="186"/>
      <c r="B13" s="186"/>
      <c r="C13" s="186"/>
      <c r="D13" s="186"/>
      <c r="E13" s="241"/>
      <c r="F13" s="241"/>
      <c r="G13" s="186"/>
      <c r="H13" s="186"/>
      <c r="I13" s="186"/>
      <c r="J13" s="250"/>
      <c r="K13" s="186"/>
      <c r="L13" s="250"/>
      <c r="M13" s="250"/>
      <c r="N13" s="186"/>
    </row>
    <row r="14" spans="1:14">
      <c r="A14" s="186"/>
      <c r="B14" s="186"/>
      <c r="C14" s="186"/>
      <c r="D14" s="186"/>
      <c r="E14" s="241"/>
      <c r="F14" s="241"/>
      <c r="G14" s="186"/>
      <c r="H14" s="186"/>
      <c r="I14" s="186"/>
      <c r="J14" s="250"/>
      <c r="K14" s="186"/>
      <c r="L14" s="250"/>
      <c r="M14" s="250"/>
      <c r="N14" s="186"/>
    </row>
    <row r="15" spans="1:14">
      <c r="A15" s="186"/>
      <c r="B15" s="186"/>
      <c r="C15" s="186"/>
      <c r="D15" s="186"/>
      <c r="E15" s="241"/>
      <c r="F15" s="241"/>
      <c r="G15" s="186"/>
      <c r="H15" s="186"/>
      <c r="I15" s="186"/>
      <c r="J15" s="250"/>
      <c r="K15" s="186"/>
      <c r="L15" s="250"/>
      <c r="M15" s="250"/>
      <c r="N15" s="186"/>
    </row>
    <row r="16" spans="1:14">
      <c r="A16" s="186"/>
      <c r="B16" s="186"/>
      <c r="C16" s="186"/>
      <c r="D16" s="186"/>
      <c r="E16" s="241"/>
      <c r="F16" s="241"/>
      <c r="G16" s="186"/>
      <c r="H16" s="186"/>
      <c r="I16" s="186"/>
      <c r="J16" s="250"/>
      <c r="K16" s="186"/>
      <c r="L16" s="250"/>
      <c r="M16" s="250"/>
      <c r="N16" s="186"/>
    </row>
    <row r="17" spans="1:14">
      <c r="A17" s="186"/>
      <c r="B17" s="186"/>
      <c r="C17" s="186"/>
      <c r="D17" s="186"/>
      <c r="E17" s="241"/>
      <c r="F17" s="241"/>
      <c r="G17" s="186"/>
      <c r="H17" s="186"/>
      <c r="I17" s="186"/>
      <c r="J17" s="250"/>
      <c r="K17" s="186"/>
      <c r="L17" s="250"/>
      <c r="M17" s="250"/>
      <c r="N17" s="186"/>
    </row>
    <row r="18" spans="1:14">
      <c r="A18" s="186"/>
      <c r="B18" s="186"/>
      <c r="C18" s="186"/>
      <c r="D18" s="186"/>
      <c r="E18" s="241"/>
      <c r="F18" s="241"/>
      <c r="G18" s="186"/>
      <c r="H18" s="186"/>
      <c r="I18" s="186"/>
      <c r="J18" s="250"/>
      <c r="K18" s="186"/>
      <c r="L18" s="250"/>
      <c r="M18" s="250"/>
      <c r="N18" s="186"/>
    </row>
    <row r="19" spans="1:14">
      <c r="A19" s="242" t="s">
        <v>353</v>
      </c>
      <c r="B19" s="243"/>
      <c r="C19" s="186"/>
      <c r="D19" s="186"/>
      <c r="E19" s="241"/>
      <c r="F19" s="241"/>
      <c r="G19" s="186"/>
      <c r="H19" s="186"/>
      <c r="I19" s="186"/>
      <c r="J19" s="250"/>
      <c r="K19" s="186"/>
      <c r="L19" s="250"/>
      <c r="M19" s="250"/>
      <c r="N19" s="186"/>
    </row>
    <row r="20" ht="80" customHeight="1" spans="1:14">
      <c r="A20" s="244" t="s">
        <v>101</v>
      </c>
      <c r="B20" s="244"/>
      <c r="C20" s="244"/>
      <c r="D20" s="244"/>
      <c r="E20" s="244"/>
      <c r="F20" s="244"/>
      <c r="G20" s="244"/>
      <c r="H20" s="244"/>
      <c r="I20" s="244"/>
      <c r="J20" s="244"/>
      <c r="K20" s="244"/>
      <c r="L20" s="251" t="s">
        <v>210</v>
      </c>
      <c r="M20" s="251"/>
      <c r="N20" s="251"/>
    </row>
    <row r="21" spans="1:14">
      <c r="A21" s="244" t="s">
        <v>211</v>
      </c>
      <c r="B21" s="244"/>
      <c r="C21" s="244"/>
      <c r="D21" s="244"/>
      <c r="E21" s="244"/>
      <c r="F21" s="244"/>
      <c r="G21" s="244"/>
      <c r="H21" s="244"/>
      <c r="I21" s="244"/>
      <c r="J21" s="244"/>
      <c r="K21" s="244"/>
      <c r="L21" s="251"/>
      <c r="M21" s="251"/>
      <c r="N21" s="251"/>
    </row>
    <row r="22" spans="1:14">
      <c r="A22" s="138"/>
      <c r="B22" s="138"/>
      <c r="C22" s="138"/>
      <c r="D22" s="138"/>
      <c r="E22" s="138"/>
      <c r="F22" s="138"/>
      <c r="G22" s="138"/>
      <c r="H22" s="138"/>
      <c r="I22" s="138"/>
      <c r="J22" s="138"/>
      <c r="K22" s="138"/>
      <c r="L22" s="138"/>
      <c r="M22" s="138"/>
      <c r="N22" s="138"/>
    </row>
    <row r="23" spans="1:14">
      <c r="A23" s="138"/>
      <c r="B23" s="138"/>
      <c r="C23" s="138"/>
      <c r="D23" s="138"/>
      <c r="E23" s="138"/>
      <c r="F23" s="138"/>
      <c r="G23" s="138"/>
      <c r="H23" s="138"/>
      <c r="I23" s="138"/>
      <c r="J23" s="138"/>
      <c r="K23" s="138"/>
      <c r="L23" s="138"/>
      <c r="M23" s="138"/>
      <c r="N23" s="138"/>
    </row>
    <row r="24" spans="1:14">
      <c r="A24" s="138"/>
      <c r="B24" s="138"/>
      <c r="C24" s="138"/>
      <c r="D24" s="138"/>
      <c r="E24" s="138"/>
      <c r="F24" s="138"/>
      <c r="G24" s="138"/>
      <c r="H24" s="138"/>
      <c r="I24" s="138"/>
      <c r="J24" s="138"/>
      <c r="K24" s="138"/>
      <c r="L24" s="138"/>
      <c r="M24" s="138"/>
      <c r="N24" s="138"/>
    </row>
    <row r="25" spans="1:14">
      <c r="A25" s="138"/>
      <c r="B25" s="138"/>
      <c r="C25" s="138"/>
      <c r="D25" s="138"/>
      <c r="E25" s="138"/>
      <c r="F25" s="138"/>
      <c r="G25" s="138"/>
      <c r="H25" s="138"/>
      <c r="I25" s="138"/>
      <c r="J25" s="138"/>
      <c r="K25" s="138"/>
      <c r="L25" s="138"/>
      <c r="M25" s="138"/>
      <c r="N25" s="138"/>
    </row>
    <row r="26" spans="1:14">
      <c r="A26" s="138"/>
      <c r="B26" s="138"/>
      <c r="C26" s="138"/>
      <c r="D26" s="138"/>
      <c r="E26" s="138"/>
      <c r="F26" s="138"/>
      <c r="G26" s="138"/>
      <c r="H26" s="138"/>
      <c r="I26" s="138"/>
      <c r="J26" s="138"/>
      <c r="K26" s="138"/>
      <c r="L26" s="138"/>
      <c r="M26" s="138"/>
      <c r="N26" s="138"/>
    </row>
    <row r="27" spans="1:14">
      <c r="A27" s="138"/>
      <c r="B27" s="138"/>
      <c r="C27" s="138"/>
      <c r="D27" s="138"/>
      <c r="E27" s="138"/>
      <c r="F27" s="138"/>
      <c r="G27" s="138"/>
      <c r="H27" s="138"/>
      <c r="I27" s="138"/>
      <c r="J27" s="138"/>
      <c r="K27" s="138"/>
      <c r="L27" s="138"/>
      <c r="M27" s="138"/>
      <c r="N27" s="138"/>
    </row>
    <row r="28" spans="1:14">
      <c r="A28" s="138"/>
      <c r="B28" s="138"/>
      <c r="C28" s="138"/>
      <c r="D28" s="138"/>
      <c r="E28" s="138"/>
      <c r="F28" s="138"/>
      <c r="G28" s="138"/>
      <c r="H28" s="138"/>
      <c r="I28" s="138"/>
      <c r="J28" s="138"/>
      <c r="K28" s="138"/>
      <c r="L28" s="138"/>
      <c r="M28" s="138"/>
      <c r="N28" s="138"/>
    </row>
    <row r="29" spans="1:14">
      <c r="A29" s="138"/>
      <c r="B29" s="138"/>
      <c r="C29" s="138"/>
      <c r="D29" s="138"/>
      <c r="E29" s="138"/>
      <c r="F29" s="138"/>
      <c r="G29" s="138"/>
      <c r="H29" s="138"/>
      <c r="I29" s="138"/>
      <c r="J29" s="138"/>
      <c r="K29" s="138"/>
      <c r="L29" s="138"/>
      <c r="M29" s="138"/>
      <c r="N29" s="138"/>
    </row>
    <row r="30" spans="1:14">
      <c r="A30" s="138"/>
      <c r="B30" s="138"/>
      <c r="C30" s="138"/>
      <c r="D30" s="138"/>
      <c r="E30" s="138"/>
      <c r="F30" s="138"/>
      <c r="G30" s="138"/>
      <c r="H30" s="138"/>
      <c r="I30" s="138"/>
      <c r="J30" s="138"/>
      <c r="K30" s="138"/>
      <c r="L30" s="138"/>
      <c r="M30" s="138"/>
      <c r="N30" s="138"/>
    </row>
    <row r="31" spans="1:14">
      <c r="A31" s="138"/>
      <c r="B31" s="138"/>
      <c r="C31" s="138"/>
      <c r="D31" s="138"/>
      <c r="E31" s="138"/>
      <c r="F31" s="138"/>
      <c r="G31" s="138"/>
      <c r="H31" s="138"/>
      <c r="I31" s="138"/>
      <c r="J31" s="138"/>
      <c r="K31" s="138"/>
      <c r="L31" s="138"/>
      <c r="M31" s="138"/>
      <c r="N31" s="138"/>
    </row>
  </sheetData>
  <mergeCells count="16">
    <mergeCell ref="A2:N2"/>
    <mergeCell ref="H7:J7"/>
    <mergeCell ref="K7:L7"/>
    <mergeCell ref="A19:B19"/>
    <mergeCell ref="A20:K20"/>
    <mergeCell ref="A21:K21"/>
    <mergeCell ref="A7:A8"/>
    <mergeCell ref="B7:B8"/>
    <mergeCell ref="C7:C8"/>
    <mergeCell ref="D7:D8"/>
    <mergeCell ref="E7:E8"/>
    <mergeCell ref="F7:F8"/>
    <mergeCell ref="G7:G8"/>
    <mergeCell ref="M7:M8"/>
    <mergeCell ref="N7:N8"/>
    <mergeCell ref="L20:N21"/>
  </mergeCells>
  <pageMargins left="0.0784722222222222" right="0.0388888888888889" top="0.590277777777778" bottom="0.590277777777778" header="0.5" footer="0.5"/>
  <pageSetup paperSize="9" scale="95"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J50"/>
  <sheetViews>
    <sheetView view="pageBreakPreview" zoomScaleNormal="100" topLeftCell="A15" workbookViewId="0">
      <selection activeCell="A4" sqref="A4"/>
    </sheetView>
  </sheetViews>
  <sheetFormatPr defaultColWidth="9" defaultRowHeight="14"/>
  <cols>
    <col min="1" max="1" width="5" style="153" customWidth="1"/>
    <col min="2" max="2" width="10.7545454545455" style="153" customWidth="1"/>
    <col min="3" max="3" width="19.8818181818182" style="153" customWidth="1"/>
    <col min="4" max="9" width="14.6272727272727" style="153" customWidth="1"/>
    <col min="10" max="10" width="23.3818181818182" style="153" customWidth="1"/>
    <col min="11" max="16384" width="9" style="153"/>
  </cols>
  <sheetData>
    <row r="2" ht="23" spans="1:10">
      <c r="A2" s="98" t="s">
        <v>371</v>
      </c>
      <c r="B2" s="98"/>
      <c r="C2" s="98"/>
      <c r="D2" s="98"/>
      <c r="E2" s="98"/>
      <c r="F2" s="98"/>
      <c r="G2" s="98"/>
      <c r="H2" s="98"/>
      <c r="I2" s="98"/>
      <c r="J2" s="98"/>
    </row>
    <row r="3" spans="10:10">
      <c r="J3" s="238" t="s">
        <v>372</v>
      </c>
    </row>
    <row r="4" spans="1:10">
      <c r="A4" s="228" t="s">
        <v>76</v>
      </c>
      <c r="J4" s="238"/>
    </row>
    <row r="5" spans="1:10">
      <c r="A5" s="228" t="str">
        <f>货币资金!A5</f>
        <v>填报单位：林芝市巴建藏猪产业饲料加工生产有限责任公司</v>
      </c>
      <c r="J5" s="238"/>
    </row>
    <row r="6" spans="1:10">
      <c r="A6" s="228" t="str">
        <f>货币资金!A6</f>
        <v>项目名称：巴宜区八一镇藏香猪产业饲料加工厂建设项目</v>
      </c>
      <c r="J6" s="238" t="s">
        <v>57</v>
      </c>
    </row>
    <row r="7" spans="1:10">
      <c r="A7" s="229" t="s">
        <v>59</v>
      </c>
      <c r="B7" s="229" t="s">
        <v>373</v>
      </c>
      <c r="C7" s="229" t="s">
        <v>374</v>
      </c>
      <c r="D7" s="230" t="s">
        <v>62</v>
      </c>
      <c r="E7" s="230"/>
      <c r="F7" s="230"/>
      <c r="G7" s="230" t="s">
        <v>63</v>
      </c>
      <c r="H7" s="230"/>
      <c r="I7" s="230" t="s">
        <v>64</v>
      </c>
      <c r="J7" s="230" t="s">
        <v>65</v>
      </c>
    </row>
    <row r="8" spans="1:10">
      <c r="A8" s="229"/>
      <c r="B8" s="229"/>
      <c r="C8" s="229"/>
      <c r="D8" s="230" t="s">
        <v>375</v>
      </c>
      <c r="E8" s="230" t="s">
        <v>376</v>
      </c>
      <c r="F8" s="230" t="s">
        <v>377</v>
      </c>
      <c r="G8" s="230" t="s">
        <v>72</v>
      </c>
      <c r="H8" s="230" t="s">
        <v>73</v>
      </c>
      <c r="I8" s="230"/>
      <c r="J8" s="230"/>
    </row>
    <row r="9" spans="1:10">
      <c r="A9" s="231"/>
      <c r="B9" s="209" t="s">
        <v>124</v>
      </c>
      <c r="C9" s="209" t="s">
        <v>125</v>
      </c>
      <c r="D9" s="209" t="s">
        <v>126</v>
      </c>
      <c r="E9" s="209" t="s">
        <v>127</v>
      </c>
      <c r="F9" s="209" t="s">
        <v>128</v>
      </c>
      <c r="G9" s="209" t="s">
        <v>129</v>
      </c>
      <c r="H9" s="209" t="s">
        <v>130</v>
      </c>
      <c r="I9" s="210" t="s">
        <v>131</v>
      </c>
      <c r="J9" s="210" t="s">
        <v>132</v>
      </c>
    </row>
    <row r="10" spans="1:10">
      <c r="A10" s="231"/>
      <c r="B10" s="231" t="s">
        <v>378</v>
      </c>
      <c r="C10" s="231" t="s">
        <v>379</v>
      </c>
      <c r="D10" s="232">
        <f>E10+F10</f>
        <v>19317</v>
      </c>
      <c r="E10" s="232">
        <v>19317</v>
      </c>
      <c r="F10" s="232">
        <v>0</v>
      </c>
      <c r="G10" s="232"/>
      <c r="H10" s="232"/>
      <c r="I10" s="232">
        <f>D10+G10-H10</f>
        <v>19317</v>
      </c>
      <c r="J10" s="231"/>
    </row>
    <row r="11" spans="1:10">
      <c r="A11" s="231"/>
      <c r="B11" s="231" t="s">
        <v>380</v>
      </c>
      <c r="C11" s="231" t="s">
        <v>379</v>
      </c>
      <c r="D11" s="232">
        <f t="shared" ref="D11:D46" si="0">E11+F11</f>
        <v>14967</v>
      </c>
      <c r="E11" s="232">
        <v>14967</v>
      </c>
      <c r="F11" s="232">
        <v>0</v>
      </c>
      <c r="G11" s="232"/>
      <c r="H11" s="232"/>
      <c r="I11" s="232">
        <f t="shared" ref="I11:I47" si="1">D11+G11-H11</f>
        <v>14967</v>
      </c>
      <c r="J11" s="231"/>
    </row>
    <row r="12" spans="1:10">
      <c r="A12" s="231"/>
      <c r="B12" s="231" t="s">
        <v>381</v>
      </c>
      <c r="C12" s="231" t="s">
        <v>379</v>
      </c>
      <c r="D12" s="232">
        <f t="shared" si="0"/>
        <v>14967</v>
      </c>
      <c r="E12" s="232">
        <v>14967</v>
      </c>
      <c r="F12" s="232">
        <v>0</v>
      </c>
      <c r="G12" s="232"/>
      <c r="H12" s="232"/>
      <c r="I12" s="232">
        <f t="shared" si="1"/>
        <v>14967</v>
      </c>
      <c r="J12" s="231"/>
    </row>
    <row r="13" spans="1:10">
      <c r="A13" s="231"/>
      <c r="B13" s="231" t="s">
        <v>382</v>
      </c>
      <c r="C13" s="231" t="s">
        <v>379</v>
      </c>
      <c r="D13" s="232">
        <f t="shared" si="0"/>
        <v>7000</v>
      </c>
      <c r="E13" s="232">
        <v>7000</v>
      </c>
      <c r="F13" s="232">
        <v>0</v>
      </c>
      <c r="G13" s="232"/>
      <c r="H13" s="232"/>
      <c r="I13" s="232">
        <f t="shared" si="1"/>
        <v>7000</v>
      </c>
      <c r="J13" s="231"/>
    </row>
    <row r="14" spans="1:10">
      <c r="A14" s="231"/>
      <c r="B14" s="231" t="s">
        <v>383</v>
      </c>
      <c r="C14" s="231" t="s">
        <v>379</v>
      </c>
      <c r="D14" s="232">
        <f t="shared" si="0"/>
        <v>7000</v>
      </c>
      <c r="E14" s="232">
        <v>7000</v>
      </c>
      <c r="F14" s="232">
        <v>0</v>
      </c>
      <c r="G14" s="232"/>
      <c r="H14" s="232"/>
      <c r="I14" s="232">
        <f t="shared" si="1"/>
        <v>7000</v>
      </c>
      <c r="J14" s="231"/>
    </row>
    <row r="15" spans="1:10">
      <c r="A15" s="231"/>
      <c r="B15" s="231" t="s">
        <v>384</v>
      </c>
      <c r="C15" s="231" t="s">
        <v>379</v>
      </c>
      <c r="D15" s="232">
        <f t="shared" si="0"/>
        <v>5000</v>
      </c>
      <c r="E15" s="232">
        <v>5000</v>
      </c>
      <c r="F15" s="232">
        <v>0</v>
      </c>
      <c r="G15" s="232"/>
      <c r="H15" s="232"/>
      <c r="I15" s="232">
        <f t="shared" si="1"/>
        <v>5000</v>
      </c>
      <c r="J15" s="231"/>
    </row>
    <row r="16" spans="1:10">
      <c r="A16" s="231"/>
      <c r="B16" s="231" t="s">
        <v>385</v>
      </c>
      <c r="C16" s="231" t="s">
        <v>379</v>
      </c>
      <c r="D16" s="232">
        <f t="shared" si="0"/>
        <v>5000</v>
      </c>
      <c r="E16" s="232">
        <v>5000</v>
      </c>
      <c r="F16" s="232">
        <v>0</v>
      </c>
      <c r="G16" s="232"/>
      <c r="H16" s="232"/>
      <c r="I16" s="232">
        <f t="shared" si="1"/>
        <v>5000</v>
      </c>
      <c r="J16" s="231"/>
    </row>
    <row r="17" spans="1:10">
      <c r="A17" s="231"/>
      <c r="B17" s="231" t="s">
        <v>386</v>
      </c>
      <c r="C17" s="231" t="s">
        <v>379</v>
      </c>
      <c r="D17" s="232">
        <f t="shared" si="0"/>
        <v>5500</v>
      </c>
      <c r="E17" s="232">
        <v>5500</v>
      </c>
      <c r="F17" s="232">
        <v>0</v>
      </c>
      <c r="G17" s="232"/>
      <c r="H17" s="232"/>
      <c r="I17" s="232">
        <f t="shared" si="1"/>
        <v>5500</v>
      </c>
      <c r="J17" s="231"/>
    </row>
    <row r="18" spans="1:10">
      <c r="A18" s="231"/>
      <c r="B18" s="231" t="s">
        <v>387</v>
      </c>
      <c r="C18" s="231" t="s">
        <v>379</v>
      </c>
      <c r="D18" s="232">
        <f t="shared" si="0"/>
        <v>6500</v>
      </c>
      <c r="E18" s="232">
        <v>6500</v>
      </c>
      <c r="F18" s="232">
        <v>0</v>
      </c>
      <c r="G18" s="232"/>
      <c r="H18" s="232"/>
      <c r="I18" s="232">
        <f t="shared" si="1"/>
        <v>6500</v>
      </c>
      <c r="J18" s="231"/>
    </row>
    <row r="19" spans="1:10">
      <c r="A19" s="231"/>
      <c r="B19" s="231" t="s">
        <v>388</v>
      </c>
      <c r="C19" s="231" t="s">
        <v>379</v>
      </c>
      <c r="D19" s="232">
        <f t="shared" si="0"/>
        <v>14967</v>
      </c>
      <c r="E19" s="232">
        <v>14967</v>
      </c>
      <c r="F19" s="232">
        <v>0</v>
      </c>
      <c r="G19" s="232"/>
      <c r="H19" s="232"/>
      <c r="I19" s="232">
        <f t="shared" si="1"/>
        <v>14967</v>
      </c>
      <c r="J19" s="231"/>
    </row>
    <row r="20" spans="1:10">
      <c r="A20" s="231"/>
      <c r="B20" s="231" t="s">
        <v>389</v>
      </c>
      <c r="C20" s="231" t="s">
        <v>379</v>
      </c>
      <c r="D20" s="232">
        <f t="shared" si="0"/>
        <v>5000</v>
      </c>
      <c r="E20" s="232">
        <v>5000</v>
      </c>
      <c r="F20" s="232">
        <v>0</v>
      </c>
      <c r="G20" s="232"/>
      <c r="H20" s="232"/>
      <c r="I20" s="232">
        <f t="shared" si="1"/>
        <v>5000</v>
      </c>
      <c r="J20" s="231"/>
    </row>
    <row r="21" spans="1:10">
      <c r="A21" s="231"/>
      <c r="B21" s="231" t="s">
        <v>390</v>
      </c>
      <c r="C21" s="231" t="s">
        <v>379</v>
      </c>
      <c r="D21" s="232">
        <f t="shared" si="0"/>
        <v>4200</v>
      </c>
      <c r="E21" s="232">
        <v>4200</v>
      </c>
      <c r="F21" s="232">
        <v>0</v>
      </c>
      <c r="G21" s="232"/>
      <c r="H21" s="232"/>
      <c r="I21" s="232">
        <f t="shared" si="1"/>
        <v>4200</v>
      </c>
      <c r="J21" s="231"/>
    </row>
    <row r="22" spans="1:10">
      <c r="A22" s="231"/>
      <c r="B22" s="231" t="s">
        <v>391</v>
      </c>
      <c r="C22" s="231" t="s">
        <v>379</v>
      </c>
      <c r="D22" s="232">
        <f t="shared" si="0"/>
        <v>3700</v>
      </c>
      <c r="E22" s="232">
        <v>3700</v>
      </c>
      <c r="F22" s="232">
        <v>0</v>
      </c>
      <c r="G22" s="232"/>
      <c r="H22" s="232"/>
      <c r="I22" s="232">
        <f t="shared" si="1"/>
        <v>3700</v>
      </c>
      <c r="J22" s="231"/>
    </row>
    <row r="23" spans="1:10">
      <c r="A23" s="231"/>
      <c r="B23" s="231" t="s">
        <v>392</v>
      </c>
      <c r="C23" s="231" t="s">
        <v>379</v>
      </c>
      <c r="D23" s="232">
        <f t="shared" si="0"/>
        <v>3700</v>
      </c>
      <c r="E23" s="232">
        <v>3700</v>
      </c>
      <c r="F23" s="232">
        <v>0</v>
      </c>
      <c r="G23" s="232"/>
      <c r="H23" s="232"/>
      <c r="I23" s="232">
        <f t="shared" si="1"/>
        <v>3700</v>
      </c>
      <c r="J23" s="231"/>
    </row>
    <row r="24" spans="1:10">
      <c r="A24" s="231"/>
      <c r="B24" s="231" t="s">
        <v>393</v>
      </c>
      <c r="C24" s="231" t="s">
        <v>379</v>
      </c>
      <c r="D24" s="232">
        <f t="shared" si="0"/>
        <v>3900</v>
      </c>
      <c r="E24" s="232">
        <v>3900</v>
      </c>
      <c r="F24" s="232">
        <v>0</v>
      </c>
      <c r="G24" s="232"/>
      <c r="H24" s="232"/>
      <c r="I24" s="232">
        <f t="shared" si="1"/>
        <v>3900</v>
      </c>
      <c r="J24" s="231"/>
    </row>
    <row r="25" spans="1:10">
      <c r="A25" s="231"/>
      <c r="B25" s="231" t="s">
        <v>394</v>
      </c>
      <c r="C25" s="231" t="s">
        <v>379</v>
      </c>
      <c r="D25" s="232">
        <f t="shared" si="0"/>
        <v>3850</v>
      </c>
      <c r="E25" s="232">
        <v>3850</v>
      </c>
      <c r="F25" s="232">
        <v>0</v>
      </c>
      <c r="G25" s="232"/>
      <c r="H25" s="232"/>
      <c r="I25" s="232">
        <f t="shared" si="1"/>
        <v>3850</v>
      </c>
      <c r="J25" s="231"/>
    </row>
    <row r="26" spans="1:10">
      <c r="A26" s="231"/>
      <c r="B26" s="231" t="s">
        <v>395</v>
      </c>
      <c r="C26" s="231" t="s">
        <v>379</v>
      </c>
      <c r="D26" s="232">
        <f t="shared" si="0"/>
        <v>3800</v>
      </c>
      <c r="E26" s="232">
        <v>3800</v>
      </c>
      <c r="F26" s="232">
        <v>0</v>
      </c>
      <c r="G26" s="232"/>
      <c r="H26" s="232"/>
      <c r="I26" s="232">
        <f t="shared" si="1"/>
        <v>3800</v>
      </c>
      <c r="J26" s="231"/>
    </row>
    <row r="27" spans="1:10">
      <c r="A27" s="231"/>
      <c r="B27" s="231" t="s">
        <v>396</v>
      </c>
      <c r="C27" s="231" t="s">
        <v>379</v>
      </c>
      <c r="D27" s="232">
        <f t="shared" si="0"/>
        <v>6000</v>
      </c>
      <c r="E27" s="232">
        <v>6000</v>
      </c>
      <c r="F27" s="232">
        <v>0</v>
      </c>
      <c r="G27" s="232"/>
      <c r="H27" s="232"/>
      <c r="I27" s="232">
        <f t="shared" si="1"/>
        <v>6000</v>
      </c>
      <c r="J27" s="231"/>
    </row>
    <row r="28" spans="1:10">
      <c r="A28" s="231"/>
      <c r="B28" s="231" t="s">
        <v>397</v>
      </c>
      <c r="C28" s="231" t="s">
        <v>379</v>
      </c>
      <c r="D28" s="232">
        <f t="shared" si="0"/>
        <v>4000</v>
      </c>
      <c r="E28" s="232">
        <v>4000</v>
      </c>
      <c r="F28" s="232">
        <v>0</v>
      </c>
      <c r="G28" s="232"/>
      <c r="H28" s="232"/>
      <c r="I28" s="232">
        <f t="shared" si="1"/>
        <v>4000</v>
      </c>
      <c r="J28" s="231"/>
    </row>
    <row r="29" spans="1:10">
      <c r="A29" s="231"/>
      <c r="B29" s="231" t="s">
        <v>398</v>
      </c>
      <c r="C29" s="231" t="s">
        <v>379</v>
      </c>
      <c r="D29" s="232">
        <f t="shared" si="0"/>
        <v>3000</v>
      </c>
      <c r="E29" s="232">
        <v>3000</v>
      </c>
      <c r="F29" s="232">
        <v>0</v>
      </c>
      <c r="G29" s="232"/>
      <c r="H29" s="232"/>
      <c r="I29" s="232">
        <f t="shared" si="1"/>
        <v>3000</v>
      </c>
      <c r="J29" s="231"/>
    </row>
    <row r="30" spans="1:10">
      <c r="A30" s="231"/>
      <c r="B30" s="231" t="s">
        <v>399</v>
      </c>
      <c r="C30" s="231" t="s">
        <v>379</v>
      </c>
      <c r="D30" s="232">
        <f t="shared" si="0"/>
        <v>4500</v>
      </c>
      <c r="E30" s="232">
        <v>4500</v>
      </c>
      <c r="F30" s="232">
        <v>0</v>
      </c>
      <c r="G30" s="232"/>
      <c r="H30" s="232"/>
      <c r="I30" s="232">
        <f t="shared" si="1"/>
        <v>4500</v>
      </c>
      <c r="J30" s="231"/>
    </row>
    <row r="31" spans="1:10">
      <c r="A31" s="231"/>
      <c r="B31" s="231" t="s">
        <v>400</v>
      </c>
      <c r="C31" s="231" t="s">
        <v>379</v>
      </c>
      <c r="D31" s="232">
        <f t="shared" si="0"/>
        <v>4500</v>
      </c>
      <c r="E31" s="232">
        <v>4500</v>
      </c>
      <c r="F31" s="232">
        <v>0</v>
      </c>
      <c r="G31" s="232"/>
      <c r="H31" s="232"/>
      <c r="I31" s="232">
        <f t="shared" si="1"/>
        <v>4500</v>
      </c>
      <c r="J31" s="231"/>
    </row>
    <row r="32" spans="1:10">
      <c r="A32" s="231"/>
      <c r="B32" s="231" t="s">
        <v>401</v>
      </c>
      <c r="C32" s="231" t="s">
        <v>379</v>
      </c>
      <c r="D32" s="232">
        <f t="shared" si="0"/>
        <v>4500</v>
      </c>
      <c r="E32" s="232">
        <v>4500</v>
      </c>
      <c r="F32" s="232">
        <v>0</v>
      </c>
      <c r="G32" s="232"/>
      <c r="H32" s="232"/>
      <c r="I32" s="232">
        <f t="shared" si="1"/>
        <v>4500</v>
      </c>
      <c r="J32" s="231"/>
    </row>
    <row r="33" spans="1:10">
      <c r="A33" s="231"/>
      <c r="B33" s="231" t="s">
        <v>402</v>
      </c>
      <c r="C33" s="231" t="s">
        <v>379</v>
      </c>
      <c r="D33" s="232">
        <f t="shared" si="0"/>
        <v>4500</v>
      </c>
      <c r="E33" s="232">
        <v>4500</v>
      </c>
      <c r="F33" s="232">
        <v>0</v>
      </c>
      <c r="G33" s="232"/>
      <c r="H33" s="232"/>
      <c r="I33" s="232">
        <f t="shared" si="1"/>
        <v>4500</v>
      </c>
      <c r="J33" s="231"/>
    </row>
    <row r="34" spans="1:10">
      <c r="A34" s="231"/>
      <c r="B34" s="231"/>
      <c r="C34" s="231" t="s">
        <v>379</v>
      </c>
      <c r="D34" s="232">
        <f t="shared" si="0"/>
        <v>782</v>
      </c>
      <c r="E34" s="232">
        <v>782</v>
      </c>
      <c r="F34" s="232">
        <v>0</v>
      </c>
      <c r="G34" s="232"/>
      <c r="H34" s="232">
        <v>782</v>
      </c>
      <c r="I34" s="232">
        <f t="shared" si="1"/>
        <v>0</v>
      </c>
      <c r="J34" s="170" t="s">
        <v>403</v>
      </c>
    </row>
    <row r="35" spans="1:10">
      <c r="A35" s="231"/>
      <c r="B35" s="231" t="s">
        <v>404</v>
      </c>
      <c r="C35" s="231" t="s">
        <v>379</v>
      </c>
      <c r="D35" s="232">
        <f t="shared" si="0"/>
        <v>4500</v>
      </c>
      <c r="E35" s="232">
        <v>4500</v>
      </c>
      <c r="F35" s="232">
        <v>0</v>
      </c>
      <c r="G35" s="232"/>
      <c r="H35" s="232"/>
      <c r="I35" s="232">
        <f t="shared" si="1"/>
        <v>4500</v>
      </c>
      <c r="J35" s="170" t="s">
        <v>405</v>
      </c>
    </row>
    <row r="36" spans="1:10">
      <c r="A36" s="231"/>
      <c r="B36" s="231" t="s">
        <v>406</v>
      </c>
      <c r="C36" s="231" t="s">
        <v>379</v>
      </c>
      <c r="D36" s="232">
        <f t="shared" si="0"/>
        <v>4500</v>
      </c>
      <c r="E36" s="232">
        <v>4500</v>
      </c>
      <c r="F36" s="232">
        <v>0</v>
      </c>
      <c r="G36" s="232"/>
      <c r="H36" s="232"/>
      <c r="I36" s="232">
        <f t="shared" si="1"/>
        <v>4500</v>
      </c>
      <c r="J36" s="170" t="s">
        <v>405</v>
      </c>
    </row>
    <row r="37" spans="1:10">
      <c r="A37" s="231"/>
      <c r="B37" s="231" t="s">
        <v>407</v>
      </c>
      <c r="C37" s="231" t="s">
        <v>379</v>
      </c>
      <c r="D37" s="232">
        <f t="shared" si="0"/>
        <v>13000</v>
      </c>
      <c r="E37" s="232">
        <v>13000</v>
      </c>
      <c r="F37" s="232">
        <v>0</v>
      </c>
      <c r="G37" s="232"/>
      <c r="H37" s="232"/>
      <c r="I37" s="232">
        <f t="shared" si="1"/>
        <v>13000</v>
      </c>
      <c r="J37" s="170" t="s">
        <v>405</v>
      </c>
    </row>
    <row r="38" spans="1:10">
      <c r="A38" s="231"/>
      <c r="B38" s="231" t="s">
        <v>408</v>
      </c>
      <c r="C38" s="231" t="s">
        <v>379</v>
      </c>
      <c r="D38" s="232">
        <f t="shared" si="0"/>
        <v>6970</v>
      </c>
      <c r="E38" s="232">
        <v>6970</v>
      </c>
      <c r="F38" s="232">
        <v>0</v>
      </c>
      <c r="G38" s="232"/>
      <c r="H38" s="232"/>
      <c r="I38" s="232">
        <f t="shared" si="1"/>
        <v>6970</v>
      </c>
      <c r="J38" s="170" t="s">
        <v>405</v>
      </c>
    </row>
    <row r="39" spans="1:10">
      <c r="A39" s="231"/>
      <c r="B39" s="231" t="s">
        <v>409</v>
      </c>
      <c r="C39" s="231" t="s">
        <v>379</v>
      </c>
      <c r="D39" s="232">
        <f t="shared" si="0"/>
        <v>6970</v>
      </c>
      <c r="E39" s="232">
        <v>6970</v>
      </c>
      <c r="F39" s="232">
        <v>0</v>
      </c>
      <c r="G39" s="232"/>
      <c r="H39" s="232"/>
      <c r="I39" s="232">
        <f t="shared" si="1"/>
        <v>6970</v>
      </c>
      <c r="J39" s="170" t="s">
        <v>405</v>
      </c>
    </row>
    <row r="40" spans="1:10">
      <c r="A40" s="231"/>
      <c r="B40" s="231" t="s">
        <v>410</v>
      </c>
      <c r="C40" s="231" t="s">
        <v>379</v>
      </c>
      <c r="D40" s="232">
        <f t="shared" si="0"/>
        <v>6970</v>
      </c>
      <c r="E40" s="232">
        <v>6970</v>
      </c>
      <c r="F40" s="232">
        <v>0</v>
      </c>
      <c r="G40" s="232"/>
      <c r="H40" s="232"/>
      <c r="I40" s="232">
        <f t="shared" si="1"/>
        <v>6970</v>
      </c>
      <c r="J40" s="170" t="s">
        <v>405</v>
      </c>
    </row>
    <row r="41" spans="1:10">
      <c r="A41" s="231"/>
      <c r="B41" s="231" t="s">
        <v>411</v>
      </c>
      <c r="C41" s="231" t="s">
        <v>379</v>
      </c>
      <c r="D41" s="232">
        <f t="shared" si="0"/>
        <v>3181.84</v>
      </c>
      <c r="E41" s="232">
        <v>3181.84</v>
      </c>
      <c r="F41" s="232">
        <v>0</v>
      </c>
      <c r="G41" s="232"/>
      <c r="H41" s="232">
        <v>848.56</v>
      </c>
      <c r="I41" s="232">
        <f t="shared" si="1"/>
        <v>2333.28</v>
      </c>
      <c r="J41" s="170" t="s">
        <v>412</v>
      </c>
    </row>
    <row r="42" spans="1:10">
      <c r="A42" s="231"/>
      <c r="B42" s="231" t="s">
        <v>413</v>
      </c>
      <c r="C42" s="231" t="s">
        <v>379</v>
      </c>
      <c r="D42" s="232">
        <f t="shared" si="0"/>
        <v>4100</v>
      </c>
      <c r="E42" s="232">
        <v>4100</v>
      </c>
      <c r="F42" s="232">
        <v>0</v>
      </c>
      <c r="G42" s="232"/>
      <c r="H42" s="232"/>
      <c r="I42" s="232">
        <f t="shared" si="1"/>
        <v>4100</v>
      </c>
      <c r="J42" s="170" t="s">
        <v>405</v>
      </c>
    </row>
    <row r="43" spans="1:10">
      <c r="A43" s="231"/>
      <c r="B43" s="231" t="s">
        <v>414</v>
      </c>
      <c r="C43" s="231" t="s">
        <v>379</v>
      </c>
      <c r="D43" s="232">
        <f t="shared" si="0"/>
        <v>4150</v>
      </c>
      <c r="E43" s="232">
        <v>4150</v>
      </c>
      <c r="F43" s="232">
        <v>0</v>
      </c>
      <c r="G43" s="232"/>
      <c r="H43" s="232"/>
      <c r="I43" s="232">
        <f t="shared" si="1"/>
        <v>4150</v>
      </c>
      <c r="J43" s="170" t="s">
        <v>405</v>
      </c>
    </row>
    <row r="44" spans="1:10">
      <c r="A44" s="231"/>
      <c r="B44" s="231" t="s">
        <v>415</v>
      </c>
      <c r="C44" s="231" t="s">
        <v>379</v>
      </c>
      <c r="D44" s="232">
        <f t="shared" si="0"/>
        <v>7000</v>
      </c>
      <c r="E44" s="232">
        <v>7000</v>
      </c>
      <c r="F44" s="232">
        <v>0</v>
      </c>
      <c r="G44" s="232"/>
      <c r="H44" s="232"/>
      <c r="I44" s="232">
        <f t="shared" si="1"/>
        <v>7000</v>
      </c>
      <c r="J44" s="170" t="s">
        <v>405</v>
      </c>
    </row>
    <row r="45" spans="1:10">
      <c r="A45" s="231"/>
      <c r="B45" s="231" t="s">
        <v>416</v>
      </c>
      <c r="C45" s="231" t="s">
        <v>379</v>
      </c>
      <c r="D45" s="232">
        <f t="shared" si="0"/>
        <v>4100</v>
      </c>
      <c r="E45" s="232">
        <v>4100</v>
      </c>
      <c r="F45" s="232">
        <v>0</v>
      </c>
      <c r="G45" s="232"/>
      <c r="H45" s="232"/>
      <c r="I45" s="232">
        <f t="shared" si="1"/>
        <v>4100</v>
      </c>
      <c r="J45" s="170" t="s">
        <v>405</v>
      </c>
    </row>
    <row r="46" spans="1:10">
      <c r="A46" s="231"/>
      <c r="B46" s="170" t="s">
        <v>417</v>
      </c>
      <c r="C46" s="231" t="s">
        <v>379</v>
      </c>
      <c r="D46" s="232">
        <f t="shared" si="0"/>
        <v>12546</v>
      </c>
      <c r="E46" s="232">
        <v>12546</v>
      </c>
      <c r="F46" s="232">
        <v>0</v>
      </c>
      <c r="G46" s="232"/>
      <c r="H46" s="232"/>
      <c r="I46" s="232">
        <f t="shared" si="1"/>
        <v>12546</v>
      </c>
      <c r="J46" s="170"/>
    </row>
    <row r="47" spans="1:10">
      <c r="A47" s="231"/>
      <c r="B47" s="231"/>
      <c r="C47" s="231"/>
      <c r="D47" s="232"/>
      <c r="E47" s="232"/>
      <c r="F47" s="232"/>
      <c r="G47" s="232"/>
      <c r="H47" s="232"/>
      <c r="I47" s="232"/>
      <c r="J47" s="231"/>
    </row>
    <row r="48" spans="1:10">
      <c r="A48" s="233" t="s">
        <v>418</v>
      </c>
      <c r="B48" s="234"/>
      <c r="C48" s="235"/>
      <c r="D48" s="232">
        <f t="shared" ref="D48:I48" si="2">SUM(D10:D47)</f>
        <v>238137.84</v>
      </c>
      <c r="E48" s="232">
        <f t="shared" si="2"/>
        <v>238137.84</v>
      </c>
      <c r="F48" s="232">
        <f t="shared" si="2"/>
        <v>0</v>
      </c>
      <c r="G48" s="232">
        <f t="shared" si="2"/>
        <v>0</v>
      </c>
      <c r="H48" s="232">
        <f t="shared" si="2"/>
        <v>1630.56</v>
      </c>
      <c r="I48" s="232">
        <f t="shared" si="2"/>
        <v>236507.28</v>
      </c>
      <c r="J48" s="231"/>
    </row>
    <row r="49" ht="62" customHeight="1" spans="1:10">
      <c r="A49" s="236" t="s">
        <v>419</v>
      </c>
      <c r="B49" s="237"/>
      <c r="C49" s="237"/>
      <c r="D49" s="237"/>
      <c r="E49" s="237"/>
      <c r="F49" s="237"/>
      <c r="G49" s="237"/>
      <c r="H49" s="237"/>
      <c r="I49" s="239" t="s">
        <v>179</v>
      </c>
      <c r="J49" s="240"/>
    </row>
    <row r="50" spans="1:10">
      <c r="A50" s="236" t="s">
        <v>420</v>
      </c>
      <c r="B50" s="237"/>
      <c r="C50" s="237"/>
      <c r="D50" s="237"/>
      <c r="E50" s="237"/>
      <c r="F50" s="237"/>
      <c r="G50" s="237"/>
      <c r="H50" s="237"/>
      <c r="I50" s="240"/>
      <c r="J50" s="240"/>
    </row>
  </sheetData>
  <mergeCells count="12">
    <mergeCell ref="A2:J2"/>
    <mergeCell ref="D7:F7"/>
    <mergeCell ref="G7:H7"/>
    <mergeCell ref="A48:C48"/>
    <mergeCell ref="A49:H49"/>
    <mergeCell ref="A50:H50"/>
    <mergeCell ref="A7:A8"/>
    <mergeCell ref="B7:B8"/>
    <mergeCell ref="C7:C8"/>
    <mergeCell ref="I7:I8"/>
    <mergeCell ref="J7:J8"/>
    <mergeCell ref="I49:J50"/>
  </mergeCells>
  <pageMargins left="0.75" right="0.75" top="1" bottom="1" header="0.5" footer="0.5"/>
  <pageSetup paperSize="9" scale="90"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25"/>
  <sheetViews>
    <sheetView view="pageBreakPreview" zoomScaleNormal="100" workbookViewId="0">
      <selection activeCell="A4" sqref="A4"/>
    </sheetView>
  </sheetViews>
  <sheetFormatPr defaultColWidth="9" defaultRowHeight="14"/>
  <cols>
    <col min="1" max="1" width="5" customWidth="1"/>
    <col min="2" max="2" width="16.1272727272727" customWidth="1"/>
    <col min="3" max="3" width="10.7545454545455" customWidth="1"/>
    <col min="4" max="4" width="14" customWidth="1"/>
    <col min="5" max="10" width="13.6272727272727" customWidth="1"/>
    <col min="11" max="11" width="21" customWidth="1"/>
  </cols>
  <sheetData>
    <row r="2" ht="23" spans="1:11">
      <c r="A2" s="120" t="s">
        <v>35</v>
      </c>
      <c r="B2" s="120"/>
      <c r="C2" s="120"/>
      <c r="D2" s="120"/>
      <c r="E2" s="120"/>
      <c r="F2" s="120"/>
      <c r="G2" s="120"/>
      <c r="H2" s="120"/>
      <c r="I2" s="120"/>
      <c r="J2" s="120"/>
      <c r="K2" s="120"/>
    </row>
    <row r="3" spans="11:11">
      <c r="K3" s="176" t="s">
        <v>34</v>
      </c>
    </row>
    <row r="4" spans="1:11">
      <c r="A4" s="203" t="s">
        <v>76</v>
      </c>
      <c r="K4" s="176"/>
    </row>
    <row r="5" spans="1:11">
      <c r="A5" s="203" t="s">
        <v>200</v>
      </c>
      <c r="K5" s="176"/>
    </row>
    <row r="6" spans="1:11">
      <c r="A6" s="203" t="s">
        <v>201</v>
      </c>
      <c r="K6" s="176" t="s">
        <v>77</v>
      </c>
    </row>
    <row r="7" spans="1:11">
      <c r="A7" s="216" t="s">
        <v>78</v>
      </c>
      <c r="B7" s="216" t="s">
        <v>421</v>
      </c>
      <c r="C7" s="217" t="s">
        <v>422</v>
      </c>
      <c r="D7" s="216" t="s">
        <v>423</v>
      </c>
      <c r="E7" s="133" t="s">
        <v>82</v>
      </c>
      <c r="F7" s="133"/>
      <c r="G7" s="133" t="s">
        <v>83</v>
      </c>
      <c r="H7" s="133"/>
      <c r="I7" s="225" t="s">
        <v>84</v>
      </c>
      <c r="J7" s="226"/>
      <c r="K7" s="133" t="s">
        <v>85</v>
      </c>
    </row>
    <row r="8" spans="1:11">
      <c r="A8" s="216"/>
      <c r="B8" s="216"/>
      <c r="C8" s="218"/>
      <c r="D8" s="216"/>
      <c r="E8" s="133" t="s">
        <v>424</v>
      </c>
      <c r="F8" s="133" t="s">
        <v>425</v>
      </c>
      <c r="G8" s="133" t="s">
        <v>351</v>
      </c>
      <c r="H8" s="133" t="s">
        <v>352</v>
      </c>
      <c r="I8" s="177" t="s">
        <v>424</v>
      </c>
      <c r="J8" s="133" t="s">
        <v>425</v>
      </c>
      <c r="K8" s="133"/>
    </row>
    <row r="9" spans="1:11">
      <c r="A9" s="134"/>
      <c r="B9" s="209" t="s">
        <v>124</v>
      </c>
      <c r="C9" s="209" t="s">
        <v>125</v>
      </c>
      <c r="D9" s="209" t="s">
        <v>126</v>
      </c>
      <c r="E9" s="209" t="s">
        <v>127</v>
      </c>
      <c r="F9" s="209" t="s">
        <v>128</v>
      </c>
      <c r="G9" s="209" t="s">
        <v>129</v>
      </c>
      <c r="H9" s="209" t="s">
        <v>130</v>
      </c>
      <c r="I9" s="210" t="s">
        <v>131</v>
      </c>
      <c r="J9" s="210" t="s">
        <v>132</v>
      </c>
      <c r="K9" s="210" t="s">
        <v>133</v>
      </c>
    </row>
    <row r="10" spans="1:11">
      <c r="A10" s="134"/>
      <c r="B10" s="134"/>
      <c r="C10" s="134"/>
      <c r="D10" s="135"/>
      <c r="E10" s="136"/>
      <c r="F10" s="136"/>
      <c r="G10" s="136"/>
      <c r="H10" s="136"/>
      <c r="I10" s="136"/>
      <c r="J10" s="136"/>
      <c r="K10" s="134"/>
    </row>
    <row r="11" spans="1:11">
      <c r="A11" s="134"/>
      <c r="B11" s="134"/>
      <c r="C11" s="134"/>
      <c r="D11" s="135"/>
      <c r="E11" s="136"/>
      <c r="F11" s="136"/>
      <c r="G11" s="136"/>
      <c r="H11" s="136"/>
      <c r="I11" s="136"/>
      <c r="J11" s="136"/>
      <c r="K11" s="134"/>
    </row>
    <row r="12" spans="1:11">
      <c r="A12" s="134"/>
      <c r="B12" s="134"/>
      <c r="C12" s="134"/>
      <c r="D12" s="135"/>
      <c r="E12" s="136"/>
      <c r="F12" s="136"/>
      <c r="G12" s="136"/>
      <c r="H12" s="136"/>
      <c r="I12" s="136"/>
      <c r="J12" s="136"/>
      <c r="K12" s="134"/>
    </row>
    <row r="13" spans="1:11">
      <c r="A13" s="134"/>
      <c r="B13" s="134"/>
      <c r="C13" s="134"/>
      <c r="D13" s="135"/>
      <c r="E13" s="136"/>
      <c r="F13" s="136"/>
      <c r="G13" s="136"/>
      <c r="H13" s="136"/>
      <c r="I13" s="136"/>
      <c r="J13" s="136"/>
      <c r="K13" s="134"/>
    </row>
    <row r="14" spans="1:11">
      <c r="A14" s="134"/>
      <c r="B14" s="134"/>
      <c r="C14" s="134"/>
      <c r="D14" s="135"/>
      <c r="E14" s="136"/>
      <c r="F14" s="136"/>
      <c r="G14" s="136"/>
      <c r="H14" s="136"/>
      <c r="I14" s="136"/>
      <c r="J14" s="136"/>
      <c r="K14" s="134"/>
    </row>
    <row r="15" spans="1:11">
      <c r="A15" s="134"/>
      <c r="B15" s="134"/>
      <c r="C15" s="134"/>
      <c r="D15" s="135"/>
      <c r="E15" s="136"/>
      <c r="F15" s="136"/>
      <c r="G15" s="136"/>
      <c r="H15" s="136"/>
      <c r="I15" s="136"/>
      <c r="J15" s="136"/>
      <c r="K15" s="134"/>
    </row>
    <row r="16" spans="1:11">
      <c r="A16" s="134"/>
      <c r="B16" s="134"/>
      <c r="C16" s="134"/>
      <c r="D16" s="135"/>
      <c r="E16" s="136"/>
      <c r="F16" s="136"/>
      <c r="G16" s="136"/>
      <c r="H16" s="136"/>
      <c r="I16" s="136"/>
      <c r="J16" s="136"/>
      <c r="K16" s="134"/>
    </row>
    <row r="17" spans="1:11">
      <c r="A17" s="134"/>
      <c r="B17" s="134"/>
      <c r="C17" s="134"/>
      <c r="D17" s="135"/>
      <c r="E17" s="136"/>
      <c r="F17" s="136"/>
      <c r="G17" s="136"/>
      <c r="H17" s="136"/>
      <c r="I17" s="136"/>
      <c r="J17" s="136"/>
      <c r="K17" s="134"/>
    </row>
    <row r="18" spans="1:11">
      <c r="A18" s="134"/>
      <c r="B18" s="134"/>
      <c r="C18" s="134"/>
      <c r="D18" s="135"/>
      <c r="E18" s="136"/>
      <c r="F18" s="136"/>
      <c r="G18" s="136"/>
      <c r="H18" s="136"/>
      <c r="I18" s="136"/>
      <c r="J18" s="136"/>
      <c r="K18" s="134"/>
    </row>
    <row r="19" spans="1:11">
      <c r="A19" s="134"/>
      <c r="B19" s="134"/>
      <c r="C19" s="134"/>
      <c r="D19" s="135"/>
      <c r="E19" s="136"/>
      <c r="F19" s="136"/>
      <c r="G19" s="136"/>
      <c r="H19" s="136"/>
      <c r="I19" s="136"/>
      <c r="J19" s="136"/>
      <c r="K19" s="134"/>
    </row>
    <row r="20" spans="1:11">
      <c r="A20" s="134"/>
      <c r="B20" s="134"/>
      <c r="C20" s="134"/>
      <c r="D20" s="135"/>
      <c r="E20" s="136"/>
      <c r="F20" s="136"/>
      <c r="G20" s="136"/>
      <c r="H20" s="136"/>
      <c r="I20" s="136"/>
      <c r="J20" s="136"/>
      <c r="K20" s="134"/>
    </row>
    <row r="21" spans="1:11">
      <c r="A21" s="134"/>
      <c r="B21" s="134"/>
      <c r="C21" s="134"/>
      <c r="D21" s="135"/>
      <c r="E21" s="136"/>
      <c r="F21" s="136"/>
      <c r="G21" s="136"/>
      <c r="H21" s="136"/>
      <c r="I21" s="136"/>
      <c r="J21" s="136"/>
      <c r="K21" s="134"/>
    </row>
    <row r="22" spans="1:11">
      <c r="A22" s="134"/>
      <c r="B22" s="134"/>
      <c r="C22" s="134"/>
      <c r="D22" s="135"/>
      <c r="E22" s="136"/>
      <c r="F22" s="136"/>
      <c r="G22" s="136"/>
      <c r="H22" s="136"/>
      <c r="I22" s="136"/>
      <c r="J22" s="136"/>
      <c r="K22" s="134"/>
    </row>
    <row r="23" spans="1:11">
      <c r="A23" s="222" t="s">
        <v>353</v>
      </c>
      <c r="B23" s="227"/>
      <c r="C23" s="227"/>
      <c r="D23" s="223"/>
      <c r="E23" s="136"/>
      <c r="F23" s="136"/>
      <c r="G23" s="136"/>
      <c r="H23" s="136"/>
      <c r="I23" s="136"/>
      <c r="J23" s="136"/>
      <c r="K23" s="134"/>
    </row>
    <row r="24" ht="62" customHeight="1" spans="1:11">
      <c r="A24" s="214" t="s">
        <v>101</v>
      </c>
      <c r="B24" s="214"/>
      <c r="C24" s="214"/>
      <c r="D24" s="214"/>
      <c r="E24" s="214"/>
      <c r="F24" s="214"/>
      <c r="G24" s="214"/>
      <c r="H24" s="214"/>
      <c r="I24" s="213" t="s">
        <v>210</v>
      </c>
      <c r="J24" s="213"/>
      <c r="K24" s="213"/>
    </row>
    <row r="25" spans="1:11">
      <c r="A25" s="214" t="s">
        <v>211</v>
      </c>
      <c r="B25" s="214"/>
      <c r="C25" s="214"/>
      <c r="D25" s="214"/>
      <c r="E25" s="214"/>
      <c r="F25" s="214"/>
      <c r="G25" s="214"/>
      <c r="H25" s="214"/>
      <c r="I25" s="213"/>
      <c r="J25" s="213"/>
      <c r="K25" s="213"/>
    </row>
  </sheetData>
  <mergeCells count="13">
    <mergeCell ref="A2:K2"/>
    <mergeCell ref="E7:F7"/>
    <mergeCell ref="G7:H7"/>
    <mergeCell ref="I7:J7"/>
    <mergeCell ref="A23:D23"/>
    <mergeCell ref="A24:H24"/>
    <mergeCell ref="A25:H25"/>
    <mergeCell ref="A7:A8"/>
    <mergeCell ref="B7:B8"/>
    <mergeCell ref="C7:C8"/>
    <mergeCell ref="D7:D8"/>
    <mergeCell ref="K7:K8"/>
    <mergeCell ref="I24:K25"/>
  </mergeCells>
  <pageMargins left="0.75" right="0.75" top="1" bottom="1" header="0.5" footer="0.5"/>
  <pageSetup paperSize="9" scale="88"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D1:M9"/>
  <sheetViews>
    <sheetView topLeftCell="A2" workbookViewId="0">
      <selection activeCell="A4" sqref="A4"/>
    </sheetView>
  </sheetViews>
  <sheetFormatPr defaultColWidth="9" defaultRowHeight="14"/>
  <cols>
    <col min="12" max="12" width="22.4545454545455" customWidth="1"/>
  </cols>
  <sheetData>
    <row r="1" ht="50" customHeight="1"/>
    <row r="2" ht="87" customHeight="1" spans="4:12">
      <c r="D2" s="309" t="s">
        <v>45</v>
      </c>
      <c r="E2" s="309"/>
      <c r="F2" s="309"/>
      <c r="G2" s="309"/>
      <c r="H2" s="309"/>
      <c r="I2" s="309"/>
      <c r="J2" s="309"/>
      <c r="K2" s="309"/>
      <c r="L2" s="309"/>
    </row>
    <row r="3" ht="30" customHeight="1" spans="4:13">
      <c r="D3" s="310"/>
      <c r="E3" s="310"/>
      <c r="F3" s="310"/>
      <c r="G3" s="310"/>
      <c r="H3" s="310"/>
      <c r="I3" s="310"/>
      <c r="J3" s="310"/>
      <c r="K3" s="310"/>
      <c r="L3" s="310"/>
      <c r="M3" s="310"/>
    </row>
    <row r="4" ht="50" customHeight="1" spans="4:13">
      <c r="D4" s="311" t="s">
        <v>46</v>
      </c>
      <c r="E4" s="311"/>
      <c r="F4" s="311"/>
      <c r="G4" s="311"/>
      <c r="H4" s="311"/>
      <c r="I4" s="311"/>
      <c r="J4" s="311"/>
      <c r="K4" s="311"/>
      <c r="L4" s="311"/>
      <c r="M4" s="310"/>
    </row>
    <row r="5" ht="50" customHeight="1" spans="4:13">
      <c r="D5" s="312" t="s">
        <v>47</v>
      </c>
      <c r="E5" s="312"/>
      <c r="F5" s="312"/>
      <c r="G5" s="312"/>
      <c r="H5" s="312"/>
      <c r="I5" s="312"/>
      <c r="J5" s="312"/>
      <c r="K5" s="312"/>
      <c r="L5" s="312"/>
      <c r="M5" s="310"/>
    </row>
    <row r="6" ht="50" customHeight="1" spans="4:13">
      <c r="D6" s="312" t="s">
        <v>48</v>
      </c>
      <c r="E6" s="312"/>
      <c r="F6" s="312"/>
      <c r="G6" s="312"/>
      <c r="H6" s="312"/>
      <c r="I6" s="312"/>
      <c r="J6" s="312"/>
      <c r="K6" s="312"/>
      <c r="L6" s="312"/>
      <c r="M6" s="310"/>
    </row>
    <row r="7" ht="50" customHeight="1" spans="4:13">
      <c r="D7" s="312" t="s">
        <v>49</v>
      </c>
      <c r="E7" s="312"/>
      <c r="F7" s="312"/>
      <c r="G7" s="312"/>
      <c r="H7" s="312"/>
      <c r="I7" s="312"/>
      <c r="J7" s="312"/>
      <c r="K7" s="312"/>
      <c r="L7" s="312"/>
      <c r="M7" s="310"/>
    </row>
    <row r="8" ht="50" customHeight="1" spans="4:13">
      <c r="D8" s="312" t="s">
        <v>50</v>
      </c>
      <c r="E8" s="312"/>
      <c r="F8" s="312"/>
      <c r="G8" s="312"/>
      <c r="H8" s="312"/>
      <c r="I8" s="312"/>
      <c r="J8" s="312"/>
      <c r="K8" s="312"/>
      <c r="L8" s="312"/>
      <c r="M8" s="310"/>
    </row>
    <row r="9" ht="50" customHeight="1" spans="4:13">
      <c r="D9" s="313" t="s">
        <v>51</v>
      </c>
      <c r="E9" s="310"/>
      <c r="F9" s="310"/>
      <c r="G9" s="310"/>
      <c r="H9" s="310"/>
      <c r="I9" s="310"/>
      <c r="J9" s="310"/>
      <c r="K9" s="310"/>
      <c r="L9" s="310"/>
      <c r="M9" s="310"/>
    </row>
  </sheetData>
  <mergeCells count="6">
    <mergeCell ref="D2:L2"/>
    <mergeCell ref="D4:L4"/>
    <mergeCell ref="D5:L5"/>
    <mergeCell ref="D6:L6"/>
    <mergeCell ref="D7:L7"/>
    <mergeCell ref="D8:L8"/>
  </mergeCells>
  <pageMargins left="0.7" right="0.7" top="0.75" bottom="0.75" header="0.3" footer="0.3"/>
  <pageSetup paperSize="9" orientation="landscape"/>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13"/>
  <sheetViews>
    <sheetView view="pageBreakPreview" zoomScaleNormal="100" workbookViewId="0">
      <selection activeCell="A4" sqref="A4"/>
    </sheetView>
  </sheetViews>
  <sheetFormatPr defaultColWidth="9" defaultRowHeight="14"/>
  <cols>
    <col min="1" max="1" width="5" customWidth="1"/>
    <col min="2" max="2" width="16.1272727272727" customWidth="1"/>
    <col min="3" max="3" width="10.7545454545455" customWidth="1"/>
    <col min="4" max="4" width="14" customWidth="1"/>
    <col min="5" max="6" width="10.7545454545455" customWidth="1"/>
    <col min="7" max="10" width="13.6272727272727" customWidth="1"/>
    <col min="11" max="11" width="21" customWidth="1"/>
  </cols>
  <sheetData>
    <row r="2" ht="23" spans="1:11">
      <c r="A2" s="120" t="s">
        <v>426</v>
      </c>
      <c r="B2" s="120"/>
      <c r="C2" s="120"/>
      <c r="D2" s="120"/>
      <c r="E2" s="120"/>
      <c r="F2" s="120"/>
      <c r="G2" s="120"/>
      <c r="H2" s="120"/>
      <c r="I2" s="120"/>
      <c r="J2" s="120"/>
      <c r="K2" s="120"/>
    </row>
    <row r="3" spans="11:11">
      <c r="K3" s="176" t="s">
        <v>36</v>
      </c>
    </row>
    <row r="4" spans="1:11">
      <c r="A4" s="203" t="s">
        <v>54</v>
      </c>
      <c r="K4" s="176"/>
    </row>
    <row r="5" spans="1:11">
      <c r="A5" s="215" t="str">
        <f>货币资金!A5</f>
        <v>填报单位：林芝市巴建藏猪产业饲料加工生产有限责任公司</v>
      </c>
      <c r="K5" s="176"/>
    </row>
    <row r="6" spans="1:11">
      <c r="A6" s="215" t="str">
        <f>货币资金!A6</f>
        <v>项目名称：巴宜区八一镇藏香猪产业饲料加工厂建设项目</v>
      </c>
      <c r="K6" s="176" t="s">
        <v>77</v>
      </c>
    </row>
    <row r="7" spans="1:11">
      <c r="A7" s="216" t="s">
        <v>78</v>
      </c>
      <c r="B7" s="216" t="s">
        <v>326</v>
      </c>
      <c r="C7" s="217" t="s">
        <v>427</v>
      </c>
      <c r="D7" s="216" t="s">
        <v>428</v>
      </c>
      <c r="E7" s="217" t="s">
        <v>429</v>
      </c>
      <c r="F7" s="217" t="s">
        <v>430</v>
      </c>
      <c r="G7" s="133" t="s">
        <v>82</v>
      </c>
      <c r="H7" s="133"/>
      <c r="I7" s="225" t="s">
        <v>84</v>
      </c>
      <c r="J7" s="226"/>
      <c r="K7" s="133" t="s">
        <v>85</v>
      </c>
    </row>
    <row r="8" ht="28" spans="1:11">
      <c r="A8" s="216"/>
      <c r="B8" s="216"/>
      <c r="C8" s="218"/>
      <c r="D8" s="216"/>
      <c r="E8" s="218"/>
      <c r="F8" s="218"/>
      <c r="G8" s="133" t="s">
        <v>431</v>
      </c>
      <c r="H8" s="133" t="s">
        <v>432</v>
      </c>
      <c r="I8" s="133" t="s">
        <v>431</v>
      </c>
      <c r="J8" s="133" t="s">
        <v>432</v>
      </c>
      <c r="K8" s="133"/>
    </row>
    <row r="9" spans="1:11">
      <c r="A9" s="134"/>
      <c r="B9" s="209" t="s">
        <v>124</v>
      </c>
      <c r="C9" s="209" t="s">
        <v>125</v>
      </c>
      <c r="D9" s="209" t="s">
        <v>126</v>
      </c>
      <c r="E9" s="209" t="s">
        <v>127</v>
      </c>
      <c r="F9" s="219" t="s">
        <v>128</v>
      </c>
      <c r="G9" s="219" t="s">
        <v>129</v>
      </c>
      <c r="H9" s="219" t="s">
        <v>130</v>
      </c>
      <c r="I9" s="219" t="s">
        <v>131</v>
      </c>
      <c r="J9" s="219" t="s">
        <v>132</v>
      </c>
      <c r="K9" s="219" t="s">
        <v>133</v>
      </c>
    </row>
    <row r="10" spans="1:11">
      <c r="A10" s="134"/>
      <c r="B10" s="220" t="s">
        <v>433</v>
      </c>
      <c r="C10" s="221"/>
      <c r="D10" s="135"/>
      <c r="E10" s="134"/>
      <c r="F10" s="134"/>
      <c r="G10" s="221">
        <v>7485228.06</v>
      </c>
      <c r="H10" s="136"/>
      <c r="I10" s="221">
        <v>7485228.06</v>
      </c>
      <c r="J10" s="136"/>
      <c r="K10" s="134"/>
    </row>
    <row r="11" spans="1:11">
      <c r="A11" s="222" t="s">
        <v>353</v>
      </c>
      <c r="B11" s="223"/>
      <c r="C11" s="134"/>
      <c r="D11" s="135"/>
      <c r="E11" s="134"/>
      <c r="F11" s="134"/>
      <c r="G11" s="224">
        <f>G10</f>
        <v>7485228.06</v>
      </c>
      <c r="H11" s="224"/>
      <c r="I11" s="224">
        <f>I10</f>
        <v>7485228.06</v>
      </c>
      <c r="J11" s="136"/>
      <c r="K11" s="134"/>
    </row>
    <row r="12" ht="62" customHeight="1" spans="1:11">
      <c r="A12" s="214" t="s">
        <v>101</v>
      </c>
      <c r="B12" s="214"/>
      <c r="C12" s="214"/>
      <c r="D12" s="214"/>
      <c r="E12" s="214"/>
      <c r="F12" s="214"/>
      <c r="G12" s="214"/>
      <c r="H12" s="214"/>
      <c r="I12" s="213" t="s">
        <v>210</v>
      </c>
      <c r="J12" s="213"/>
      <c r="K12" s="213"/>
    </row>
    <row r="13" spans="1:11">
      <c r="A13" s="214" t="s">
        <v>211</v>
      </c>
      <c r="B13" s="214"/>
      <c r="C13" s="214"/>
      <c r="D13" s="214"/>
      <c r="E13" s="214"/>
      <c r="F13" s="214"/>
      <c r="G13" s="214"/>
      <c r="H13" s="214"/>
      <c r="I13" s="213"/>
      <c r="J13" s="213"/>
      <c r="K13" s="213"/>
    </row>
  </sheetData>
  <mergeCells count="14">
    <mergeCell ref="A2:K2"/>
    <mergeCell ref="G7:H7"/>
    <mergeCell ref="I7:J7"/>
    <mergeCell ref="A11:B11"/>
    <mergeCell ref="A12:H12"/>
    <mergeCell ref="A13:H13"/>
    <mergeCell ref="A7:A8"/>
    <mergeCell ref="B7:B8"/>
    <mergeCell ref="C7:C8"/>
    <mergeCell ref="D7:D8"/>
    <mergeCell ref="E7:E8"/>
    <mergeCell ref="F7:F8"/>
    <mergeCell ref="K7:K8"/>
    <mergeCell ref="I12:K13"/>
  </mergeCells>
  <pageMargins left="0.314583333333333" right="0.236111111111111" top="0.66875" bottom="0.786805555555556" header="0.5" footer="0.5"/>
  <pageSetup paperSize="9" scale="85"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G20"/>
  <sheetViews>
    <sheetView view="pageBreakPreview" zoomScaleNormal="100" topLeftCell="A4" workbookViewId="0">
      <selection activeCell="A4" sqref="A4"/>
    </sheetView>
  </sheetViews>
  <sheetFormatPr defaultColWidth="9" defaultRowHeight="14" outlineLevelCol="6"/>
  <cols>
    <col min="1" max="1" width="37.1272727272727" customWidth="1"/>
    <col min="2" max="2" width="6" customWidth="1"/>
    <col min="3" max="3" width="21.7545454545455" customWidth="1"/>
    <col min="4" max="5" width="17.7545454545455" customWidth="1"/>
    <col min="6" max="6" width="21.7545454545455" customWidth="1"/>
    <col min="7" max="7" width="9.54545454545454" customWidth="1"/>
  </cols>
  <sheetData>
    <row r="2" ht="23" spans="1:7">
      <c r="A2" s="120" t="s">
        <v>39</v>
      </c>
      <c r="B2" s="120"/>
      <c r="C2" s="120"/>
      <c r="D2" s="120"/>
      <c r="E2" s="120"/>
      <c r="F2" s="120"/>
      <c r="G2" s="120"/>
    </row>
    <row r="3" spans="7:7">
      <c r="G3" s="176" t="s">
        <v>38</v>
      </c>
    </row>
    <row r="4" spans="1:7">
      <c r="A4" s="203" t="s">
        <v>54</v>
      </c>
      <c r="G4" s="176"/>
    </row>
    <row r="5" spans="1:7">
      <c r="A5" s="203" t="str">
        <f>货币资金!A5</f>
        <v>填报单位：林芝市巴建藏猪产业饲料加工生产有限责任公司</v>
      </c>
      <c r="G5" s="176"/>
    </row>
    <row r="6" spans="1:7">
      <c r="A6" s="203" t="str">
        <f>货币资金!A6</f>
        <v>项目名称：巴宜区八一镇藏香猪产业饲料加工厂建设项目</v>
      </c>
      <c r="G6" s="176" t="s">
        <v>77</v>
      </c>
    </row>
    <row r="7" ht="20" customHeight="1" spans="1:7">
      <c r="A7" s="151" t="s">
        <v>434</v>
      </c>
      <c r="B7" s="151" t="s">
        <v>435</v>
      </c>
      <c r="C7" s="151" t="s">
        <v>82</v>
      </c>
      <c r="D7" s="151" t="s">
        <v>83</v>
      </c>
      <c r="E7" s="151"/>
      <c r="F7" s="151" t="s">
        <v>84</v>
      </c>
      <c r="G7" s="151" t="s">
        <v>85</v>
      </c>
    </row>
    <row r="8" ht="20" customHeight="1" spans="1:7">
      <c r="A8" s="151"/>
      <c r="B8" s="151"/>
      <c r="C8" s="151"/>
      <c r="D8" s="151" t="s">
        <v>351</v>
      </c>
      <c r="E8" s="151" t="s">
        <v>352</v>
      </c>
      <c r="F8" s="151"/>
      <c r="G8" s="151"/>
    </row>
    <row r="9" customHeight="1" spans="1:7">
      <c r="A9" s="134"/>
      <c r="B9" s="209"/>
      <c r="C9" s="210" t="s">
        <v>124</v>
      </c>
      <c r="D9" s="210" t="s">
        <v>125</v>
      </c>
      <c r="E9" s="210" t="s">
        <v>126</v>
      </c>
      <c r="F9" s="210" t="s">
        <v>127</v>
      </c>
      <c r="G9" s="210" t="s">
        <v>128</v>
      </c>
    </row>
    <row r="10" ht="25" customHeight="1" spans="1:7">
      <c r="A10" s="134" t="s">
        <v>436</v>
      </c>
      <c r="B10" s="151">
        <v>1</v>
      </c>
      <c r="C10" s="136">
        <f>C11+C12</f>
        <v>1000000</v>
      </c>
      <c r="D10" s="136"/>
      <c r="E10" s="136"/>
      <c r="F10" s="136">
        <f>C10+D10-E10</f>
        <v>1000000</v>
      </c>
      <c r="G10" s="134"/>
    </row>
    <row r="11" ht="25" customHeight="1" spans="1:7">
      <c r="A11" s="134" t="s">
        <v>437</v>
      </c>
      <c r="B11" s="151">
        <v>2</v>
      </c>
      <c r="C11" s="211">
        <v>1000000</v>
      </c>
      <c r="D11" s="136"/>
      <c r="E11" s="136"/>
      <c r="F11" s="136">
        <f t="shared" ref="F11:F18" si="0">C11+D11-E11</f>
        <v>1000000</v>
      </c>
      <c r="G11" s="134"/>
    </row>
    <row r="12" ht="25" customHeight="1" spans="1:7">
      <c r="A12" s="134" t="s">
        <v>438</v>
      </c>
      <c r="B12" s="151">
        <v>3</v>
      </c>
      <c r="C12" s="136"/>
      <c r="D12" s="136"/>
      <c r="E12" s="136"/>
      <c r="F12" s="136">
        <f t="shared" si="0"/>
        <v>0</v>
      </c>
      <c r="G12" s="134"/>
    </row>
    <row r="13" ht="25" customHeight="1" spans="1:7">
      <c r="A13" s="134" t="s">
        <v>439</v>
      </c>
      <c r="B13" s="151">
        <v>4</v>
      </c>
      <c r="C13" s="136">
        <f>C14+C15+C16</f>
        <v>-729</v>
      </c>
      <c r="D13" s="136"/>
      <c r="E13" s="136"/>
      <c r="F13" s="136">
        <f t="shared" si="0"/>
        <v>-729</v>
      </c>
      <c r="G13" s="134"/>
    </row>
    <row r="14" ht="25" customHeight="1" spans="1:7">
      <c r="A14" s="134" t="s">
        <v>440</v>
      </c>
      <c r="B14" s="151">
        <v>5</v>
      </c>
      <c r="C14" s="136"/>
      <c r="D14" s="136"/>
      <c r="E14" s="136"/>
      <c r="F14" s="136">
        <f t="shared" si="0"/>
        <v>0</v>
      </c>
      <c r="G14" s="134"/>
    </row>
    <row r="15" ht="25" customHeight="1" spans="1:7">
      <c r="A15" s="134" t="s">
        <v>441</v>
      </c>
      <c r="B15" s="151">
        <v>6</v>
      </c>
      <c r="C15" s="136"/>
      <c r="D15" s="136"/>
      <c r="E15" s="136"/>
      <c r="F15" s="136">
        <f t="shared" si="0"/>
        <v>0</v>
      </c>
      <c r="G15" s="134"/>
    </row>
    <row r="16" ht="25" customHeight="1" spans="1:7">
      <c r="A16" s="134" t="s">
        <v>442</v>
      </c>
      <c r="B16" s="151">
        <v>7</v>
      </c>
      <c r="C16" s="136">
        <v>-729</v>
      </c>
      <c r="D16" s="136"/>
      <c r="E16" s="136"/>
      <c r="F16" s="136">
        <f t="shared" si="0"/>
        <v>-729</v>
      </c>
      <c r="G16" s="134"/>
    </row>
    <row r="17" ht="25" customHeight="1" spans="1:7">
      <c r="A17" s="134" t="s">
        <v>443</v>
      </c>
      <c r="B17" s="151">
        <v>8</v>
      </c>
      <c r="C17" s="136">
        <v>3184294.76</v>
      </c>
      <c r="D17" s="136"/>
      <c r="E17" s="136"/>
      <c r="F17" s="136">
        <f t="shared" si="0"/>
        <v>3184294.76</v>
      </c>
      <c r="G17" s="134"/>
    </row>
    <row r="18" ht="25" customHeight="1" spans="1:7">
      <c r="A18" s="151" t="s">
        <v>313</v>
      </c>
      <c r="B18" s="151">
        <v>9</v>
      </c>
      <c r="C18" s="136">
        <f>C10+C13+C17</f>
        <v>4183565.76</v>
      </c>
      <c r="D18" s="136"/>
      <c r="E18" s="136"/>
      <c r="F18" s="136">
        <f t="shared" si="0"/>
        <v>4183565.76</v>
      </c>
      <c r="G18" s="134"/>
    </row>
    <row r="19" ht="99" customHeight="1" spans="1:7">
      <c r="A19" s="212"/>
      <c r="B19" s="212"/>
      <c r="C19" s="212"/>
      <c r="D19" s="212"/>
      <c r="E19" s="212"/>
      <c r="F19" s="213"/>
      <c r="G19" s="213"/>
    </row>
    <row r="20" spans="1:7">
      <c r="A20" s="214"/>
      <c r="B20" s="214"/>
      <c r="C20" s="214"/>
      <c r="D20" s="214"/>
      <c r="E20" s="214"/>
      <c r="F20" s="213"/>
      <c r="G20" s="213"/>
    </row>
  </sheetData>
  <mergeCells count="10">
    <mergeCell ref="A2:G2"/>
    <mergeCell ref="D7:E7"/>
    <mergeCell ref="A19:E19"/>
    <mergeCell ref="A20:E20"/>
    <mergeCell ref="A7:A8"/>
    <mergeCell ref="B7:B8"/>
    <mergeCell ref="C7:C8"/>
    <mergeCell ref="F7:F8"/>
    <mergeCell ref="G7:G8"/>
    <mergeCell ref="F19:G20"/>
  </mergeCells>
  <pageMargins left="0.75" right="0.75" top="1" bottom="1" header="0.5" footer="0.5"/>
  <pageSetup paperSize="9" scale="91"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7"/>
  <sheetViews>
    <sheetView view="pageBreakPreview" zoomScale="85" zoomScaleNormal="65" topLeftCell="A24" workbookViewId="0">
      <selection activeCell="A4" sqref="A4"/>
    </sheetView>
  </sheetViews>
  <sheetFormatPr defaultColWidth="8.75454545454545" defaultRowHeight="13"/>
  <cols>
    <col min="1" max="1" width="29.8545454545455" style="54" customWidth="1"/>
    <col min="2" max="2" width="5.62727272727273" style="54" customWidth="1"/>
    <col min="3" max="4" width="17.6272727272727" style="54" customWidth="1"/>
    <col min="5" max="5" width="27.2" style="54" customWidth="1"/>
    <col min="6" max="6" width="5.62727272727273" style="54" customWidth="1"/>
    <col min="7" max="8" width="15.7545454545455" style="54" customWidth="1"/>
    <col min="9" max="9" width="14.2727272727273" style="54"/>
    <col min="10" max="10" width="13.8181818181818" style="54"/>
    <col min="11" max="11" width="14.3818181818182" style="54"/>
    <col min="12" max="16384" width="8.75454545454545" style="54"/>
  </cols>
  <sheetData>
    <row r="1" ht="57" customHeight="1" spans="1:8">
      <c r="A1" s="56" t="s">
        <v>444</v>
      </c>
      <c r="B1" s="56"/>
      <c r="C1" s="56"/>
      <c r="D1" s="56"/>
      <c r="E1" s="56"/>
      <c r="F1" s="56"/>
      <c r="G1" s="56"/>
      <c r="H1" s="56"/>
    </row>
    <row r="2" ht="17" customHeight="1" spans="1:9">
      <c r="A2" s="200"/>
      <c r="B2" s="201"/>
      <c r="C2" s="201"/>
      <c r="D2" s="201"/>
      <c r="E2" s="201"/>
      <c r="F2" s="201"/>
      <c r="G2" s="201"/>
      <c r="H2" s="202" t="s">
        <v>40</v>
      </c>
      <c r="I2" s="206"/>
    </row>
    <row r="3" s="52" customFormat="1" ht="15" customHeight="1" spans="1:9">
      <c r="A3" s="57" t="s">
        <v>445</v>
      </c>
      <c r="B3" s="58"/>
      <c r="C3" s="58"/>
      <c r="D3" s="59"/>
      <c r="E3" s="58"/>
      <c r="F3" s="59"/>
      <c r="G3" s="58"/>
      <c r="H3" s="60"/>
      <c r="I3" s="61"/>
    </row>
    <row r="4" s="52" customFormat="1" ht="15" customHeight="1" spans="1:9">
      <c r="A4" s="57" t="str">
        <f>货币资金!A5</f>
        <v>填报单位：林芝市巴建藏猪产业饲料加工生产有限责任公司</v>
      </c>
      <c r="B4" s="58"/>
      <c r="C4" s="58"/>
      <c r="D4" s="59"/>
      <c r="E4" s="58"/>
      <c r="F4" s="59"/>
      <c r="G4" s="58"/>
      <c r="H4" s="60"/>
      <c r="I4" s="61"/>
    </row>
    <row r="5" s="52" customFormat="1" ht="15" customHeight="1" spans="1:9">
      <c r="A5" s="57" t="str">
        <f>货币资金!A6</f>
        <v>项目名称：巴宜区八一镇藏香猪产业饲料加工厂建设项目</v>
      </c>
      <c r="B5" s="58"/>
      <c r="C5" s="58"/>
      <c r="D5" s="59"/>
      <c r="E5" s="58"/>
      <c r="F5" s="59"/>
      <c r="G5" s="58"/>
      <c r="H5" s="62" t="s">
        <v>446</v>
      </c>
      <c r="I5" s="61"/>
    </row>
    <row r="6" s="53" customFormat="1" ht="15" customHeight="1" spans="1:9">
      <c r="A6" s="63" t="s">
        <v>447</v>
      </c>
      <c r="B6" s="64" t="s">
        <v>448</v>
      </c>
      <c r="C6" s="64" t="s">
        <v>82</v>
      </c>
      <c r="D6" s="64" t="s">
        <v>449</v>
      </c>
      <c r="E6" s="64" t="s">
        <v>450</v>
      </c>
      <c r="F6" s="64" t="s">
        <v>448</v>
      </c>
      <c r="G6" s="64" t="s">
        <v>82</v>
      </c>
      <c r="H6" s="64" t="s">
        <v>449</v>
      </c>
      <c r="I6" s="66"/>
    </row>
    <row r="7" s="52" customFormat="1" ht="15" customHeight="1" spans="1:9">
      <c r="A7" s="67" t="s">
        <v>451</v>
      </c>
      <c r="B7" s="63" t="s">
        <v>452</v>
      </c>
      <c r="C7" s="68"/>
      <c r="D7" s="68"/>
      <c r="E7" s="67" t="s">
        <v>453</v>
      </c>
      <c r="F7" s="69" t="s">
        <v>454</v>
      </c>
      <c r="G7" s="70"/>
      <c r="H7" s="70"/>
      <c r="I7" s="61"/>
    </row>
    <row r="8" s="52" customFormat="1" ht="15" customHeight="1" spans="1:11">
      <c r="A8" s="71" t="s">
        <v>455</v>
      </c>
      <c r="B8" s="72" t="s">
        <v>456</v>
      </c>
      <c r="C8" s="70">
        <f>[2]第一页!$I$9+[2]第一页!$I$10</f>
        <v>2466740.61</v>
      </c>
      <c r="D8" s="68">
        <f>C8</f>
        <v>2466740.61</v>
      </c>
      <c r="E8" s="71" t="s">
        <v>457</v>
      </c>
      <c r="F8" s="69" t="s">
        <v>458</v>
      </c>
      <c r="G8" s="70"/>
      <c r="H8" s="70"/>
      <c r="I8" s="207">
        <f>SUM(I9:I15)</f>
        <v>12398583.77</v>
      </c>
      <c r="J8" s="207">
        <f>SUM(J9:J15)</f>
        <v>0</v>
      </c>
      <c r="K8" s="207">
        <f>SUM(K9:K15)</f>
        <v>12398583.77</v>
      </c>
    </row>
    <row r="9" s="52" customFormat="1" ht="26" spans="1:11">
      <c r="A9" s="73" t="s">
        <v>459</v>
      </c>
      <c r="B9" s="63" t="s">
        <v>460</v>
      </c>
      <c r="C9" s="70"/>
      <c r="D9" s="68"/>
      <c r="E9" s="73" t="s">
        <v>461</v>
      </c>
      <c r="F9" s="69" t="s">
        <v>462</v>
      </c>
      <c r="G9" s="70"/>
      <c r="H9" s="70"/>
      <c r="I9" s="208">
        <f>C8</f>
        <v>2466740.61</v>
      </c>
      <c r="J9" s="208">
        <f>K9-I9</f>
        <v>0</v>
      </c>
      <c r="K9" s="208">
        <f>D8</f>
        <v>2466740.61</v>
      </c>
    </row>
    <row r="10" s="52" customFormat="1" ht="15" customHeight="1" spans="1:11">
      <c r="A10" s="73" t="s">
        <v>463</v>
      </c>
      <c r="B10" s="72" t="s">
        <v>464</v>
      </c>
      <c r="C10" s="70"/>
      <c r="D10" s="68"/>
      <c r="E10" s="73" t="s">
        <v>465</v>
      </c>
      <c r="F10" s="69" t="s">
        <v>466</v>
      </c>
      <c r="G10" s="70"/>
      <c r="H10" s="70"/>
      <c r="I10" s="208">
        <f>C14</f>
        <v>1594344.45</v>
      </c>
      <c r="J10" s="208">
        <f t="shared" ref="J10:J15" si="0">K10-I10</f>
        <v>0</v>
      </c>
      <c r="K10" s="208">
        <f>D14</f>
        <v>1594344.45</v>
      </c>
    </row>
    <row r="11" s="52" customFormat="1" ht="15" customHeight="1" spans="1:11">
      <c r="A11" s="71" t="s">
        <v>467</v>
      </c>
      <c r="B11" s="63" t="s">
        <v>468</v>
      </c>
      <c r="C11" s="70"/>
      <c r="D11" s="68"/>
      <c r="E11" s="71" t="s">
        <v>469</v>
      </c>
      <c r="F11" s="69" t="s">
        <v>470</v>
      </c>
      <c r="G11" s="70"/>
      <c r="H11" s="70"/>
      <c r="I11" s="208">
        <f>C20</f>
        <v>-23115.36</v>
      </c>
      <c r="J11" s="208">
        <f t="shared" si="0"/>
        <v>0</v>
      </c>
      <c r="K11" s="208">
        <f>D20</f>
        <v>-23115.36</v>
      </c>
    </row>
    <row r="12" s="52" customFormat="1" ht="15" customHeight="1" spans="1:11">
      <c r="A12" s="74" t="s">
        <v>471</v>
      </c>
      <c r="B12" s="72" t="s">
        <v>472</v>
      </c>
      <c r="C12" s="75">
        <f>[2]第一页!$I$14</f>
        <v>1594344.45</v>
      </c>
      <c r="D12" s="75">
        <f>应收款项!I11</f>
        <v>1594344.45</v>
      </c>
      <c r="E12" s="71" t="s">
        <v>473</v>
      </c>
      <c r="F12" s="69" t="s">
        <v>474</v>
      </c>
      <c r="G12" s="70">
        <f>[2]第一页!$J$31</f>
        <v>37.23</v>
      </c>
      <c r="H12" s="70">
        <f>G12</f>
        <v>37.23</v>
      </c>
      <c r="I12" s="208">
        <f>C21</f>
        <v>736162.13</v>
      </c>
      <c r="J12" s="208">
        <f t="shared" si="0"/>
        <v>0</v>
      </c>
      <c r="K12" s="208">
        <f>D21</f>
        <v>736162.13</v>
      </c>
    </row>
    <row r="13" s="52" customFormat="1" ht="15" customHeight="1" spans="1:11">
      <c r="A13" s="76" t="s">
        <v>475</v>
      </c>
      <c r="B13" s="63" t="s">
        <v>476</v>
      </c>
      <c r="C13" s="70"/>
      <c r="D13" s="68"/>
      <c r="E13" s="71" t="s">
        <v>477</v>
      </c>
      <c r="F13" s="69" t="s">
        <v>478</v>
      </c>
      <c r="G13" s="70">
        <f>[2]第一页!$J$32</f>
        <v>103992</v>
      </c>
      <c r="H13" s="70">
        <f>G13</f>
        <v>103992</v>
      </c>
      <c r="I13" s="208">
        <f>C35</f>
        <v>7624451.94</v>
      </c>
      <c r="J13" s="208">
        <f t="shared" si="0"/>
        <v>0</v>
      </c>
      <c r="K13" s="208">
        <f>D35</f>
        <v>7624451.94</v>
      </c>
    </row>
    <row r="14" s="52" customFormat="1" ht="15" customHeight="1" spans="1:11">
      <c r="A14" s="75" t="s">
        <v>479</v>
      </c>
      <c r="B14" s="72" t="s">
        <v>480</v>
      </c>
      <c r="C14" s="77">
        <f>C12-C13</f>
        <v>1594344.45</v>
      </c>
      <c r="D14" s="77">
        <f>D12-D13</f>
        <v>1594344.45</v>
      </c>
      <c r="E14" s="71" t="s">
        <v>481</v>
      </c>
      <c r="F14" s="69" t="s">
        <v>482</v>
      </c>
      <c r="G14" s="70">
        <f>[2]第一页!$J$33</f>
        <v>78792.7</v>
      </c>
      <c r="H14" s="70">
        <f>G14</f>
        <v>78792.7</v>
      </c>
      <c r="I14" s="208">
        <f>C39</f>
        <v>0</v>
      </c>
      <c r="J14" s="208">
        <f t="shared" si="0"/>
        <v>0</v>
      </c>
      <c r="K14" s="208">
        <f>D39</f>
        <v>0</v>
      </c>
    </row>
    <row r="15" s="52" customFormat="1" ht="15" customHeight="1" spans="1:11">
      <c r="A15" s="71" t="s">
        <v>483</v>
      </c>
      <c r="B15" s="63" t="s">
        <v>484</v>
      </c>
      <c r="C15" s="70">
        <f>[2]第一页!$I$15</f>
        <v>452920.25</v>
      </c>
      <c r="D15" s="68">
        <f>C15</f>
        <v>452920.25</v>
      </c>
      <c r="E15" s="71" t="s">
        <v>485</v>
      </c>
      <c r="F15" s="69" t="s">
        <v>486</v>
      </c>
      <c r="G15" s="70">
        <f>[2]第一页!$J$39</f>
        <v>1875.99</v>
      </c>
      <c r="H15" s="70">
        <f>G15</f>
        <v>1875.99</v>
      </c>
      <c r="I15" s="208">
        <f>C46</f>
        <v>0</v>
      </c>
      <c r="J15" s="208">
        <f t="shared" si="0"/>
        <v>0</v>
      </c>
      <c r="K15" s="208">
        <f>D46</f>
        <v>0</v>
      </c>
    </row>
    <row r="16" s="52" customFormat="1" ht="15" customHeight="1" spans="1:11">
      <c r="A16" s="71" t="s">
        <v>487</v>
      </c>
      <c r="B16" s="72" t="s">
        <v>488</v>
      </c>
      <c r="C16" s="70"/>
      <c r="D16" s="68"/>
      <c r="E16" s="71" t="s">
        <v>489</v>
      </c>
      <c r="F16" s="69" t="s">
        <v>490</v>
      </c>
      <c r="G16" s="70"/>
      <c r="H16" s="70"/>
      <c r="I16" s="207">
        <f>SUM(I17:I20)</f>
        <v>7577347.99</v>
      </c>
      <c r="J16" s="207">
        <f>SUM(J17:J20)</f>
        <v>0</v>
      </c>
      <c r="K16" s="207">
        <f>SUM(K17:K20)</f>
        <v>7577347.99</v>
      </c>
    </row>
    <row r="17" s="52" customFormat="1" ht="15" customHeight="1" spans="1:11">
      <c r="A17" s="71" t="s">
        <v>491</v>
      </c>
      <c r="B17" s="63" t="s">
        <v>492</v>
      </c>
      <c r="C17" s="70"/>
      <c r="D17" s="68"/>
      <c r="E17" s="71" t="s">
        <v>493</v>
      </c>
      <c r="F17" s="69" t="s">
        <v>494</v>
      </c>
      <c r="G17" s="70"/>
      <c r="H17" s="70"/>
      <c r="I17" s="208">
        <f>G12</f>
        <v>37.23</v>
      </c>
      <c r="J17" s="208">
        <f>K17-I17</f>
        <v>0</v>
      </c>
      <c r="K17" s="208">
        <f>H12</f>
        <v>37.23</v>
      </c>
    </row>
    <row r="18" s="52" customFormat="1" ht="15" customHeight="1" spans="1:11">
      <c r="A18" s="71" t="s">
        <v>495</v>
      </c>
      <c r="B18" s="72" t="s">
        <v>496</v>
      </c>
      <c r="C18" s="70">
        <f>应收款项!F13</f>
        <v>-23115.36</v>
      </c>
      <c r="D18" s="68">
        <f>应收款项!I13</f>
        <v>-23115.36</v>
      </c>
      <c r="E18" s="71" t="s">
        <v>497</v>
      </c>
      <c r="F18" s="69" t="s">
        <v>498</v>
      </c>
      <c r="G18" s="70">
        <f>[2]第一页!$J$48</f>
        <v>13290</v>
      </c>
      <c r="H18" s="78">
        <f>G18</f>
        <v>13290</v>
      </c>
      <c r="I18" s="208">
        <f>G14</f>
        <v>78792.7</v>
      </c>
      <c r="J18" s="208">
        <f>K18-I18</f>
        <v>0</v>
      </c>
      <c r="K18" s="208">
        <f>H14</f>
        <v>78792.7</v>
      </c>
    </row>
    <row r="19" s="52" customFormat="1" ht="15" customHeight="1" spans="1:11">
      <c r="A19" s="75" t="s">
        <v>499</v>
      </c>
      <c r="B19" s="63" t="s">
        <v>500</v>
      </c>
      <c r="C19" s="70"/>
      <c r="D19" s="68"/>
      <c r="E19" s="74" t="s">
        <v>501</v>
      </c>
      <c r="F19" s="69" t="s">
        <v>502</v>
      </c>
      <c r="G19" s="70"/>
      <c r="H19" s="70"/>
      <c r="I19" s="208">
        <f>G18</f>
        <v>13290</v>
      </c>
      <c r="J19" s="208">
        <f>K19-I19</f>
        <v>0</v>
      </c>
      <c r="K19" s="208">
        <f>H18</f>
        <v>13290</v>
      </c>
    </row>
    <row r="20" s="52" customFormat="1" ht="15" customHeight="1" spans="1:11">
      <c r="A20" s="76" t="s">
        <v>503</v>
      </c>
      <c r="B20" s="72" t="s">
        <v>504</v>
      </c>
      <c r="C20" s="77">
        <f>C18-C19</f>
        <v>-23115.36</v>
      </c>
      <c r="D20" s="77">
        <f>D18-D19</f>
        <v>-23115.36</v>
      </c>
      <c r="E20" s="79" t="s">
        <v>505</v>
      </c>
      <c r="F20" s="69" t="s">
        <v>506</v>
      </c>
      <c r="G20" s="70"/>
      <c r="H20" s="70"/>
      <c r="I20" s="208">
        <f>G31</f>
        <v>7485228.06</v>
      </c>
      <c r="J20" s="208">
        <f>K20-I20</f>
        <v>0</v>
      </c>
      <c r="K20" s="208">
        <f>H31</f>
        <v>7485228.06</v>
      </c>
    </row>
    <row r="21" s="52" customFormat="1" ht="15" customHeight="1" spans="1:11">
      <c r="A21" s="71" t="s">
        <v>507</v>
      </c>
      <c r="B21" s="63" t="s">
        <v>508</v>
      </c>
      <c r="C21" s="70">
        <f>[2]第一页!$I$21+[2]第一页!$I$22+[2]第一页!$I$24</f>
        <v>736162.13</v>
      </c>
      <c r="D21" s="68">
        <f>C21</f>
        <v>736162.13</v>
      </c>
      <c r="E21" s="71" t="s">
        <v>509</v>
      </c>
      <c r="F21" s="69" t="s">
        <v>510</v>
      </c>
      <c r="G21" s="70"/>
      <c r="H21" s="70"/>
      <c r="I21" s="207">
        <f>SUM(I22:I24)</f>
        <v>3184294.76</v>
      </c>
      <c r="J21" s="207">
        <f>SUM(J22:J24)</f>
        <v>0</v>
      </c>
      <c r="K21" s="207">
        <f>SUM(K22:K24)</f>
        <v>3184294.76</v>
      </c>
    </row>
    <row r="22" s="52" customFormat="1" ht="15" customHeight="1" spans="1:11">
      <c r="A22" s="71" t="s">
        <v>511</v>
      </c>
      <c r="B22" s="72" t="s">
        <v>512</v>
      </c>
      <c r="C22" s="70"/>
      <c r="D22" s="68"/>
      <c r="E22" s="80" t="s">
        <v>513</v>
      </c>
      <c r="F22" s="69" t="s">
        <v>514</v>
      </c>
      <c r="G22" s="77">
        <f>ROUND(SUM(G8:G21),2)</f>
        <v>197987.92</v>
      </c>
      <c r="H22" s="77">
        <f>ROUND(SUM(H8:H21),2)</f>
        <v>197987.92</v>
      </c>
      <c r="I22" s="208">
        <f>G39</f>
        <v>0</v>
      </c>
      <c r="J22" s="208">
        <f>K22-I22</f>
        <v>0</v>
      </c>
      <c r="K22" s="208">
        <f>H39</f>
        <v>0</v>
      </c>
    </row>
    <row r="23" s="52" customFormat="1" ht="15" customHeight="1" spans="1:11">
      <c r="A23" s="71" t="s">
        <v>515</v>
      </c>
      <c r="B23" s="63" t="s">
        <v>516</v>
      </c>
      <c r="C23" s="70"/>
      <c r="D23" s="68"/>
      <c r="E23" s="71"/>
      <c r="F23" s="69" t="s">
        <v>517</v>
      </c>
      <c r="G23" s="70"/>
      <c r="H23" s="70"/>
      <c r="I23" s="208">
        <f>G43</f>
        <v>0</v>
      </c>
      <c r="J23" s="208">
        <f>K23-I23</f>
        <v>0</v>
      </c>
      <c r="K23" s="208">
        <f>H43</f>
        <v>0</v>
      </c>
    </row>
    <row r="24" s="52" customFormat="1" ht="15" customHeight="1" spans="1:11">
      <c r="A24" s="71" t="s">
        <v>518</v>
      </c>
      <c r="B24" s="72" t="s">
        <v>519</v>
      </c>
      <c r="C24" s="70"/>
      <c r="D24" s="68"/>
      <c r="E24" s="67" t="s">
        <v>520</v>
      </c>
      <c r="F24" s="69" t="s">
        <v>521</v>
      </c>
      <c r="G24" s="70"/>
      <c r="H24" s="70"/>
      <c r="I24" s="208">
        <f>G45</f>
        <v>3184294.76</v>
      </c>
      <c r="J24" s="208">
        <f>K24-I24</f>
        <v>0</v>
      </c>
      <c r="K24" s="208">
        <f>H45</f>
        <v>3184294.76</v>
      </c>
    </row>
    <row r="25" s="52" customFormat="1" ht="15" customHeight="1" spans="1:9">
      <c r="A25" s="81" t="s">
        <v>522</v>
      </c>
      <c r="B25" s="63" t="s">
        <v>523</v>
      </c>
      <c r="C25" s="77">
        <f>ROUND(SUM(C8:C11)+SUM(C14:C17)+SUM(C20:C24),2)</f>
        <v>5227052.08</v>
      </c>
      <c r="D25" s="75">
        <f>ROUND(SUM(D8:D11)+SUM(D14:D17)+SUM(D20:D24),2)</f>
        <v>5227052.08</v>
      </c>
      <c r="E25" s="82" t="s">
        <v>524</v>
      </c>
      <c r="F25" s="69" t="s">
        <v>525</v>
      </c>
      <c r="G25" s="70"/>
      <c r="H25" s="70"/>
      <c r="I25" s="61"/>
    </row>
    <row r="26" s="52" customFormat="1" ht="15" customHeight="1" spans="1:9">
      <c r="A26" s="83"/>
      <c r="B26" s="72" t="s">
        <v>526</v>
      </c>
      <c r="C26" s="68"/>
      <c r="D26" s="68"/>
      <c r="E26" s="71" t="s">
        <v>527</v>
      </c>
      <c r="F26" s="69" t="s">
        <v>528</v>
      </c>
      <c r="G26" s="70"/>
      <c r="H26" s="70"/>
      <c r="I26" s="61"/>
    </row>
    <row r="27" s="52" customFormat="1" ht="15" customHeight="1" spans="1:9">
      <c r="A27" s="67" t="s">
        <v>529</v>
      </c>
      <c r="B27" s="63" t="s">
        <v>530</v>
      </c>
      <c r="C27" s="68"/>
      <c r="D27" s="68"/>
      <c r="E27" s="82" t="s">
        <v>531</v>
      </c>
      <c r="F27" s="69" t="s">
        <v>532</v>
      </c>
      <c r="G27" s="70">
        <f>[2]第一页!$J$52</f>
        <v>1000000</v>
      </c>
      <c r="H27" s="70">
        <f>G27</f>
        <v>1000000</v>
      </c>
      <c r="I27" s="61"/>
    </row>
    <row r="28" s="52" customFormat="1" ht="15" customHeight="1" spans="1:9">
      <c r="A28" s="71" t="s">
        <v>533</v>
      </c>
      <c r="B28" s="72" t="s">
        <v>534</v>
      </c>
      <c r="C28" s="68"/>
      <c r="D28" s="68"/>
      <c r="E28" s="71" t="s">
        <v>535</v>
      </c>
      <c r="F28" s="69" t="s">
        <v>536</v>
      </c>
      <c r="G28" s="70"/>
      <c r="H28" s="70"/>
      <c r="I28" s="61"/>
    </row>
    <row r="29" s="52" customFormat="1" ht="15" customHeight="1" spans="1:9">
      <c r="A29" s="82" t="s">
        <v>537</v>
      </c>
      <c r="B29" s="63" t="s">
        <v>538</v>
      </c>
      <c r="C29" s="68"/>
      <c r="D29" s="68"/>
      <c r="E29" s="71" t="s">
        <v>539</v>
      </c>
      <c r="F29" s="69" t="s">
        <v>540</v>
      </c>
      <c r="G29" s="70"/>
      <c r="H29" s="70"/>
      <c r="I29" s="61"/>
    </row>
    <row r="30" s="52" customFormat="1" ht="15" customHeight="1" spans="1:9">
      <c r="A30" s="82" t="s">
        <v>541</v>
      </c>
      <c r="B30" s="72" t="s">
        <v>542</v>
      </c>
      <c r="C30" s="68"/>
      <c r="D30" s="68"/>
      <c r="E30" s="71" t="s">
        <v>543</v>
      </c>
      <c r="F30" s="69" t="s">
        <v>544</v>
      </c>
      <c r="G30" s="70"/>
      <c r="H30" s="70"/>
      <c r="I30" s="61"/>
    </row>
    <row r="31" s="52" customFormat="1" ht="15" customHeight="1" spans="1:9">
      <c r="A31" s="74" t="s">
        <v>545</v>
      </c>
      <c r="B31" s="63" t="s">
        <v>546</v>
      </c>
      <c r="C31" s="68"/>
      <c r="D31" s="68"/>
      <c r="E31" s="71" t="s">
        <v>547</v>
      </c>
      <c r="F31" s="69" t="s">
        <v>548</v>
      </c>
      <c r="G31" s="70">
        <f>[2]第一页!$J$51</f>
        <v>7485228.06</v>
      </c>
      <c r="H31" s="70">
        <f>G31</f>
        <v>7485228.06</v>
      </c>
      <c r="I31" s="61"/>
    </row>
    <row r="32" s="52" customFormat="1" ht="15" customHeight="1" spans="1:9">
      <c r="A32" s="82" t="s">
        <v>549</v>
      </c>
      <c r="B32" s="72" t="s">
        <v>550</v>
      </c>
      <c r="C32" s="68"/>
      <c r="D32" s="68"/>
      <c r="E32" s="71" t="s">
        <v>551</v>
      </c>
      <c r="F32" s="69" t="s">
        <v>552</v>
      </c>
      <c r="G32" s="70"/>
      <c r="H32" s="70"/>
      <c r="I32" s="61"/>
    </row>
    <row r="33" s="52" customFormat="1" ht="15" customHeight="1" spans="1:9">
      <c r="A33" s="71" t="s">
        <v>553</v>
      </c>
      <c r="B33" s="63" t="s">
        <v>554</v>
      </c>
      <c r="C33" s="68">
        <f>[2]第一页!$I$26</f>
        <v>10410700.76</v>
      </c>
      <c r="D33" s="68">
        <f>C33</f>
        <v>10410700.76</v>
      </c>
      <c r="E33" s="71" t="s">
        <v>555</v>
      </c>
      <c r="F33" s="69" t="s">
        <v>556</v>
      </c>
      <c r="G33" s="70"/>
      <c r="H33" s="70"/>
      <c r="I33" s="61"/>
    </row>
    <row r="34" s="52" customFormat="1" ht="15" customHeight="1" spans="1:9">
      <c r="A34" s="71" t="s">
        <v>557</v>
      </c>
      <c r="B34" s="72" t="s">
        <v>558</v>
      </c>
      <c r="C34" s="68">
        <f>[2]第一页!$J$27</f>
        <v>2786248.82</v>
      </c>
      <c r="D34" s="68">
        <f>C34</f>
        <v>2786248.82</v>
      </c>
      <c r="E34" s="84" t="s">
        <v>559</v>
      </c>
      <c r="F34" s="69" t="s">
        <v>560</v>
      </c>
      <c r="G34" s="77">
        <f>ROUND(SUM(G25:G33),2)</f>
        <v>8485228.06</v>
      </c>
      <c r="H34" s="77">
        <f>ROUND(SUM(H25:H33),2)</f>
        <v>8485228.06</v>
      </c>
      <c r="I34" s="61"/>
    </row>
    <row r="35" s="52" customFormat="1" ht="15" customHeight="1" spans="1:9">
      <c r="A35" s="71" t="s">
        <v>561</v>
      </c>
      <c r="B35" s="63" t="s">
        <v>562</v>
      </c>
      <c r="C35" s="75">
        <f>C33-C34</f>
        <v>7624451.94</v>
      </c>
      <c r="D35" s="75">
        <f>D33-D34</f>
        <v>7624451.94</v>
      </c>
      <c r="E35" s="80" t="s">
        <v>563</v>
      </c>
      <c r="F35" s="69" t="s">
        <v>564</v>
      </c>
      <c r="G35" s="77">
        <f>ROUND(G22+G34,2)</f>
        <v>8683215.98</v>
      </c>
      <c r="H35" s="77">
        <f>ROUND(H22+H34,2)</f>
        <v>8683215.98</v>
      </c>
      <c r="I35" s="61"/>
    </row>
    <row r="36" s="52" customFormat="1" ht="15" customHeight="1" spans="1:9">
      <c r="A36" s="71" t="s">
        <v>565</v>
      </c>
      <c r="B36" s="72" t="s">
        <v>566</v>
      </c>
      <c r="C36" s="68"/>
      <c r="D36" s="68"/>
      <c r="E36" s="85"/>
      <c r="F36" s="69" t="s">
        <v>567</v>
      </c>
      <c r="G36" s="70"/>
      <c r="H36" s="70"/>
      <c r="I36" s="61"/>
    </row>
    <row r="37" s="52" customFormat="1" ht="15" customHeight="1" spans="1:9">
      <c r="A37" s="71" t="s">
        <v>568</v>
      </c>
      <c r="B37" s="63" t="s">
        <v>569</v>
      </c>
      <c r="C37" s="68"/>
      <c r="D37" s="68"/>
      <c r="E37" s="67" t="s">
        <v>570</v>
      </c>
      <c r="F37" s="69" t="s">
        <v>571</v>
      </c>
      <c r="G37" s="70"/>
      <c r="H37" s="70"/>
      <c r="I37" s="61"/>
    </row>
    <row r="38" s="52" customFormat="1" ht="15" customHeight="1" spans="1:9">
      <c r="A38" s="71" t="s">
        <v>572</v>
      </c>
      <c r="B38" s="72" t="s">
        <v>573</v>
      </c>
      <c r="C38" s="68"/>
      <c r="D38" s="68"/>
      <c r="E38" s="74" t="s">
        <v>574</v>
      </c>
      <c r="F38" s="69" t="s">
        <v>575</v>
      </c>
      <c r="G38" s="70">
        <f>[2]第一页!$J$54</f>
        <v>1000000</v>
      </c>
      <c r="H38" s="70">
        <f>G38</f>
        <v>1000000</v>
      </c>
      <c r="I38" s="61"/>
    </row>
    <row r="39" s="52" customFormat="1" ht="15" customHeight="1" spans="1:9">
      <c r="A39" s="82" t="s">
        <v>576</v>
      </c>
      <c r="B39" s="63" t="s">
        <v>577</v>
      </c>
      <c r="C39" s="68"/>
      <c r="D39" s="68"/>
      <c r="E39" s="71" t="s">
        <v>578</v>
      </c>
      <c r="F39" s="69" t="s">
        <v>579</v>
      </c>
      <c r="G39" s="70"/>
      <c r="H39" s="70"/>
      <c r="I39" s="86"/>
    </row>
    <row r="40" s="52" customFormat="1" ht="15" customHeight="1" spans="1:9">
      <c r="A40" s="71" t="s">
        <v>580</v>
      </c>
      <c r="B40" s="72" t="s">
        <v>581</v>
      </c>
      <c r="C40" s="68"/>
      <c r="D40" s="68"/>
      <c r="E40" s="71" t="s">
        <v>582</v>
      </c>
      <c r="F40" s="69" t="s">
        <v>583</v>
      </c>
      <c r="G40" s="70"/>
      <c r="H40" s="70"/>
      <c r="I40" s="61"/>
    </row>
    <row r="41" s="52" customFormat="1" ht="15" customHeight="1" spans="1:9">
      <c r="A41" s="71" t="s">
        <v>584</v>
      </c>
      <c r="B41" s="63" t="s">
        <v>585</v>
      </c>
      <c r="C41" s="68"/>
      <c r="D41" s="68"/>
      <c r="E41" s="79" t="s">
        <v>586</v>
      </c>
      <c r="F41" s="69" t="s">
        <v>587</v>
      </c>
      <c r="G41" s="70"/>
      <c r="H41" s="70"/>
      <c r="I41" s="61"/>
    </row>
    <row r="42" s="52" customFormat="1" ht="15" customHeight="1" spans="1:9">
      <c r="A42" s="82" t="s">
        <v>588</v>
      </c>
      <c r="B42" s="72" t="s">
        <v>589</v>
      </c>
      <c r="C42" s="68"/>
      <c r="D42" s="68"/>
      <c r="E42" s="71" t="s">
        <v>590</v>
      </c>
      <c r="F42" s="69" t="s">
        <v>591</v>
      </c>
      <c r="G42" s="70">
        <f>-[2]第一页!$I$57</f>
        <v>-729</v>
      </c>
      <c r="H42" s="70">
        <f>G42</f>
        <v>-729</v>
      </c>
      <c r="I42" s="61"/>
    </row>
    <row r="43" s="52" customFormat="1" ht="15" customHeight="1" spans="1:9">
      <c r="A43" s="82" t="s">
        <v>592</v>
      </c>
      <c r="B43" s="63" t="s">
        <v>593</v>
      </c>
      <c r="C43" s="68"/>
      <c r="D43" s="68"/>
      <c r="E43" s="71" t="s">
        <v>594</v>
      </c>
      <c r="F43" s="69" t="s">
        <v>595</v>
      </c>
      <c r="G43" s="70"/>
      <c r="H43" s="70"/>
      <c r="I43" s="86"/>
    </row>
    <row r="44" s="52" customFormat="1" ht="15" customHeight="1" spans="1:9">
      <c r="A44" s="71" t="s">
        <v>596</v>
      </c>
      <c r="B44" s="72" t="s">
        <v>597</v>
      </c>
      <c r="C44" s="68">
        <f>[2]第一页!$I$28</f>
        <v>15277.72</v>
      </c>
      <c r="D44" s="68">
        <f>C44</f>
        <v>15277.72</v>
      </c>
      <c r="E44" s="71" t="s">
        <v>598</v>
      </c>
      <c r="F44" s="69" t="s">
        <v>599</v>
      </c>
      <c r="G44" s="77"/>
      <c r="H44" s="77"/>
      <c r="I44" s="61"/>
    </row>
    <row r="45" s="52" customFormat="1" ht="15" customHeight="1" spans="1:9">
      <c r="A45" s="82" t="s">
        <v>600</v>
      </c>
      <c r="B45" s="63" t="s">
        <v>601</v>
      </c>
      <c r="C45" s="68"/>
      <c r="D45" s="68"/>
      <c r="E45" s="71" t="s">
        <v>602</v>
      </c>
      <c r="F45" s="69" t="s">
        <v>603</v>
      </c>
      <c r="G45" s="204">
        <f>[2]第一页!$J$58+[2]第一页!$J$59</f>
        <v>3184294.76</v>
      </c>
      <c r="H45" s="204">
        <f>G45</f>
        <v>3184294.76</v>
      </c>
      <c r="I45" s="61"/>
    </row>
    <row r="46" s="52" customFormat="1" ht="15" customHeight="1" spans="1:9">
      <c r="A46" s="71" t="s">
        <v>604</v>
      </c>
      <c r="B46" s="72" t="s">
        <v>605</v>
      </c>
      <c r="C46" s="68"/>
      <c r="D46" s="68"/>
      <c r="E46" s="80" t="s">
        <v>606</v>
      </c>
      <c r="F46" s="69" t="s">
        <v>607</v>
      </c>
      <c r="G46" s="77">
        <f>ROUND(G38+G39-G40+SUM(G41:G45),2)</f>
        <v>4183565.76</v>
      </c>
      <c r="H46" s="77">
        <f>ROUND(H38+H39-H40+SUM(H41:H45),2)</f>
        <v>4183565.76</v>
      </c>
      <c r="I46" s="61"/>
    </row>
    <row r="47" s="52" customFormat="1" ht="15" customHeight="1" spans="1:9">
      <c r="A47" s="81" t="s">
        <v>608</v>
      </c>
      <c r="B47" s="63" t="s">
        <v>609</v>
      </c>
      <c r="C47" s="88">
        <f>ROUND(SUM(C28:C32)+SUM(C35:C46),2)</f>
        <v>7639729.66</v>
      </c>
      <c r="D47" s="88">
        <f>ROUND(SUM(D28:D32)+SUM(D35:D46),2)</f>
        <v>7639729.66</v>
      </c>
      <c r="E47" s="83"/>
      <c r="F47" s="69" t="s">
        <v>610</v>
      </c>
      <c r="G47" s="70"/>
      <c r="H47" s="70"/>
      <c r="I47" s="61"/>
    </row>
    <row r="48" s="52" customFormat="1" ht="15" customHeight="1" spans="1:9">
      <c r="A48" s="81" t="s">
        <v>611</v>
      </c>
      <c r="B48" s="72" t="s">
        <v>612</v>
      </c>
      <c r="C48" s="77">
        <f>ROUND(C47+C25,2)</f>
        <v>12866781.74</v>
      </c>
      <c r="D48" s="75">
        <f>ROUND(D47+D25,2)</f>
        <v>12866781.74</v>
      </c>
      <c r="E48" s="81" t="s">
        <v>613</v>
      </c>
      <c r="F48" s="69" t="s">
        <v>614</v>
      </c>
      <c r="G48" s="77">
        <f>ROUND(G35+G46,2)</f>
        <v>12866781.74</v>
      </c>
      <c r="H48" s="77">
        <f>ROUND(H35+H46,2)</f>
        <v>12866781.74</v>
      </c>
      <c r="I48" s="61"/>
    </row>
    <row r="49" s="52" customFormat="1" ht="15" customHeight="1" spans="1:9">
      <c r="A49" s="89" t="s">
        <v>615</v>
      </c>
      <c r="B49" s="58"/>
      <c r="C49" s="58"/>
      <c r="D49" s="89" t="s">
        <v>616</v>
      </c>
      <c r="E49" s="58"/>
      <c r="F49" s="58"/>
      <c r="G49" s="79"/>
      <c r="H49" s="58"/>
      <c r="I49" s="61"/>
    </row>
    <row r="50" s="52" customFormat="1" ht="26.25" customHeight="1" spans="1:9">
      <c r="A50" s="90"/>
      <c r="B50" s="91"/>
      <c r="C50" s="205"/>
      <c r="D50" s="92"/>
      <c r="E50" s="91"/>
      <c r="F50" s="91"/>
      <c r="G50" s="205"/>
      <c r="H50" s="92">
        <f>G48-C48</f>
        <v>0</v>
      </c>
      <c r="I50" s="61"/>
    </row>
    <row r="51" ht="26.25" customHeight="1" spans="1:8">
      <c r="A51" s="93"/>
      <c r="B51" s="93"/>
      <c r="D51" s="93"/>
      <c r="E51" s="93"/>
      <c r="F51" s="93"/>
      <c r="G51" s="93"/>
      <c r="H51" s="93"/>
    </row>
    <row r="52" ht="26.25" customHeight="1" spans="1:8">
      <c r="A52" s="93"/>
      <c r="B52" s="93"/>
      <c r="E52" s="93"/>
      <c r="F52" s="93"/>
      <c r="G52" s="93"/>
      <c r="H52" s="93">
        <f>H48-D48</f>
        <v>0</v>
      </c>
    </row>
    <row r="53" ht="24" customHeight="1" spans="1:8">
      <c r="A53" s="93"/>
      <c r="B53" s="93"/>
      <c r="C53" s="93"/>
      <c r="D53" s="93"/>
      <c r="E53" s="93"/>
      <c r="F53" s="93"/>
      <c r="G53" s="93"/>
      <c r="H53" s="93"/>
    </row>
    <row r="54" ht="18" customHeight="1" spans="1:8">
      <c r="A54" s="93"/>
      <c r="B54" s="93"/>
      <c r="E54" s="93"/>
      <c r="F54" s="93"/>
      <c r="G54" s="93"/>
      <c r="H54" s="93"/>
    </row>
    <row r="55" ht="18" customHeight="1" spans="1:8">
      <c r="A55" s="93"/>
      <c r="B55" s="93"/>
      <c r="C55" s="93"/>
      <c r="D55" s="93"/>
      <c r="E55" s="93"/>
      <c r="F55" s="93"/>
      <c r="G55" s="93"/>
      <c r="H55" s="93"/>
    </row>
    <row r="56" ht="18" customHeight="1" spans="1:8">
      <c r="A56" s="93"/>
      <c r="B56" s="93"/>
      <c r="C56" s="93"/>
      <c r="D56" s="93"/>
      <c r="E56" s="93"/>
      <c r="F56" s="93"/>
      <c r="G56" s="93"/>
      <c r="H56" s="93"/>
    </row>
    <row r="57" ht="18" customHeight="1"/>
  </sheetData>
  <mergeCells count="2">
    <mergeCell ref="A1:H1"/>
    <mergeCell ref="B2:G2"/>
  </mergeCells>
  <dataValidations count="1">
    <dataValidation type="decimal" operator="between" allowBlank="1" showInputMessage="1" showErrorMessage="1" error="请输入数字" sqref="C11 C13 C14:D14 C15 D15 C17 D17 C19 D19 C20:D20 C22 D22 C24 D24">
      <formula1>-10000000000</formula1>
      <formula2>10000000000</formula2>
    </dataValidation>
  </dataValidations>
  <printOptions horizontalCentered="1" verticalCentered="1"/>
  <pageMargins left="0" right="0" top="0" bottom="0" header="0.51" footer="0.51"/>
  <pageSetup paperSize="9" scale="74" orientation="landscape" horizontalDpi="600" verticalDpi="600"/>
  <headerFooter alignWithMargins="0"/>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57"/>
  <sheetViews>
    <sheetView view="pageBreakPreview" zoomScale="85" zoomScaleNormal="65" workbookViewId="0">
      <selection activeCell="A4" sqref="A4"/>
    </sheetView>
  </sheetViews>
  <sheetFormatPr defaultColWidth="8.75454545454545" defaultRowHeight="13"/>
  <cols>
    <col min="1" max="1" width="29.8545454545455" style="54" customWidth="1"/>
    <col min="2" max="2" width="5.62727272727273" style="54" customWidth="1"/>
    <col min="3" max="4" width="17.6272727272727" style="54" customWidth="1"/>
    <col min="5" max="5" width="27.2" style="54" customWidth="1"/>
    <col min="6" max="6" width="5.62727272727273" style="54" customWidth="1"/>
    <col min="7" max="8" width="15.7545454545455" style="54" customWidth="1"/>
    <col min="9" max="9" width="10.3818181818182" style="54"/>
    <col min="10" max="16384" width="8.75454545454545" style="54"/>
  </cols>
  <sheetData>
    <row r="1" ht="57" customHeight="1" spans="1:8">
      <c r="A1" s="56" t="s">
        <v>617</v>
      </c>
      <c r="B1" s="56"/>
      <c r="C1" s="56"/>
      <c r="D1" s="56"/>
      <c r="E1" s="56"/>
      <c r="F1" s="56"/>
      <c r="G1" s="56"/>
      <c r="H1" s="56"/>
    </row>
    <row r="2" ht="17" customHeight="1" spans="1:9">
      <c r="A2" s="200"/>
      <c r="B2" s="201"/>
      <c r="C2" s="201"/>
      <c r="D2" s="201"/>
      <c r="E2" s="201"/>
      <c r="F2" s="201"/>
      <c r="G2" s="201"/>
      <c r="H2" s="202" t="s">
        <v>43</v>
      </c>
      <c r="I2" s="206"/>
    </row>
    <row r="3" s="52" customFormat="1" ht="15" customHeight="1" spans="1:9">
      <c r="A3" s="203" t="s">
        <v>54</v>
      </c>
      <c r="B3" s="58"/>
      <c r="C3" s="58"/>
      <c r="D3" s="59"/>
      <c r="E3" s="58"/>
      <c r="F3" s="59"/>
      <c r="G3" s="58"/>
      <c r="H3" s="60"/>
      <c r="I3" s="61"/>
    </row>
    <row r="4" s="52" customFormat="1" ht="15" customHeight="1" spans="1:9">
      <c r="A4" s="57" t="str">
        <f>货币资金!A5</f>
        <v>填报单位：林芝市巴建藏猪产业饲料加工生产有限责任公司</v>
      </c>
      <c r="B4" s="58"/>
      <c r="C4" s="58"/>
      <c r="D4" s="59"/>
      <c r="E4" s="58"/>
      <c r="F4" s="59"/>
      <c r="G4" s="58"/>
      <c r="H4" s="60"/>
      <c r="I4" s="61"/>
    </row>
    <row r="5" s="52" customFormat="1" ht="15" customHeight="1" spans="1:9">
      <c r="A5" s="57" t="str">
        <f>货币资金!A6</f>
        <v>项目名称：巴宜区八一镇藏香猪产业饲料加工厂建设项目</v>
      </c>
      <c r="B5" s="58"/>
      <c r="C5" s="58"/>
      <c r="D5" s="59"/>
      <c r="E5" s="58"/>
      <c r="F5" s="59"/>
      <c r="G5" s="58"/>
      <c r="H5" s="62" t="s">
        <v>446</v>
      </c>
      <c r="I5" s="61"/>
    </row>
    <row r="6" s="53" customFormat="1" ht="15" customHeight="1" spans="1:9">
      <c r="A6" s="63" t="s">
        <v>447</v>
      </c>
      <c r="B6" s="64" t="s">
        <v>448</v>
      </c>
      <c r="C6" s="64" t="s">
        <v>82</v>
      </c>
      <c r="D6" s="64" t="s">
        <v>449</v>
      </c>
      <c r="E6" s="64" t="s">
        <v>450</v>
      </c>
      <c r="F6" s="64" t="s">
        <v>448</v>
      </c>
      <c r="G6" s="64" t="s">
        <v>82</v>
      </c>
      <c r="H6" s="64" t="s">
        <v>449</v>
      </c>
      <c r="I6" s="66"/>
    </row>
    <row r="7" s="52" customFormat="1" ht="15" customHeight="1" spans="1:9">
      <c r="A7" s="67" t="s">
        <v>451</v>
      </c>
      <c r="B7" s="63" t="s">
        <v>452</v>
      </c>
      <c r="C7" s="68"/>
      <c r="D7" s="68"/>
      <c r="E7" s="67" t="s">
        <v>453</v>
      </c>
      <c r="F7" s="69" t="s">
        <v>454</v>
      </c>
      <c r="G7" s="70"/>
      <c r="H7" s="70"/>
      <c r="I7" s="61"/>
    </row>
    <row r="8" s="52" customFormat="1" ht="15" customHeight="1" spans="1:9">
      <c r="A8" s="71" t="s">
        <v>455</v>
      </c>
      <c r="B8" s="72" t="s">
        <v>456</v>
      </c>
      <c r="C8" s="70">
        <f>[2]第一页!$I$9+[2]第一页!$I$10</f>
        <v>2466740.61</v>
      </c>
      <c r="D8" s="68">
        <f>C8</f>
        <v>2466740.61</v>
      </c>
      <c r="E8" s="71" t="s">
        <v>457</v>
      </c>
      <c r="F8" s="69" t="s">
        <v>458</v>
      </c>
      <c r="G8" s="70"/>
      <c r="H8" s="70"/>
      <c r="I8" s="61"/>
    </row>
    <row r="9" s="52" customFormat="1" ht="26" spans="1:9">
      <c r="A9" s="73" t="s">
        <v>459</v>
      </c>
      <c r="B9" s="63" t="s">
        <v>460</v>
      </c>
      <c r="C9" s="70"/>
      <c r="D9" s="68"/>
      <c r="E9" s="73" t="s">
        <v>461</v>
      </c>
      <c r="F9" s="69" t="s">
        <v>462</v>
      </c>
      <c r="G9" s="70"/>
      <c r="H9" s="70"/>
      <c r="I9" s="61"/>
    </row>
    <row r="10" s="52" customFormat="1" ht="15" customHeight="1" spans="1:9">
      <c r="A10" s="73" t="s">
        <v>463</v>
      </c>
      <c r="B10" s="72" t="s">
        <v>464</v>
      </c>
      <c r="C10" s="70"/>
      <c r="D10" s="68"/>
      <c r="E10" s="73" t="s">
        <v>465</v>
      </c>
      <c r="F10" s="69" t="s">
        <v>466</v>
      </c>
      <c r="G10" s="70"/>
      <c r="H10" s="70"/>
      <c r="I10" s="61"/>
    </row>
    <row r="11" s="52" customFormat="1" ht="15" customHeight="1" spans="1:9">
      <c r="A11" s="71" t="s">
        <v>467</v>
      </c>
      <c r="B11" s="63" t="s">
        <v>468</v>
      </c>
      <c r="C11" s="70"/>
      <c r="D11" s="68"/>
      <c r="E11" s="71" t="s">
        <v>469</v>
      </c>
      <c r="F11" s="69" t="s">
        <v>470</v>
      </c>
      <c r="G11" s="70"/>
      <c r="H11" s="70"/>
      <c r="I11" s="61"/>
    </row>
    <row r="12" s="52" customFormat="1" ht="15" customHeight="1" spans="1:9">
      <c r="A12" s="74" t="s">
        <v>471</v>
      </c>
      <c r="B12" s="72" t="s">
        <v>472</v>
      </c>
      <c r="C12" s="75">
        <f>[2]第一页!$I$14</f>
        <v>1594344.45</v>
      </c>
      <c r="D12" s="75">
        <f>应收款项!I11</f>
        <v>1594344.45</v>
      </c>
      <c r="E12" s="71" t="s">
        <v>473</v>
      </c>
      <c r="F12" s="69" t="s">
        <v>474</v>
      </c>
      <c r="G12" s="70">
        <f>[2]第一页!$J$31</f>
        <v>37.23</v>
      </c>
      <c r="H12" s="70">
        <f t="shared" ref="H12:H15" si="0">G12</f>
        <v>37.23</v>
      </c>
      <c r="I12" s="61"/>
    </row>
    <row r="13" s="52" customFormat="1" ht="15" customHeight="1" spans="1:9">
      <c r="A13" s="76" t="s">
        <v>475</v>
      </c>
      <c r="B13" s="63" t="s">
        <v>476</v>
      </c>
      <c r="C13" s="70"/>
      <c r="D13" s="68"/>
      <c r="E13" s="71" t="s">
        <v>477</v>
      </c>
      <c r="F13" s="69" t="s">
        <v>478</v>
      </c>
      <c r="G13" s="70">
        <f>[2]第一页!$J$32</f>
        <v>103992</v>
      </c>
      <c r="H13" s="70">
        <f t="shared" si="0"/>
        <v>103992</v>
      </c>
      <c r="I13" s="61"/>
    </row>
    <row r="14" s="52" customFormat="1" ht="15" customHeight="1" spans="1:9">
      <c r="A14" s="75" t="s">
        <v>479</v>
      </c>
      <c r="B14" s="72" t="s">
        <v>480</v>
      </c>
      <c r="C14" s="77">
        <f>C12-C13</f>
        <v>1594344.45</v>
      </c>
      <c r="D14" s="77">
        <f>D12-D13</f>
        <v>1594344.45</v>
      </c>
      <c r="E14" s="71" t="s">
        <v>481</v>
      </c>
      <c r="F14" s="69" t="s">
        <v>482</v>
      </c>
      <c r="G14" s="70">
        <f>[2]第一页!$J$33</f>
        <v>78792.7</v>
      </c>
      <c r="H14" s="70">
        <f t="shared" si="0"/>
        <v>78792.7</v>
      </c>
      <c r="I14" s="61"/>
    </row>
    <row r="15" s="52" customFormat="1" ht="15" customHeight="1" spans="1:9">
      <c r="A15" s="71" t="s">
        <v>483</v>
      </c>
      <c r="B15" s="63" t="s">
        <v>484</v>
      </c>
      <c r="C15" s="70">
        <f>[2]第一页!$I$15</f>
        <v>452920.25</v>
      </c>
      <c r="D15" s="68">
        <f>C15</f>
        <v>452920.25</v>
      </c>
      <c r="E15" s="71" t="s">
        <v>485</v>
      </c>
      <c r="F15" s="69" t="s">
        <v>486</v>
      </c>
      <c r="G15" s="70">
        <f>[2]第一页!$J$39</f>
        <v>1875.99</v>
      </c>
      <c r="H15" s="70">
        <f t="shared" si="0"/>
        <v>1875.99</v>
      </c>
      <c r="I15" s="61"/>
    </row>
    <row r="16" s="52" customFormat="1" ht="15" customHeight="1" spans="1:9">
      <c r="A16" s="71" t="s">
        <v>487</v>
      </c>
      <c r="B16" s="72" t="s">
        <v>488</v>
      </c>
      <c r="C16" s="70"/>
      <c r="D16" s="68"/>
      <c r="E16" s="71" t="s">
        <v>489</v>
      </c>
      <c r="F16" s="69" t="s">
        <v>490</v>
      </c>
      <c r="G16" s="70"/>
      <c r="H16" s="70"/>
      <c r="I16" s="61"/>
    </row>
    <row r="17" s="52" customFormat="1" ht="15" customHeight="1" spans="1:9">
      <c r="A17" s="71" t="s">
        <v>491</v>
      </c>
      <c r="B17" s="63" t="s">
        <v>492</v>
      </c>
      <c r="C17" s="70"/>
      <c r="D17" s="68"/>
      <c r="E17" s="71" t="s">
        <v>493</v>
      </c>
      <c r="F17" s="69" t="s">
        <v>494</v>
      </c>
      <c r="G17" s="70"/>
      <c r="H17" s="70"/>
      <c r="I17" s="61"/>
    </row>
    <row r="18" s="52" customFormat="1" ht="15" customHeight="1" spans="1:9">
      <c r="A18" s="71" t="s">
        <v>495</v>
      </c>
      <c r="B18" s="72" t="s">
        <v>496</v>
      </c>
      <c r="C18" s="70">
        <f>应收款项!F13</f>
        <v>-23115.36</v>
      </c>
      <c r="D18" s="68">
        <f>应收款项!I13</f>
        <v>-23115.36</v>
      </c>
      <c r="E18" s="71" t="s">
        <v>497</v>
      </c>
      <c r="F18" s="69" t="s">
        <v>498</v>
      </c>
      <c r="G18" s="70">
        <f>[2]第一页!$J$48</f>
        <v>13290</v>
      </c>
      <c r="H18" s="78">
        <f>G18</f>
        <v>13290</v>
      </c>
      <c r="I18" s="61"/>
    </row>
    <row r="19" s="52" customFormat="1" ht="15" customHeight="1" spans="1:9">
      <c r="A19" s="75" t="s">
        <v>499</v>
      </c>
      <c r="B19" s="63" t="s">
        <v>500</v>
      </c>
      <c r="C19" s="70"/>
      <c r="D19" s="68"/>
      <c r="E19" s="74" t="s">
        <v>501</v>
      </c>
      <c r="F19" s="69" t="s">
        <v>502</v>
      </c>
      <c r="G19" s="70"/>
      <c r="H19" s="70"/>
      <c r="I19" s="61"/>
    </row>
    <row r="20" s="52" customFormat="1" ht="15" customHeight="1" spans="1:9">
      <c r="A20" s="76" t="s">
        <v>503</v>
      </c>
      <c r="B20" s="72" t="s">
        <v>504</v>
      </c>
      <c r="C20" s="77">
        <f>C18-C19</f>
        <v>-23115.36</v>
      </c>
      <c r="D20" s="77">
        <f>D18-D19</f>
        <v>-23115.36</v>
      </c>
      <c r="E20" s="79" t="s">
        <v>505</v>
      </c>
      <c r="F20" s="69" t="s">
        <v>506</v>
      </c>
      <c r="G20" s="70"/>
      <c r="H20" s="70"/>
      <c r="I20" s="61"/>
    </row>
    <row r="21" s="52" customFormat="1" ht="15" customHeight="1" spans="1:9">
      <c r="A21" s="71" t="s">
        <v>507</v>
      </c>
      <c r="B21" s="63" t="s">
        <v>508</v>
      </c>
      <c r="C21" s="70">
        <f>[2]第一页!$I$21+[2]第一页!$I$22+[2]第一页!$I$24</f>
        <v>736162.13</v>
      </c>
      <c r="D21" s="68">
        <f>C21</f>
        <v>736162.13</v>
      </c>
      <c r="E21" s="71" t="s">
        <v>509</v>
      </c>
      <c r="F21" s="69" t="s">
        <v>510</v>
      </c>
      <c r="G21" s="70"/>
      <c r="H21" s="70"/>
      <c r="I21" s="61"/>
    </row>
    <row r="22" s="52" customFormat="1" ht="15" customHeight="1" spans="1:9">
      <c r="A22" s="71" t="s">
        <v>511</v>
      </c>
      <c r="B22" s="72" t="s">
        <v>512</v>
      </c>
      <c r="C22" s="70"/>
      <c r="D22" s="68"/>
      <c r="E22" s="80" t="s">
        <v>513</v>
      </c>
      <c r="F22" s="69" t="s">
        <v>514</v>
      </c>
      <c r="G22" s="77">
        <f>ROUND(SUM(G8:G21),2)</f>
        <v>197987.92</v>
      </c>
      <c r="H22" s="77">
        <f>ROUND(SUM(H8:H21),2)</f>
        <v>197987.92</v>
      </c>
      <c r="I22" s="61"/>
    </row>
    <row r="23" s="52" customFormat="1" ht="15" customHeight="1" spans="1:9">
      <c r="A23" s="71" t="s">
        <v>515</v>
      </c>
      <c r="B23" s="63" t="s">
        <v>516</v>
      </c>
      <c r="C23" s="70"/>
      <c r="D23" s="68"/>
      <c r="E23" s="71"/>
      <c r="F23" s="69" t="s">
        <v>517</v>
      </c>
      <c r="G23" s="70"/>
      <c r="H23" s="70"/>
      <c r="I23" s="61"/>
    </row>
    <row r="24" s="52" customFormat="1" ht="15" customHeight="1" spans="1:9">
      <c r="A24" s="71" t="s">
        <v>518</v>
      </c>
      <c r="B24" s="72" t="s">
        <v>519</v>
      </c>
      <c r="C24" s="70"/>
      <c r="D24" s="68"/>
      <c r="E24" s="67" t="s">
        <v>520</v>
      </c>
      <c r="F24" s="69" t="s">
        <v>521</v>
      </c>
      <c r="G24" s="70"/>
      <c r="H24" s="70"/>
      <c r="I24" s="61"/>
    </row>
    <row r="25" s="52" customFormat="1" ht="15" customHeight="1" spans="1:9">
      <c r="A25" s="81" t="s">
        <v>522</v>
      </c>
      <c r="B25" s="63" t="s">
        <v>523</v>
      </c>
      <c r="C25" s="77">
        <f>ROUND(SUM(C8:C11)+SUM(C14:C17)+SUM(C20:C24),2)</f>
        <v>5227052.08</v>
      </c>
      <c r="D25" s="75">
        <f>ROUND(SUM(D8:D11)+SUM(D14:D17)+SUM(D20:D24),2)</f>
        <v>5227052.08</v>
      </c>
      <c r="E25" s="82" t="s">
        <v>524</v>
      </c>
      <c r="F25" s="69" t="s">
        <v>525</v>
      </c>
      <c r="G25" s="70"/>
      <c r="H25" s="70"/>
      <c r="I25" s="61"/>
    </row>
    <row r="26" s="52" customFormat="1" ht="15" customHeight="1" spans="1:9">
      <c r="A26" s="83"/>
      <c r="B26" s="72" t="s">
        <v>526</v>
      </c>
      <c r="C26" s="68"/>
      <c r="D26" s="68"/>
      <c r="E26" s="71" t="s">
        <v>527</v>
      </c>
      <c r="F26" s="69" t="s">
        <v>528</v>
      </c>
      <c r="G26" s="70"/>
      <c r="H26" s="70"/>
      <c r="I26" s="61"/>
    </row>
    <row r="27" s="52" customFormat="1" ht="15" customHeight="1" spans="1:9">
      <c r="A27" s="67" t="s">
        <v>529</v>
      </c>
      <c r="B27" s="63" t="s">
        <v>530</v>
      </c>
      <c r="C27" s="68"/>
      <c r="D27" s="68"/>
      <c r="E27" s="82" t="s">
        <v>531</v>
      </c>
      <c r="F27" s="69" t="s">
        <v>532</v>
      </c>
      <c r="G27" s="70">
        <f>[2]第一页!$J$52</f>
        <v>1000000</v>
      </c>
      <c r="H27" s="70">
        <f>G27</f>
        <v>1000000</v>
      </c>
      <c r="I27" s="61"/>
    </row>
    <row r="28" s="52" customFormat="1" ht="15" customHeight="1" spans="1:9">
      <c r="A28" s="71" t="s">
        <v>533</v>
      </c>
      <c r="B28" s="72" t="s">
        <v>534</v>
      </c>
      <c r="C28" s="68"/>
      <c r="D28" s="68"/>
      <c r="E28" s="71" t="s">
        <v>535</v>
      </c>
      <c r="F28" s="69" t="s">
        <v>536</v>
      </c>
      <c r="G28" s="70"/>
      <c r="H28" s="70"/>
      <c r="I28" s="61"/>
    </row>
    <row r="29" s="52" customFormat="1" ht="15" customHeight="1" spans="1:9">
      <c r="A29" s="82" t="s">
        <v>537</v>
      </c>
      <c r="B29" s="63" t="s">
        <v>538</v>
      </c>
      <c r="C29" s="68"/>
      <c r="D29" s="68"/>
      <c r="E29" s="71" t="s">
        <v>539</v>
      </c>
      <c r="F29" s="69" t="s">
        <v>540</v>
      </c>
      <c r="G29" s="70"/>
      <c r="H29" s="70"/>
      <c r="I29" s="61"/>
    </row>
    <row r="30" s="52" customFormat="1" ht="15" customHeight="1" spans="1:9">
      <c r="A30" s="82" t="s">
        <v>541</v>
      </c>
      <c r="B30" s="72" t="s">
        <v>542</v>
      </c>
      <c r="C30" s="68"/>
      <c r="D30" s="68"/>
      <c r="E30" s="71" t="s">
        <v>543</v>
      </c>
      <c r="F30" s="69" t="s">
        <v>544</v>
      </c>
      <c r="G30" s="70"/>
      <c r="H30" s="70"/>
      <c r="I30" s="61"/>
    </row>
    <row r="31" s="52" customFormat="1" ht="15" customHeight="1" spans="1:9">
      <c r="A31" s="74" t="s">
        <v>545</v>
      </c>
      <c r="B31" s="63" t="s">
        <v>546</v>
      </c>
      <c r="C31" s="68"/>
      <c r="D31" s="68"/>
      <c r="E31" s="71" t="s">
        <v>547</v>
      </c>
      <c r="F31" s="69" t="s">
        <v>548</v>
      </c>
      <c r="G31" s="70">
        <f>[2]第一页!$J$51</f>
        <v>7485228.06</v>
      </c>
      <c r="H31" s="70">
        <f>G31</f>
        <v>7485228.06</v>
      </c>
      <c r="I31" s="61"/>
    </row>
    <row r="32" s="52" customFormat="1" ht="15" customHeight="1" spans="1:9">
      <c r="A32" s="82" t="s">
        <v>549</v>
      </c>
      <c r="B32" s="72" t="s">
        <v>550</v>
      </c>
      <c r="C32" s="68"/>
      <c r="D32" s="68"/>
      <c r="E32" s="71" t="s">
        <v>551</v>
      </c>
      <c r="F32" s="69" t="s">
        <v>552</v>
      </c>
      <c r="G32" s="70"/>
      <c r="H32" s="70"/>
      <c r="I32" s="61"/>
    </row>
    <row r="33" s="52" customFormat="1" ht="15" customHeight="1" spans="1:9">
      <c r="A33" s="71" t="s">
        <v>553</v>
      </c>
      <c r="B33" s="63" t="s">
        <v>554</v>
      </c>
      <c r="C33" s="68">
        <f>[2]第一页!$I$26</f>
        <v>10410700.76</v>
      </c>
      <c r="D33" s="68">
        <f>C33</f>
        <v>10410700.76</v>
      </c>
      <c r="E33" s="71" t="s">
        <v>555</v>
      </c>
      <c r="F33" s="69" t="s">
        <v>556</v>
      </c>
      <c r="G33" s="70"/>
      <c r="H33" s="70"/>
      <c r="I33" s="61"/>
    </row>
    <row r="34" s="52" customFormat="1" ht="15" customHeight="1" spans="1:9">
      <c r="A34" s="71" t="s">
        <v>557</v>
      </c>
      <c r="B34" s="72" t="s">
        <v>558</v>
      </c>
      <c r="C34" s="68">
        <f>[2]第一页!$J$27</f>
        <v>2786248.82</v>
      </c>
      <c r="D34" s="68">
        <f>C34</f>
        <v>2786248.82</v>
      </c>
      <c r="E34" s="84" t="s">
        <v>559</v>
      </c>
      <c r="F34" s="69" t="s">
        <v>560</v>
      </c>
      <c r="G34" s="77">
        <f>ROUND(SUM(G25:G33),2)</f>
        <v>8485228.06</v>
      </c>
      <c r="H34" s="77">
        <f>ROUND(SUM(H25:H33),2)</f>
        <v>8485228.06</v>
      </c>
      <c r="I34" s="61"/>
    </row>
    <row r="35" s="52" customFormat="1" ht="15" customHeight="1" spans="1:9">
      <c r="A35" s="71" t="s">
        <v>561</v>
      </c>
      <c r="B35" s="63" t="s">
        <v>562</v>
      </c>
      <c r="C35" s="75">
        <f>C33-C34</f>
        <v>7624451.94</v>
      </c>
      <c r="D35" s="75">
        <f>D33-D34</f>
        <v>7624451.94</v>
      </c>
      <c r="E35" s="80" t="s">
        <v>563</v>
      </c>
      <c r="F35" s="69" t="s">
        <v>564</v>
      </c>
      <c r="G35" s="77">
        <f>ROUND(G22+G34,2)</f>
        <v>8683215.98</v>
      </c>
      <c r="H35" s="77">
        <f>ROUND(H22+H34,2)</f>
        <v>8683215.98</v>
      </c>
      <c r="I35" s="61"/>
    </row>
    <row r="36" s="52" customFormat="1" ht="15" customHeight="1" spans="1:9">
      <c r="A36" s="71" t="s">
        <v>565</v>
      </c>
      <c r="B36" s="72" t="s">
        <v>566</v>
      </c>
      <c r="C36" s="68"/>
      <c r="D36" s="68"/>
      <c r="E36" s="85"/>
      <c r="F36" s="69" t="s">
        <v>567</v>
      </c>
      <c r="G36" s="70"/>
      <c r="H36" s="70"/>
      <c r="I36" s="61"/>
    </row>
    <row r="37" s="52" customFormat="1" ht="15" customHeight="1" spans="1:9">
      <c r="A37" s="71" t="s">
        <v>568</v>
      </c>
      <c r="B37" s="63" t="s">
        <v>569</v>
      </c>
      <c r="C37" s="68"/>
      <c r="D37" s="68"/>
      <c r="E37" s="67" t="s">
        <v>570</v>
      </c>
      <c r="F37" s="69" t="s">
        <v>571</v>
      </c>
      <c r="G37" s="70"/>
      <c r="H37" s="70"/>
      <c r="I37" s="61"/>
    </row>
    <row r="38" s="52" customFormat="1" ht="15" customHeight="1" spans="1:9">
      <c r="A38" s="71" t="s">
        <v>572</v>
      </c>
      <c r="B38" s="72" t="s">
        <v>573</v>
      </c>
      <c r="C38" s="68"/>
      <c r="D38" s="68"/>
      <c r="E38" s="74" t="s">
        <v>574</v>
      </c>
      <c r="F38" s="69" t="s">
        <v>575</v>
      </c>
      <c r="G38" s="70">
        <f>[2]第一页!$J$54</f>
        <v>1000000</v>
      </c>
      <c r="H38" s="70">
        <f>G38</f>
        <v>1000000</v>
      </c>
      <c r="I38" s="61"/>
    </row>
    <row r="39" s="52" customFormat="1" ht="15" customHeight="1" spans="1:9">
      <c r="A39" s="82" t="s">
        <v>576</v>
      </c>
      <c r="B39" s="63" t="s">
        <v>577</v>
      </c>
      <c r="C39" s="68"/>
      <c r="D39" s="68"/>
      <c r="E39" s="71" t="s">
        <v>578</v>
      </c>
      <c r="F39" s="69" t="s">
        <v>579</v>
      </c>
      <c r="G39" s="70"/>
      <c r="H39" s="70"/>
      <c r="I39" s="86"/>
    </row>
    <row r="40" s="52" customFormat="1" ht="15" customHeight="1" spans="1:9">
      <c r="A40" s="71" t="s">
        <v>580</v>
      </c>
      <c r="B40" s="72" t="s">
        <v>581</v>
      </c>
      <c r="C40" s="68"/>
      <c r="D40" s="68"/>
      <c r="E40" s="71" t="s">
        <v>582</v>
      </c>
      <c r="F40" s="69" t="s">
        <v>583</v>
      </c>
      <c r="G40" s="70"/>
      <c r="H40" s="70"/>
      <c r="I40" s="61"/>
    </row>
    <row r="41" s="52" customFormat="1" ht="15" customHeight="1" spans="1:9">
      <c r="A41" s="71" t="s">
        <v>584</v>
      </c>
      <c r="B41" s="63" t="s">
        <v>585</v>
      </c>
      <c r="C41" s="68"/>
      <c r="D41" s="68"/>
      <c r="E41" s="79" t="s">
        <v>586</v>
      </c>
      <c r="F41" s="69" t="s">
        <v>587</v>
      </c>
      <c r="G41" s="70"/>
      <c r="H41" s="70"/>
      <c r="I41" s="61"/>
    </row>
    <row r="42" s="52" customFormat="1" ht="15" customHeight="1" spans="1:9">
      <c r="A42" s="82" t="s">
        <v>588</v>
      </c>
      <c r="B42" s="72" t="s">
        <v>589</v>
      </c>
      <c r="C42" s="68"/>
      <c r="D42" s="68"/>
      <c r="E42" s="71" t="s">
        <v>590</v>
      </c>
      <c r="F42" s="69" t="s">
        <v>591</v>
      </c>
      <c r="G42" s="70">
        <f>-[2]第一页!$I$57</f>
        <v>-729</v>
      </c>
      <c r="H42" s="70">
        <f>G42</f>
        <v>-729</v>
      </c>
      <c r="I42" s="61"/>
    </row>
    <row r="43" s="52" customFormat="1" ht="15" customHeight="1" spans="1:9">
      <c r="A43" s="82" t="s">
        <v>592</v>
      </c>
      <c r="B43" s="63" t="s">
        <v>593</v>
      </c>
      <c r="C43" s="68"/>
      <c r="D43" s="68"/>
      <c r="E43" s="71" t="s">
        <v>594</v>
      </c>
      <c r="F43" s="69" t="s">
        <v>595</v>
      </c>
      <c r="G43" s="70"/>
      <c r="H43" s="70"/>
      <c r="I43" s="86"/>
    </row>
    <row r="44" s="52" customFormat="1" ht="15" customHeight="1" spans="1:9">
      <c r="A44" s="71" t="s">
        <v>596</v>
      </c>
      <c r="B44" s="72" t="s">
        <v>597</v>
      </c>
      <c r="C44" s="68">
        <f>[2]第一页!$I$28</f>
        <v>15277.72</v>
      </c>
      <c r="D44" s="68">
        <f>C44</f>
        <v>15277.72</v>
      </c>
      <c r="E44" s="71" t="s">
        <v>598</v>
      </c>
      <c r="F44" s="69" t="s">
        <v>599</v>
      </c>
      <c r="G44" s="77"/>
      <c r="H44" s="77"/>
      <c r="I44" s="61"/>
    </row>
    <row r="45" s="52" customFormat="1" ht="15" customHeight="1" spans="1:9">
      <c r="A45" s="82" t="s">
        <v>600</v>
      </c>
      <c r="B45" s="63" t="s">
        <v>601</v>
      </c>
      <c r="C45" s="68"/>
      <c r="D45" s="68"/>
      <c r="E45" s="71" t="s">
        <v>602</v>
      </c>
      <c r="F45" s="69" t="s">
        <v>603</v>
      </c>
      <c r="G45" s="204">
        <f>[2]第一页!$J$58+[2]第一页!$J$59</f>
        <v>3184294.76</v>
      </c>
      <c r="H45" s="204">
        <f>G45</f>
        <v>3184294.76</v>
      </c>
      <c r="I45" s="61"/>
    </row>
    <row r="46" s="52" customFormat="1" ht="15" customHeight="1" spans="1:9">
      <c r="A46" s="71" t="s">
        <v>604</v>
      </c>
      <c r="B46" s="72" t="s">
        <v>605</v>
      </c>
      <c r="C46" s="68"/>
      <c r="D46" s="68"/>
      <c r="E46" s="80" t="s">
        <v>606</v>
      </c>
      <c r="F46" s="69" t="s">
        <v>607</v>
      </c>
      <c r="G46" s="77">
        <f>ROUND(G38+G39-G40+SUM(G41:G45),2)</f>
        <v>4183565.76</v>
      </c>
      <c r="H46" s="77">
        <f>ROUND(H38+H39-H40+SUM(H41:H45),2)</f>
        <v>4183565.76</v>
      </c>
      <c r="I46" s="61"/>
    </row>
    <row r="47" s="52" customFormat="1" ht="15" customHeight="1" spans="1:9">
      <c r="A47" s="81" t="s">
        <v>608</v>
      </c>
      <c r="B47" s="63" t="s">
        <v>609</v>
      </c>
      <c r="C47" s="88">
        <f>ROUND(SUM(C28:C32)+SUM(C35:C46),2)</f>
        <v>7639729.66</v>
      </c>
      <c r="D47" s="88">
        <f>ROUND(SUM(D28:D32)+SUM(D35:D46),2)</f>
        <v>7639729.66</v>
      </c>
      <c r="E47" s="83"/>
      <c r="F47" s="69" t="s">
        <v>610</v>
      </c>
      <c r="G47" s="70"/>
      <c r="H47" s="70"/>
      <c r="I47" s="61"/>
    </row>
    <row r="48" s="52" customFormat="1" ht="15" customHeight="1" spans="1:9">
      <c r="A48" s="81" t="s">
        <v>611</v>
      </c>
      <c r="B48" s="72" t="s">
        <v>612</v>
      </c>
      <c r="C48" s="77">
        <f>ROUND(C47+C25,2)</f>
        <v>12866781.74</v>
      </c>
      <c r="D48" s="75">
        <f>ROUND(D47+D25,2)</f>
        <v>12866781.74</v>
      </c>
      <c r="E48" s="81" t="s">
        <v>613</v>
      </c>
      <c r="F48" s="69" t="s">
        <v>614</v>
      </c>
      <c r="G48" s="77">
        <f>ROUND(G35+G46,2)</f>
        <v>12866781.74</v>
      </c>
      <c r="H48" s="77">
        <f>ROUND(H35+H46,2)</f>
        <v>12866781.74</v>
      </c>
      <c r="I48" s="61"/>
    </row>
    <row r="49" s="52" customFormat="1" ht="15" customHeight="1" spans="1:9">
      <c r="A49" s="89" t="s">
        <v>615</v>
      </c>
      <c r="B49" s="58"/>
      <c r="C49" s="58"/>
      <c r="D49" s="89" t="s">
        <v>616</v>
      </c>
      <c r="E49" s="58"/>
      <c r="F49" s="58"/>
      <c r="G49" s="79"/>
      <c r="H49" s="58"/>
      <c r="I49" s="61"/>
    </row>
    <row r="50" s="52" customFormat="1" ht="26.25" customHeight="1" spans="1:9">
      <c r="A50" s="90"/>
      <c r="B50" s="91"/>
      <c r="C50" s="205"/>
      <c r="D50" s="92"/>
      <c r="E50" s="91"/>
      <c r="F50" s="91"/>
      <c r="G50" s="205"/>
      <c r="H50" s="92">
        <f>G48-C48</f>
        <v>0</v>
      </c>
      <c r="I50" s="61"/>
    </row>
    <row r="51" ht="26.25" customHeight="1" spans="1:8">
      <c r="A51" s="93"/>
      <c r="B51" s="93"/>
      <c r="D51" s="93"/>
      <c r="E51" s="93"/>
      <c r="F51" s="93"/>
      <c r="G51" s="93"/>
      <c r="H51" s="93"/>
    </row>
    <row r="52" ht="26.25" customHeight="1" spans="1:8">
      <c r="A52" s="93"/>
      <c r="B52" s="93"/>
      <c r="E52" s="93"/>
      <c r="F52" s="93"/>
      <c r="G52" s="93"/>
      <c r="H52" s="93">
        <f>H48-D48</f>
        <v>0</v>
      </c>
    </row>
    <row r="53" ht="24" customHeight="1" spans="1:8">
      <c r="A53" s="93"/>
      <c r="B53" s="93"/>
      <c r="C53" s="93"/>
      <c r="D53" s="93"/>
      <c r="E53" s="93"/>
      <c r="F53" s="93"/>
      <c r="G53" s="93"/>
      <c r="H53" s="93"/>
    </row>
    <row r="54" ht="18" customHeight="1" spans="1:8">
      <c r="A54" s="93"/>
      <c r="B54" s="93"/>
      <c r="E54" s="93"/>
      <c r="F54" s="93"/>
      <c r="G54" s="93"/>
      <c r="H54" s="93"/>
    </row>
    <row r="55" ht="18" customHeight="1" spans="1:8">
      <c r="A55" s="93"/>
      <c r="B55" s="93"/>
      <c r="C55" s="93"/>
      <c r="D55" s="93"/>
      <c r="E55" s="93"/>
      <c r="F55" s="93"/>
      <c r="G55" s="93"/>
      <c r="H55" s="93"/>
    </row>
    <row r="56" ht="18" customHeight="1" spans="1:8">
      <c r="A56" s="93"/>
      <c r="B56" s="93"/>
      <c r="C56" s="93"/>
      <c r="D56" s="93"/>
      <c r="E56" s="93"/>
      <c r="F56" s="93"/>
      <c r="G56" s="93"/>
      <c r="H56" s="93"/>
    </row>
    <row r="57" ht="18" customHeight="1"/>
  </sheetData>
  <mergeCells count="2">
    <mergeCell ref="A1:H1"/>
    <mergeCell ref="B2:G2"/>
  </mergeCells>
  <dataValidations count="1">
    <dataValidation type="decimal" operator="between" allowBlank="1" showInputMessage="1" showErrorMessage="1" error="请输入数字" sqref="C11 C13 C14:D14 C15 D15 C17 D17 C19 D19 C20:D20 C22 D22 C24 D24">
      <formula1>-10000000000</formula1>
      <formula2>10000000000</formula2>
    </dataValidation>
  </dataValidations>
  <printOptions horizontalCentered="1" verticalCentered="1"/>
  <pageMargins left="0" right="0" top="0" bottom="0" header="0.51" footer="0.51"/>
  <pageSetup paperSize="9" scale="75" orientation="landscape" horizontalDpi="600" verticalDpi="600"/>
  <headerFooter alignWithMargins="0"/>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6"/>
  <sheetViews>
    <sheetView view="pageBreakPreview" zoomScale="85" zoomScaleNormal="100" workbookViewId="0">
      <selection activeCell="M5" sqref="M5"/>
    </sheetView>
  </sheetViews>
  <sheetFormatPr defaultColWidth="9" defaultRowHeight="14" outlineLevelRow="5"/>
  <cols>
    <col min="1" max="1" width="4.25454545454545" style="153" customWidth="1"/>
    <col min="2" max="2" width="25.9818181818182" style="153" customWidth="1"/>
    <col min="3" max="3" width="9" style="153"/>
    <col min="4" max="4" width="7.54545454545455" style="153" customWidth="1"/>
    <col min="5" max="5" width="8.63636363636364" style="153" customWidth="1"/>
    <col min="6" max="6" width="2.63636363636364" style="153" customWidth="1"/>
    <col min="7" max="7" width="6.61818181818182" style="153" customWidth="1"/>
    <col min="8" max="8" width="9" style="153"/>
    <col min="9" max="9" width="11.6363636363636" style="153" customWidth="1"/>
    <col min="10" max="10" width="36.2545454545455" style="153" customWidth="1"/>
    <col min="11" max="11" width="21.2727272727273" style="153" customWidth="1"/>
    <col min="12" max="12" width="15.1818181818182" style="153" customWidth="1"/>
    <col min="13" max="13" width="12.4" style="153" customWidth="1"/>
    <col min="14" max="14" width="8.12727272727273" style="153" customWidth="1"/>
    <col min="15" max="15" width="8.63636363636364" style="153" customWidth="1"/>
    <col min="16" max="16384" width="9" style="153"/>
  </cols>
  <sheetData>
    <row r="1" spans="1:1">
      <c r="A1" s="153" t="s">
        <v>618</v>
      </c>
    </row>
    <row r="2" ht="23" spans="1:15">
      <c r="A2" s="195" t="s">
        <v>619</v>
      </c>
      <c r="B2" s="98"/>
      <c r="C2" s="98"/>
      <c r="D2" s="98"/>
      <c r="E2" s="98"/>
      <c r="F2" s="98"/>
      <c r="G2" s="98"/>
      <c r="H2" s="98"/>
      <c r="I2" s="98"/>
      <c r="J2" s="98"/>
      <c r="K2" s="98"/>
      <c r="L2" s="98"/>
      <c r="M2" s="98"/>
      <c r="N2" s="98"/>
      <c r="O2" s="98"/>
    </row>
    <row r="3" s="121" customFormat="1" spans="1:1">
      <c r="A3" s="121" t="s">
        <v>620</v>
      </c>
    </row>
    <row r="4" s="121" customFormat="1" spans="1:15">
      <c r="A4" s="196" t="s">
        <v>621</v>
      </c>
      <c r="B4" s="196" t="s">
        <v>622</v>
      </c>
      <c r="C4" s="196" t="s">
        <v>623</v>
      </c>
      <c r="D4" s="196" t="s">
        <v>624</v>
      </c>
      <c r="E4" s="196"/>
      <c r="F4" s="196"/>
      <c r="G4" s="196" t="s">
        <v>625</v>
      </c>
      <c r="H4" s="196" t="s">
        <v>626</v>
      </c>
      <c r="I4" s="196" t="s">
        <v>627</v>
      </c>
      <c r="J4" s="196" t="s">
        <v>628</v>
      </c>
      <c r="K4" s="196" t="s">
        <v>629</v>
      </c>
      <c r="L4" s="196" t="s">
        <v>630</v>
      </c>
      <c r="M4" s="196"/>
      <c r="N4" s="196" t="s">
        <v>631</v>
      </c>
      <c r="O4" s="196" t="s">
        <v>632</v>
      </c>
    </row>
    <row r="5" s="121" customFormat="1" ht="28" spans="1:15">
      <c r="A5" s="196"/>
      <c r="B5" s="196"/>
      <c r="C5" s="196"/>
      <c r="D5" s="196" t="s">
        <v>633</v>
      </c>
      <c r="E5" s="196" t="s">
        <v>634</v>
      </c>
      <c r="F5" s="196" t="s">
        <v>635</v>
      </c>
      <c r="G5" s="196"/>
      <c r="H5" s="196"/>
      <c r="I5" s="196"/>
      <c r="J5" s="196"/>
      <c r="K5" s="196"/>
      <c r="L5" s="196" t="s">
        <v>636</v>
      </c>
      <c r="M5" s="196" t="s">
        <v>637</v>
      </c>
      <c r="N5" s="196"/>
      <c r="O5" s="196"/>
    </row>
    <row r="6" s="121" customFormat="1" ht="42" spans="1:15">
      <c r="A6" s="169">
        <v>1</v>
      </c>
      <c r="B6" s="197" t="s">
        <v>638</v>
      </c>
      <c r="C6" s="169" t="s">
        <v>639</v>
      </c>
      <c r="D6" s="170" t="s">
        <v>640</v>
      </c>
      <c r="E6" s="197" t="s">
        <v>641</v>
      </c>
      <c r="F6" s="170"/>
      <c r="G6" s="197" t="s">
        <v>642</v>
      </c>
      <c r="H6" s="169" t="s">
        <v>643</v>
      </c>
      <c r="I6" s="197" t="s">
        <v>644</v>
      </c>
      <c r="J6" s="197" t="s">
        <v>645</v>
      </c>
      <c r="K6" s="197" t="s">
        <v>646</v>
      </c>
      <c r="L6" s="198">
        <v>3001126.89</v>
      </c>
      <c r="M6" s="199">
        <v>725993.73</v>
      </c>
      <c r="N6" s="197" t="s">
        <v>647</v>
      </c>
      <c r="O6" s="197"/>
    </row>
  </sheetData>
  <mergeCells count="13">
    <mergeCell ref="A2:O2"/>
    <mergeCell ref="D4:F4"/>
    <mergeCell ref="L4:M4"/>
    <mergeCell ref="A4:A5"/>
    <mergeCell ref="B4:B5"/>
    <mergeCell ref="C4:C5"/>
    <mergeCell ref="G4:G5"/>
    <mergeCell ref="H4:H5"/>
    <mergeCell ref="I4:I5"/>
    <mergeCell ref="J4:J5"/>
    <mergeCell ref="K4:K5"/>
    <mergeCell ref="N4:N5"/>
    <mergeCell ref="O4:O5"/>
  </mergeCells>
  <pageMargins left="0.118055555555556" right="0.0784722222222222" top="0.708333333333333" bottom="0.708333333333333" header="0.5" footer="0.5"/>
  <pageSetup paperSize="9" scale="7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V11"/>
  <sheetViews>
    <sheetView view="pageBreakPreview" zoomScale="110" zoomScaleNormal="100" topLeftCell="A2" workbookViewId="0">
      <selection activeCell="K7" sqref="K7:K10"/>
    </sheetView>
  </sheetViews>
  <sheetFormatPr defaultColWidth="9" defaultRowHeight="13"/>
  <cols>
    <col min="1" max="1" width="4.18181818181818" style="138" customWidth="1"/>
    <col min="2" max="2" width="11.6818181818182" style="180" customWidth="1"/>
    <col min="3" max="3" width="11.0909090909091" style="180" customWidth="1"/>
    <col min="4" max="4" width="7.90909090909091" style="138" customWidth="1"/>
    <col min="5" max="5" width="7" style="138" customWidth="1"/>
    <col min="6" max="6" width="7.72727272727273" style="138" customWidth="1"/>
    <col min="7" max="7" width="2.45454545454545" style="138" customWidth="1"/>
    <col min="8" max="8" width="5.36363636363636" style="138" customWidth="1"/>
    <col min="9" max="9" width="9" style="138"/>
    <col min="10" max="10" width="20.1636363636364" style="138" customWidth="1"/>
    <col min="11" max="11" width="15.9727272727273" style="138" customWidth="1"/>
    <col min="12" max="12" width="12.8909090909091" style="138" customWidth="1"/>
    <col min="13" max="13" width="5.32727272727273" style="137" customWidth="1"/>
    <col min="14" max="14" width="5.58181818181818" style="137" customWidth="1"/>
    <col min="15" max="15" width="6.09090909090909" style="138" customWidth="1"/>
    <col min="16" max="18" width="4.27272727272727" style="138" customWidth="1"/>
    <col min="19" max="19" width="6.19090909090909" style="138" customWidth="1"/>
    <col min="20" max="20" width="4.27272727272727" style="138" customWidth="1"/>
    <col min="21" max="21" width="4.67272727272727" style="138" customWidth="1"/>
    <col min="22" max="22" width="8.25454545454545" style="138" customWidth="1"/>
    <col min="23" max="16384" width="9" style="138"/>
  </cols>
  <sheetData>
    <row r="1" spans="1:1">
      <c r="A1" s="138" t="s">
        <v>648</v>
      </c>
    </row>
    <row r="2" ht="23" spans="1:22">
      <c r="A2" s="120" t="s">
        <v>649</v>
      </c>
      <c r="B2" s="181"/>
      <c r="C2" s="181"/>
      <c r="D2" s="120"/>
      <c r="E2" s="120"/>
      <c r="F2" s="120"/>
      <c r="G2" s="120"/>
      <c r="H2" s="120"/>
      <c r="I2" s="120"/>
      <c r="J2" s="120"/>
      <c r="K2" s="120"/>
      <c r="L2" s="120"/>
      <c r="M2" s="120"/>
      <c r="N2" s="120"/>
      <c r="O2" s="120"/>
      <c r="P2" s="120"/>
      <c r="Q2" s="120"/>
      <c r="R2" s="120"/>
      <c r="S2" s="120"/>
      <c r="T2" s="120"/>
      <c r="U2" s="120"/>
      <c r="V2" s="120"/>
    </row>
    <row r="3" ht="14" spans="1:1">
      <c r="A3" s="121" t="s">
        <v>620</v>
      </c>
    </row>
    <row r="4" spans="1:22">
      <c r="A4" s="182" t="s">
        <v>621</v>
      </c>
      <c r="B4" s="183" t="s">
        <v>650</v>
      </c>
      <c r="C4" s="183" t="s">
        <v>651</v>
      </c>
      <c r="D4" s="182" t="s">
        <v>116</v>
      </c>
      <c r="E4" s="182" t="s">
        <v>624</v>
      </c>
      <c r="F4" s="182"/>
      <c r="G4" s="182"/>
      <c r="H4" s="182" t="s">
        <v>652</v>
      </c>
      <c r="I4" s="182" t="s">
        <v>627</v>
      </c>
      <c r="J4" s="182" t="s">
        <v>653</v>
      </c>
      <c r="K4" s="182" t="s">
        <v>654</v>
      </c>
      <c r="L4" s="182" t="s">
        <v>655</v>
      </c>
      <c r="M4" s="182" t="s">
        <v>656</v>
      </c>
      <c r="N4" s="182"/>
      <c r="O4" s="182"/>
      <c r="P4" s="182"/>
      <c r="Q4" s="182"/>
      <c r="R4" s="182"/>
      <c r="S4" s="182"/>
      <c r="T4" s="182"/>
      <c r="U4" s="182" t="s">
        <v>657</v>
      </c>
      <c r="V4" s="182" t="s">
        <v>658</v>
      </c>
    </row>
    <row r="5" spans="1:22">
      <c r="A5" s="182"/>
      <c r="B5" s="183"/>
      <c r="C5" s="183"/>
      <c r="D5" s="182"/>
      <c r="E5" s="182"/>
      <c r="F5" s="182"/>
      <c r="G5" s="182"/>
      <c r="H5" s="182"/>
      <c r="I5" s="182"/>
      <c r="J5" s="182"/>
      <c r="K5" s="182"/>
      <c r="L5" s="182"/>
      <c r="M5" s="182" t="s">
        <v>659</v>
      </c>
      <c r="N5" s="182" t="s">
        <v>660</v>
      </c>
      <c r="O5" s="182" t="s">
        <v>661</v>
      </c>
      <c r="P5" s="182"/>
      <c r="Q5" s="182"/>
      <c r="R5" s="182"/>
      <c r="S5" s="182" t="s">
        <v>662</v>
      </c>
      <c r="T5" s="182" t="s">
        <v>176</v>
      </c>
      <c r="U5" s="182"/>
      <c r="V5" s="182"/>
    </row>
    <row r="6" spans="1:22">
      <c r="A6" s="182"/>
      <c r="B6" s="183"/>
      <c r="C6" s="183"/>
      <c r="D6" s="182"/>
      <c r="E6" s="182" t="s">
        <v>633</v>
      </c>
      <c r="F6" s="182" t="s">
        <v>634</v>
      </c>
      <c r="G6" s="182" t="s">
        <v>635</v>
      </c>
      <c r="H6" s="182"/>
      <c r="I6" s="182"/>
      <c r="J6" s="182"/>
      <c r="K6" s="182"/>
      <c r="L6" s="182"/>
      <c r="M6" s="182"/>
      <c r="N6" s="182"/>
      <c r="O6" s="182" t="s">
        <v>663</v>
      </c>
      <c r="P6" s="182" t="s">
        <v>664</v>
      </c>
      <c r="Q6" s="182" t="s">
        <v>665</v>
      </c>
      <c r="R6" s="182" t="s">
        <v>666</v>
      </c>
      <c r="S6" s="182"/>
      <c r="T6" s="182"/>
      <c r="U6" s="182"/>
      <c r="V6" s="182"/>
    </row>
    <row r="7" s="94" customFormat="1" spans="1:22">
      <c r="A7" s="102">
        <v>1</v>
      </c>
      <c r="B7" s="184" t="s">
        <v>667</v>
      </c>
      <c r="C7" s="185" t="s">
        <v>668</v>
      </c>
      <c r="D7" s="101"/>
      <c r="E7" s="168" t="str">
        <f>项目资产确认明细表!D6</f>
        <v>八一镇</v>
      </c>
      <c r="F7" s="168" t="s">
        <v>641</v>
      </c>
      <c r="G7" s="101"/>
      <c r="H7" s="141"/>
      <c r="I7" s="188" t="str">
        <f>项目资产确认明细表!I6</f>
        <v>林巴宜脱贫指[2018]23号</v>
      </c>
      <c r="J7" s="189" t="s">
        <v>645</v>
      </c>
      <c r="K7" s="190" t="str">
        <f>项目资产确认明细表!K6</f>
        <v>新建仓库、伙房、厂区大门、晾粪场。</v>
      </c>
      <c r="L7" s="160">
        <v>536097.98</v>
      </c>
      <c r="M7" s="102" t="s">
        <v>669</v>
      </c>
      <c r="N7" s="102" t="s">
        <v>670</v>
      </c>
      <c r="O7" s="101"/>
      <c r="P7" s="101"/>
      <c r="Q7" s="101"/>
      <c r="R7" s="101"/>
      <c r="S7" s="101"/>
      <c r="T7" s="101"/>
      <c r="U7" s="122" t="s">
        <v>670</v>
      </c>
      <c r="V7" s="190" t="s">
        <v>671</v>
      </c>
    </row>
    <row r="8" s="94" customFormat="1" spans="1:22">
      <c r="A8" s="102">
        <v>2</v>
      </c>
      <c r="B8" s="184" t="s">
        <v>672</v>
      </c>
      <c r="C8" s="185" t="s">
        <v>668</v>
      </c>
      <c r="D8" s="101"/>
      <c r="E8" s="168" t="str">
        <f>E7</f>
        <v>八一镇</v>
      </c>
      <c r="F8" s="168" t="s">
        <v>641</v>
      </c>
      <c r="G8" s="101"/>
      <c r="H8" s="141"/>
      <c r="I8" s="188"/>
      <c r="J8" s="191"/>
      <c r="K8" s="192"/>
      <c r="L8" s="160">
        <v>115995.75</v>
      </c>
      <c r="M8" s="102" t="s">
        <v>669</v>
      </c>
      <c r="N8" s="102" t="s">
        <v>670</v>
      </c>
      <c r="O8" s="101"/>
      <c r="P8" s="101"/>
      <c r="Q8" s="101"/>
      <c r="R8" s="101"/>
      <c r="S8" s="101"/>
      <c r="T8" s="101"/>
      <c r="U8" s="122" t="s">
        <v>670</v>
      </c>
      <c r="V8" s="192"/>
    </row>
    <row r="9" s="94" customFormat="1" spans="1:22">
      <c r="A9" s="102">
        <v>3</v>
      </c>
      <c r="B9" s="185" t="s">
        <v>673</v>
      </c>
      <c r="C9" s="185" t="s">
        <v>668</v>
      </c>
      <c r="D9" s="101"/>
      <c r="E9" s="168" t="str">
        <f>E8</f>
        <v>八一镇</v>
      </c>
      <c r="F9" s="168" t="s">
        <v>641</v>
      </c>
      <c r="G9" s="101"/>
      <c r="H9" s="101"/>
      <c r="I9" s="188"/>
      <c r="J9" s="191"/>
      <c r="K9" s="192"/>
      <c r="L9" s="160">
        <v>9356.5</v>
      </c>
      <c r="M9" s="102" t="s">
        <v>669</v>
      </c>
      <c r="N9" s="102" t="s">
        <v>670</v>
      </c>
      <c r="O9" s="101"/>
      <c r="P9" s="101"/>
      <c r="Q9" s="101"/>
      <c r="R9" s="101"/>
      <c r="S9" s="101"/>
      <c r="T9" s="101"/>
      <c r="U9" s="122" t="s">
        <v>670</v>
      </c>
      <c r="V9" s="192"/>
    </row>
    <row r="10" s="94" customFormat="1" spans="1:22">
      <c r="A10" s="102">
        <v>4</v>
      </c>
      <c r="B10" s="185" t="s">
        <v>674</v>
      </c>
      <c r="C10" s="185" t="s">
        <v>668</v>
      </c>
      <c r="D10" s="101"/>
      <c r="E10" s="168" t="str">
        <f>E9</f>
        <v>八一镇</v>
      </c>
      <c r="F10" s="168" t="s">
        <v>641</v>
      </c>
      <c r="G10" s="101"/>
      <c r="H10" s="101"/>
      <c r="I10" s="188"/>
      <c r="J10" s="193"/>
      <c r="K10" s="192"/>
      <c r="L10" s="160">
        <v>64543.5</v>
      </c>
      <c r="M10" s="102" t="s">
        <v>669</v>
      </c>
      <c r="N10" s="102" t="s">
        <v>670</v>
      </c>
      <c r="O10" s="101"/>
      <c r="P10" s="101"/>
      <c r="Q10" s="101"/>
      <c r="R10" s="101"/>
      <c r="S10" s="101"/>
      <c r="T10" s="101"/>
      <c r="U10" s="122" t="s">
        <v>670</v>
      </c>
      <c r="V10" s="192"/>
    </row>
    <row r="11" spans="1:22">
      <c r="A11" s="186"/>
      <c r="B11" s="187" t="s">
        <v>86</v>
      </c>
      <c r="C11" s="187"/>
      <c r="D11" s="186"/>
      <c r="E11" s="186"/>
      <c r="F11" s="186"/>
      <c r="G11" s="186"/>
      <c r="H11" s="186"/>
      <c r="I11" s="186"/>
      <c r="J11" s="186"/>
      <c r="K11" s="186"/>
      <c r="L11" s="160">
        <f>SUM(L7:L10)</f>
        <v>725993.73</v>
      </c>
      <c r="M11" s="194"/>
      <c r="N11" s="194"/>
      <c r="O11" s="186"/>
      <c r="P11" s="186"/>
      <c r="Q11" s="186"/>
      <c r="R11" s="186"/>
      <c r="S11" s="186"/>
      <c r="T11" s="186"/>
      <c r="U11" s="186"/>
      <c r="V11" s="186"/>
    </row>
  </sheetData>
  <autoFilter ref="A1:V11">
    <extLst/>
  </autoFilter>
  <mergeCells count="23">
    <mergeCell ref="A2:V2"/>
    <mergeCell ref="M4:T4"/>
    <mergeCell ref="O5:R5"/>
    <mergeCell ref="A4:A6"/>
    <mergeCell ref="B4:B6"/>
    <mergeCell ref="C4:C6"/>
    <mergeCell ref="D4:D6"/>
    <mergeCell ref="H4:H6"/>
    <mergeCell ref="I4:I6"/>
    <mergeCell ref="I7:I10"/>
    <mergeCell ref="J4:J6"/>
    <mergeCell ref="J7:J10"/>
    <mergeCell ref="K4:K6"/>
    <mergeCell ref="K7:K10"/>
    <mergeCell ref="L4:L6"/>
    <mergeCell ref="M5:M6"/>
    <mergeCell ref="N5:N6"/>
    <mergeCell ref="S5:S6"/>
    <mergeCell ref="T5:T6"/>
    <mergeCell ref="U4:U6"/>
    <mergeCell ref="V4:V6"/>
    <mergeCell ref="V7:V10"/>
    <mergeCell ref="E4:G5"/>
  </mergeCells>
  <dataValidations count="3">
    <dataValidation type="list" allowBlank="1" showInputMessage="1" showErrorMessage="1" sqref="M7 N7 M8:M10 N8:N10">
      <formula1>"是,否"</formula1>
    </dataValidation>
    <dataValidation type="list" allowBlank="1" showInputMessage="1" showErrorMessage="1" sqref="C7:C8 C9:C10">
      <formula1>"到户类资产,经营性资产"</formula1>
    </dataValidation>
    <dataValidation type="list" allowBlank="1" showInputMessage="1" showErrorMessage="1" sqref="S7:S8">
      <formula1>"部分,全部"</formula1>
    </dataValidation>
  </dataValidations>
  <pageMargins left="0.0388888888888889" right="0.0388888888888889" top="0.629861111111111" bottom="0.511805555555556" header="0.354166666666667" footer="0.236111111111111"/>
  <pageSetup paperSize="9" scale="88" orientation="landscape"/>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18"/>
  <sheetViews>
    <sheetView view="pageBreakPreview" zoomScaleNormal="100" workbookViewId="0">
      <selection activeCell="F5" sqref="F5"/>
    </sheetView>
  </sheetViews>
  <sheetFormatPr defaultColWidth="9" defaultRowHeight="14"/>
  <cols>
    <col min="1" max="1" width="4.62727272727273" customWidth="1"/>
    <col min="2" max="3" width="15" customWidth="1"/>
    <col min="4" max="4" width="14.1272727272727" customWidth="1"/>
    <col min="5" max="5" width="19.7545454545455" customWidth="1"/>
    <col min="6" max="6" width="11.5" customWidth="1"/>
    <col min="7" max="7" width="8.88181818181818" customWidth="1"/>
    <col min="8" max="8" width="12.1272727272727" customWidth="1"/>
    <col min="9" max="9" width="13.1272727272727" customWidth="1"/>
    <col min="10" max="10" width="29.3818181818182" customWidth="1"/>
  </cols>
  <sheetData>
    <row r="1" spans="1:1">
      <c r="A1" t="s">
        <v>675</v>
      </c>
    </row>
    <row r="2" ht="23" spans="1:10">
      <c r="A2" s="120" t="s">
        <v>676</v>
      </c>
      <c r="B2" s="120"/>
      <c r="C2" s="120"/>
      <c r="D2" s="120"/>
      <c r="E2" s="120"/>
      <c r="F2" s="120"/>
      <c r="G2" s="120"/>
      <c r="H2" s="120"/>
      <c r="I2" s="120"/>
      <c r="J2" s="120"/>
    </row>
    <row r="3" spans="1:1">
      <c r="A3" t="str">
        <f>项目资产清单!A3</f>
        <v>填报单位：林芝市巴宜区八一镇人民政府</v>
      </c>
    </row>
    <row r="4" ht="28" spans="1:10">
      <c r="A4" s="151" t="s">
        <v>621</v>
      </c>
      <c r="B4" s="151" t="s">
        <v>622</v>
      </c>
      <c r="C4" s="151" t="s">
        <v>677</v>
      </c>
      <c r="D4" s="151" t="s">
        <v>678</v>
      </c>
      <c r="E4" s="151" t="s">
        <v>679</v>
      </c>
      <c r="F4" s="151" t="s">
        <v>680</v>
      </c>
      <c r="G4" s="133" t="s">
        <v>681</v>
      </c>
      <c r="H4" s="151" t="s">
        <v>682</v>
      </c>
      <c r="I4" s="151" t="s">
        <v>683</v>
      </c>
      <c r="J4" s="151" t="s">
        <v>684</v>
      </c>
    </row>
    <row r="5" ht="84" spans="1:10">
      <c r="A5" s="151">
        <v>1</v>
      </c>
      <c r="B5" s="177" t="s">
        <v>685</v>
      </c>
      <c r="C5" s="177" t="s">
        <v>686</v>
      </c>
      <c r="D5" s="177" t="s">
        <v>687</v>
      </c>
      <c r="E5" s="177" t="s">
        <v>688</v>
      </c>
      <c r="F5" s="177" t="s">
        <v>689</v>
      </c>
      <c r="G5" s="177">
        <v>200</v>
      </c>
      <c r="H5" s="178" t="s">
        <v>690</v>
      </c>
      <c r="I5" s="177" t="s">
        <v>691</v>
      </c>
      <c r="J5" s="177" t="s">
        <v>692</v>
      </c>
    </row>
    <row r="6" spans="8:8">
      <c r="H6" s="179"/>
    </row>
    <row r="7" spans="8:8">
      <c r="H7" s="179"/>
    </row>
    <row r="8" spans="8:8">
      <c r="H8" s="179"/>
    </row>
    <row r="9" spans="8:8">
      <c r="H9" s="179"/>
    </row>
    <row r="10" spans="8:8">
      <c r="H10" s="179"/>
    </row>
    <row r="11" spans="8:8">
      <c r="H11" s="179"/>
    </row>
    <row r="12" spans="8:8">
      <c r="H12" s="179"/>
    </row>
    <row r="13" spans="8:8">
      <c r="H13" s="179"/>
    </row>
    <row r="14" spans="8:8">
      <c r="H14" s="179"/>
    </row>
    <row r="15" spans="8:8">
      <c r="H15" s="179"/>
    </row>
    <row r="16" spans="8:8">
      <c r="H16" s="179"/>
    </row>
    <row r="17" spans="8:8">
      <c r="H17" s="179"/>
    </row>
    <row r="18" spans="8:8">
      <c r="H18" s="179"/>
    </row>
  </sheetData>
  <mergeCells count="1">
    <mergeCell ref="A2:J2"/>
  </mergeCells>
  <pageMargins left="0.393055555555556" right="0.354166666666667" top="1" bottom="1" header="0.5" footer="0.5"/>
  <pageSetup paperSize="9" scale="99" orientation="landscape"/>
  <headerFooter/>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R5"/>
  <sheetViews>
    <sheetView view="pageBreakPreview" zoomScaleNormal="100" workbookViewId="0">
      <selection activeCell="N4" sqref="N4"/>
    </sheetView>
  </sheetViews>
  <sheetFormatPr defaultColWidth="9" defaultRowHeight="14" outlineLevelRow="4"/>
  <cols>
    <col min="1" max="1" width="3.5" customWidth="1"/>
    <col min="6" max="6" width="15.1818181818182" customWidth="1"/>
    <col min="8" max="8" width="15.9090909090909" customWidth="1"/>
    <col min="12" max="12" width="17.8181818181818" customWidth="1"/>
    <col min="14" max="14" width="5.54545454545455" customWidth="1"/>
    <col min="16" max="16" width="15.1818181818182" customWidth="1"/>
  </cols>
  <sheetData>
    <row r="1" spans="1:1">
      <c r="A1" t="s">
        <v>693</v>
      </c>
    </row>
    <row r="2" ht="23" spans="1:18">
      <c r="A2" s="120" t="s">
        <v>694</v>
      </c>
      <c r="B2" s="120"/>
      <c r="C2" s="120"/>
      <c r="D2" s="120"/>
      <c r="E2" s="120"/>
      <c r="F2" s="120"/>
      <c r="G2" s="120"/>
      <c r="H2" s="120"/>
      <c r="I2" s="120"/>
      <c r="J2" s="120"/>
      <c r="K2" s="120"/>
      <c r="L2" s="120"/>
      <c r="M2" s="120"/>
      <c r="N2" s="120"/>
      <c r="O2" s="120"/>
      <c r="P2" s="120"/>
      <c r="Q2" s="120"/>
      <c r="R2" s="120"/>
    </row>
    <row r="3" spans="1:18">
      <c r="A3" s="121" t="s">
        <v>620</v>
      </c>
      <c r="R3" s="176" t="s">
        <v>77</v>
      </c>
    </row>
    <row r="4" ht="210" customHeight="1" spans="1:18">
      <c r="A4" s="172" t="s">
        <v>622</v>
      </c>
      <c r="B4" s="133" t="str">
        <f>项目资产确认明细表!B6</f>
        <v>巴宜区八一镇加当嘎村边巴次仁奶牛养殖项目</v>
      </c>
      <c r="C4" s="172" t="s">
        <v>625</v>
      </c>
      <c r="D4" s="133" t="s">
        <v>642</v>
      </c>
      <c r="E4" s="172" t="s">
        <v>695</v>
      </c>
      <c r="F4" s="173">
        <f>项目资产确认明细表!L6</f>
        <v>3001126.89</v>
      </c>
      <c r="G4" s="172" t="s">
        <v>696</v>
      </c>
      <c r="H4" s="133" t="str">
        <f>项目资产确认明细表!I6</f>
        <v>林巴宜脱贫指[2018]23号</v>
      </c>
      <c r="I4" s="172" t="s">
        <v>631</v>
      </c>
      <c r="J4" s="133" t="str">
        <f>项目资产确认明细表!N6</f>
        <v>政策性资金</v>
      </c>
      <c r="K4" s="172" t="s">
        <v>697</v>
      </c>
      <c r="L4" s="133" t="str">
        <f>项目资产确认明细表!J6</f>
        <v>林芝市巴宜区八一镇加当嘎村边巴次仁</v>
      </c>
      <c r="M4" s="172" t="s">
        <v>698</v>
      </c>
      <c r="N4" s="174">
        <f>300000/F5</f>
        <v>0.413226709271993</v>
      </c>
      <c r="O4" s="172" t="s">
        <v>699</v>
      </c>
      <c r="P4" s="133" t="str">
        <f>L4</f>
        <v>林芝市巴宜区八一镇加当嘎村边巴次仁</v>
      </c>
      <c r="Q4" s="133"/>
      <c r="R4" s="133"/>
    </row>
    <row r="5" ht="208" customHeight="1" spans="1:18">
      <c r="A5" s="172" t="s">
        <v>623</v>
      </c>
      <c r="B5" s="133" t="str">
        <f>项目资产确认明细表!C6</f>
        <v>到户类</v>
      </c>
      <c r="C5" s="172" t="s">
        <v>700</v>
      </c>
      <c r="D5" s="133" t="str">
        <f>项目资产确认明细表!E6</f>
        <v>加当嘎村</v>
      </c>
      <c r="E5" s="172" t="s">
        <v>701</v>
      </c>
      <c r="F5" s="173">
        <f>项目资产确认明细表!M6</f>
        <v>725993.73</v>
      </c>
      <c r="G5" s="172" t="s">
        <v>632</v>
      </c>
      <c r="H5" s="133" t="str">
        <f>项目资产确认明细表!J6</f>
        <v>林芝市巴宜区八一镇加当嘎村边巴次仁</v>
      </c>
      <c r="I5" s="172" t="s">
        <v>702</v>
      </c>
      <c r="J5" s="175" t="str">
        <f>项目资产清单!V7</f>
        <v>林芝市巴宜区八一镇人民政府</v>
      </c>
      <c r="K5" s="172" t="s">
        <v>703</v>
      </c>
      <c r="L5" s="133" t="str">
        <f>L4</f>
        <v>林芝市巴宜区八一镇加当嘎村边巴次仁</v>
      </c>
      <c r="M5" s="172" t="s">
        <v>704</v>
      </c>
      <c r="N5" s="133" t="s">
        <v>669</v>
      </c>
      <c r="O5" s="172" t="s">
        <v>705</v>
      </c>
      <c r="P5" s="133"/>
      <c r="Q5" s="172" t="s">
        <v>706</v>
      </c>
      <c r="R5" s="133"/>
    </row>
  </sheetData>
  <mergeCells count="2">
    <mergeCell ref="A2:R2"/>
    <mergeCell ref="Q4:R4"/>
  </mergeCells>
  <pageMargins left="0.196527777777778" right="0.156944444444444" top="1" bottom="1" header="0.5" footer="0.5"/>
  <pageSetup paperSize="9" scale="81" orientation="landscape"/>
  <headerFooter/>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0"/>
  <sheetViews>
    <sheetView tabSelected="1" view="pageBreakPreview" zoomScaleNormal="100" workbookViewId="0">
      <selection activeCell="J8" sqref="J8"/>
    </sheetView>
  </sheetViews>
  <sheetFormatPr defaultColWidth="9" defaultRowHeight="14"/>
  <cols>
    <col min="1" max="1" width="4.12727272727273" style="153" customWidth="1"/>
    <col min="2" max="2" width="7.90909090909091" style="153" customWidth="1"/>
    <col min="3" max="3" width="9.36363636363636" style="153" customWidth="1"/>
    <col min="4" max="4" width="15.8181818181818" style="154" customWidth="1"/>
    <col min="5" max="5" width="3.88181818181818" style="153" customWidth="1"/>
    <col min="6" max="6" width="6.45454545454545" style="153" customWidth="1"/>
    <col min="7" max="7" width="9.72727272727273" style="153" customWidth="1"/>
    <col min="8" max="8" width="10.9090909090909" style="153" customWidth="1"/>
    <col min="9" max="9" width="7.09090909090909" style="153" customWidth="1"/>
    <col min="10" max="10" width="6.90909090909091" style="153" customWidth="1"/>
    <col min="11" max="11" width="10.6363636363636" style="153" customWidth="1"/>
    <col min="12" max="12" width="11.6363636363636" style="153" customWidth="1"/>
    <col min="13" max="13" width="5.81818181818182" style="155" customWidth="1"/>
    <col min="14" max="14" width="9.5" style="153" customWidth="1"/>
    <col min="15" max="15" width="10.7272727272727" style="156" customWidth="1"/>
    <col min="16" max="16" width="10.1818181818182" style="153" customWidth="1"/>
    <col min="17" max="17" width="9" style="153"/>
    <col min="18" max="18" width="5.54545454545455" style="153" customWidth="1"/>
    <col min="19" max="19" width="8.63636363636364" style="153" customWidth="1"/>
    <col min="20" max="16384" width="9" style="153"/>
  </cols>
  <sheetData>
    <row r="1" spans="1:1">
      <c r="A1" s="153" t="s">
        <v>707</v>
      </c>
    </row>
    <row r="2" ht="23" spans="1:19">
      <c r="A2" s="97" t="s">
        <v>708</v>
      </c>
      <c r="B2" s="98"/>
      <c r="C2" s="98"/>
      <c r="D2" s="157"/>
      <c r="E2" s="98"/>
      <c r="F2" s="98"/>
      <c r="G2" s="98"/>
      <c r="H2" s="98"/>
      <c r="I2" s="98"/>
      <c r="J2" s="98"/>
      <c r="K2" s="98"/>
      <c r="L2" s="98"/>
      <c r="M2" s="98"/>
      <c r="N2" s="98"/>
      <c r="O2" s="165"/>
      <c r="P2" s="98"/>
      <c r="Q2" s="98"/>
      <c r="R2" s="98"/>
      <c r="S2" s="98"/>
    </row>
    <row r="3" s="121" customFormat="1" spans="1:19">
      <c r="A3" s="121" t="s">
        <v>620</v>
      </c>
      <c r="B3" s="94"/>
      <c r="C3" s="94"/>
      <c r="D3" s="129"/>
      <c r="E3" s="94"/>
      <c r="F3" s="94"/>
      <c r="G3" s="94"/>
      <c r="H3" s="94"/>
      <c r="I3" s="94"/>
      <c r="J3" s="94"/>
      <c r="K3" s="94"/>
      <c r="L3" s="94"/>
      <c r="M3" s="99"/>
      <c r="N3" s="94"/>
      <c r="O3" s="166"/>
      <c r="P3" s="94"/>
      <c r="Q3" s="94"/>
      <c r="R3" s="94"/>
      <c r="S3" s="130" t="s">
        <v>77</v>
      </c>
    </row>
    <row r="4" s="121" customFormat="1" spans="1:19">
      <c r="A4" s="100" t="s">
        <v>621</v>
      </c>
      <c r="B4" s="100" t="s">
        <v>709</v>
      </c>
      <c r="C4" s="100" t="s">
        <v>710</v>
      </c>
      <c r="D4" s="100" t="s">
        <v>118</v>
      </c>
      <c r="E4" s="100" t="s">
        <v>711</v>
      </c>
      <c r="F4" s="100" t="s">
        <v>122</v>
      </c>
      <c r="G4" s="100" t="s">
        <v>712</v>
      </c>
      <c r="H4" s="100"/>
      <c r="I4" s="100" t="s">
        <v>329</v>
      </c>
      <c r="J4" s="100" t="s">
        <v>713</v>
      </c>
      <c r="K4" s="100" t="s">
        <v>714</v>
      </c>
      <c r="L4" s="100"/>
      <c r="M4" s="100" t="s">
        <v>715</v>
      </c>
      <c r="N4" s="100" t="s">
        <v>716</v>
      </c>
      <c r="O4" s="100" t="s">
        <v>651</v>
      </c>
      <c r="P4" s="100" t="s">
        <v>717</v>
      </c>
      <c r="Q4" s="100" t="s">
        <v>718</v>
      </c>
      <c r="R4" s="100" t="s">
        <v>719</v>
      </c>
      <c r="S4" s="100" t="s">
        <v>720</v>
      </c>
    </row>
    <row r="5" s="121" customFormat="1" ht="39" spans="1:19">
      <c r="A5" s="100"/>
      <c r="B5" s="100"/>
      <c r="C5" s="100"/>
      <c r="D5" s="100"/>
      <c r="E5" s="100"/>
      <c r="F5" s="100"/>
      <c r="G5" s="100" t="s">
        <v>721</v>
      </c>
      <c r="H5" s="100" t="s">
        <v>722</v>
      </c>
      <c r="I5" s="100"/>
      <c r="J5" s="100"/>
      <c r="K5" s="100" t="s">
        <v>721</v>
      </c>
      <c r="L5" s="100" t="s">
        <v>722</v>
      </c>
      <c r="M5" s="100"/>
      <c r="N5" s="100"/>
      <c r="O5" s="100"/>
      <c r="P5" s="100"/>
      <c r="Q5" s="100"/>
      <c r="R5" s="100"/>
      <c r="S5" s="100"/>
    </row>
    <row r="6" s="121" customFormat="1" spans="1:19">
      <c r="A6" s="102">
        <v>1</v>
      </c>
      <c r="B6" s="140" t="str">
        <f>项目资产清单!B7</f>
        <v>仓库</v>
      </c>
      <c r="C6" s="141"/>
      <c r="D6" s="145" t="s">
        <v>723</v>
      </c>
      <c r="E6" s="158" t="s">
        <v>724</v>
      </c>
      <c r="F6" s="159">
        <v>297.5</v>
      </c>
      <c r="G6" s="160">
        <v>536097.98</v>
      </c>
      <c r="H6" s="160">
        <v>536097.98</v>
      </c>
      <c r="I6" s="101"/>
      <c r="J6" s="167"/>
      <c r="K6" s="160">
        <v>536097.98</v>
      </c>
      <c r="L6" s="160"/>
      <c r="M6" s="107" t="s">
        <v>725</v>
      </c>
      <c r="N6" s="102" t="s">
        <v>668</v>
      </c>
      <c r="O6" s="168" t="s">
        <v>232</v>
      </c>
      <c r="P6" s="102" t="s">
        <v>726</v>
      </c>
      <c r="Q6" s="102" t="s">
        <v>667</v>
      </c>
      <c r="R6" s="141"/>
      <c r="S6" s="122"/>
    </row>
    <row r="7" s="121" customFormat="1" spans="1:19">
      <c r="A7" s="102">
        <v>2</v>
      </c>
      <c r="B7" s="140" t="str">
        <f>项目资产清单!B8</f>
        <v>伙房</v>
      </c>
      <c r="C7" s="141"/>
      <c r="D7" s="146"/>
      <c r="E7" s="158" t="s">
        <v>724</v>
      </c>
      <c r="F7" s="159">
        <v>63.9</v>
      </c>
      <c r="G7" s="160">
        <v>115995.75</v>
      </c>
      <c r="H7" s="160">
        <v>115995.75</v>
      </c>
      <c r="I7" s="101"/>
      <c r="J7" s="167"/>
      <c r="K7" s="160">
        <v>115995.75</v>
      </c>
      <c r="L7" s="160"/>
      <c r="M7" s="107" t="s">
        <v>725</v>
      </c>
      <c r="N7" s="102" t="s">
        <v>668</v>
      </c>
      <c r="O7" s="168" t="s">
        <v>232</v>
      </c>
      <c r="P7" s="102" t="s">
        <v>726</v>
      </c>
      <c r="Q7" s="102" t="s">
        <v>672</v>
      </c>
      <c r="R7" s="141"/>
      <c r="S7" s="122"/>
    </row>
    <row r="8" s="121" customFormat="1" spans="1:19">
      <c r="A8" s="102">
        <v>3</v>
      </c>
      <c r="B8" s="140" t="str">
        <f>项目资产清单!B9</f>
        <v>厂区大门</v>
      </c>
      <c r="C8" s="101"/>
      <c r="D8" s="146"/>
      <c r="E8" s="158" t="s">
        <v>727</v>
      </c>
      <c r="F8" s="159">
        <v>1</v>
      </c>
      <c r="G8" s="160">
        <v>9356.5</v>
      </c>
      <c r="H8" s="160">
        <v>9356.5</v>
      </c>
      <c r="I8" s="111"/>
      <c r="J8" s="111"/>
      <c r="K8" s="160">
        <v>9356.5</v>
      </c>
      <c r="L8" s="160"/>
      <c r="M8" s="107" t="s">
        <v>725</v>
      </c>
      <c r="N8" s="102" t="s">
        <v>668</v>
      </c>
      <c r="O8" s="168" t="s">
        <v>232</v>
      </c>
      <c r="P8" s="102" t="s">
        <v>726</v>
      </c>
      <c r="Q8" s="102" t="s">
        <v>673</v>
      </c>
      <c r="R8" s="101"/>
      <c r="S8" s="101"/>
    </row>
    <row r="9" s="121" customFormat="1" spans="1:19">
      <c r="A9" s="102">
        <v>4</v>
      </c>
      <c r="B9" s="140" t="str">
        <f>项目资产清单!B10</f>
        <v>晾粪场</v>
      </c>
      <c r="C9" s="101"/>
      <c r="D9" s="147"/>
      <c r="E9" s="158" t="s">
        <v>724</v>
      </c>
      <c r="F9" s="159">
        <v>450</v>
      </c>
      <c r="G9" s="160">
        <v>64543.5</v>
      </c>
      <c r="H9" s="160">
        <v>64543.5</v>
      </c>
      <c r="I9" s="101"/>
      <c r="J9" s="101"/>
      <c r="K9" s="160">
        <v>64543.5</v>
      </c>
      <c r="L9" s="160"/>
      <c r="M9" s="107" t="s">
        <v>725</v>
      </c>
      <c r="N9" s="102" t="s">
        <v>668</v>
      </c>
      <c r="O9" s="168" t="s">
        <v>232</v>
      </c>
      <c r="P9" s="102" t="s">
        <v>726</v>
      </c>
      <c r="Q9" s="102" t="s">
        <v>674</v>
      </c>
      <c r="R9" s="101"/>
      <c r="S9" s="101"/>
    </row>
    <row r="10" s="121" customFormat="1" spans="1:19">
      <c r="A10" s="161" t="s">
        <v>86</v>
      </c>
      <c r="B10" s="162"/>
      <c r="C10" s="162"/>
      <c r="D10" s="162"/>
      <c r="E10" s="163"/>
      <c r="F10" s="164"/>
      <c r="G10" s="160">
        <f t="shared" ref="G10:L10" si="0">SUM(G6:G9)</f>
        <v>725993.73</v>
      </c>
      <c r="H10" s="160">
        <f t="shared" si="0"/>
        <v>725993.73</v>
      </c>
      <c r="I10" s="160"/>
      <c r="J10" s="160"/>
      <c r="K10" s="160">
        <f t="shared" si="0"/>
        <v>725993.73</v>
      </c>
      <c r="L10" s="160">
        <v>300000</v>
      </c>
      <c r="M10" s="169"/>
      <c r="N10" s="170"/>
      <c r="O10" s="171"/>
      <c r="P10" s="170"/>
      <c r="Q10" s="170"/>
      <c r="R10" s="170"/>
      <c r="S10" s="170"/>
    </row>
  </sheetData>
  <autoFilter ref="A1:S10">
    <extLst/>
  </autoFilter>
  <mergeCells count="20">
    <mergeCell ref="A2:S2"/>
    <mergeCell ref="G4:H4"/>
    <mergeCell ref="K4:L4"/>
    <mergeCell ref="A10:E10"/>
    <mergeCell ref="A4:A5"/>
    <mergeCell ref="B4:B5"/>
    <mergeCell ref="C4:C5"/>
    <mergeCell ref="D4:D5"/>
    <mergeCell ref="D6:D9"/>
    <mergeCell ref="E4:E5"/>
    <mergeCell ref="F4:F5"/>
    <mergeCell ref="I4:I5"/>
    <mergeCell ref="J4:J5"/>
    <mergeCell ref="M4:M5"/>
    <mergeCell ref="N4:N5"/>
    <mergeCell ref="O4:O5"/>
    <mergeCell ref="P4:P5"/>
    <mergeCell ref="Q4:Q5"/>
    <mergeCell ref="R4:R5"/>
    <mergeCell ref="S4:S5"/>
  </mergeCells>
  <pageMargins left="0.0388888888888889" right="0.0388888888888889" top="0.550694444444444" bottom="0.629861111111111" header="0.314583333333333" footer="0.196527777777778"/>
  <pageSetup paperSize="9" scale="90" orientation="landscape"/>
  <headerFooter/>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8"/>
  <sheetViews>
    <sheetView view="pageBreakPreview" zoomScaleNormal="100" workbookViewId="0">
      <selection activeCell="A5" sqref="A5"/>
    </sheetView>
  </sheetViews>
  <sheetFormatPr defaultColWidth="9" defaultRowHeight="14" outlineLevelRow="7" outlineLevelCol="5"/>
  <cols>
    <col min="1" max="1" width="10.6272727272727" customWidth="1"/>
    <col min="2" max="6" width="24.6272727272727" customWidth="1"/>
  </cols>
  <sheetData>
    <row r="1" spans="1:1">
      <c r="A1" t="s">
        <v>728</v>
      </c>
    </row>
    <row r="2" ht="23" spans="1:6">
      <c r="A2" s="120" t="s">
        <v>729</v>
      </c>
      <c r="B2" s="120"/>
      <c r="C2" s="120"/>
      <c r="D2" s="120"/>
      <c r="E2" s="120"/>
      <c r="F2" s="120"/>
    </row>
    <row r="3" ht="21" spans="1:6">
      <c r="A3" s="150" t="s">
        <v>730</v>
      </c>
      <c r="B3" s="150"/>
      <c r="C3" s="150"/>
      <c r="D3" s="150"/>
      <c r="E3" s="150"/>
      <c r="F3" s="150"/>
    </row>
    <row r="4" ht="29" customHeight="1" spans="1:6">
      <c r="A4" s="151" t="s">
        <v>731</v>
      </c>
      <c r="B4" s="151" t="s">
        <v>732</v>
      </c>
      <c r="C4" s="151" t="s">
        <v>733</v>
      </c>
      <c r="D4" s="151" t="s">
        <v>734</v>
      </c>
      <c r="E4" s="151" t="s">
        <v>735</v>
      </c>
      <c r="F4" s="151" t="s">
        <v>736</v>
      </c>
    </row>
    <row r="5" ht="60" customHeight="1" spans="1:6">
      <c r="A5" s="134"/>
      <c r="B5" s="134"/>
      <c r="C5" s="134"/>
      <c r="D5" s="134"/>
      <c r="E5" s="134"/>
      <c r="F5" s="134"/>
    </row>
    <row r="6" ht="60" customHeight="1" spans="1:6">
      <c r="A6" s="134"/>
      <c r="B6" s="134"/>
      <c r="C6" s="134"/>
      <c r="D6" s="134"/>
      <c r="E6" s="134"/>
      <c r="F6" s="134"/>
    </row>
    <row r="7" ht="60" customHeight="1" spans="1:6">
      <c r="A7" s="134"/>
      <c r="B7" s="134"/>
      <c r="C7" s="134"/>
      <c r="D7" s="134"/>
      <c r="E7" s="134"/>
      <c r="F7" s="134"/>
    </row>
    <row r="8" ht="60" customHeight="1" spans="1:6">
      <c r="A8" s="134"/>
      <c r="B8" s="134"/>
      <c r="C8" s="134"/>
      <c r="D8" s="134"/>
      <c r="E8" s="134"/>
      <c r="F8" s="134"/>
    </row>
  </sheetData>
  <mergeCells count="2">
    <mergeCell ref="A2:F2"/>
    <mergeCell ref="A3:F3"/>
  </mergeCells>
  <pageMargins left="0.75" right="0.75" top="1" bottom="1" header="0.5" footer="0.5"/>
  <pageSetup paperSize="9" scale="9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2:H25"/>
  <sheetViews>
    <sheetView view="pageBreakPreview" zoomScaleNormal="100" workbookViewId="0">
      <selection activeCell="A4" sqref="A4"/>
    </sheetView>
  </sheetViews>
  <sheetFormatPr defaultColWidth="9" defaultRowHeight="14" outlineLevelCol="7"/>
  <cols>
    <col min="1" max="1" width="7.38181818181818" style="153" customWidth="1"/>
    <col min="2" max="3" width="23.7545454545455" style="153" customWidth="1"/>
    <col min="4" max="4" width="14.8818181818182" style="153" customWidth="1"/>
    <col min="5" max="7" width="13" style="153" customWidth="1"/>
    <col min="8" max="8" width="23.5" style="153" customWidth="1"/>
    <col min="9" max="16384" width="9" style="153"/>
  </cols>
  <sheetData>
    <row r="2" ht="23" spans="1:8">
      <c r="A2" s="98" t="s">
        <v>52</v>
      </c>
      <c r="B2" s="98"/>
      <c r="C2" s="98"/>
      <c r="D2" s="98"/>
      <c r="E2" s="98"/>
      <c r="F2" s="98"/>
      <c r="G2" s="98"/>
      <c r="H2" s="98"/>
    </row>
    <row r="3" spans="8:8">
      <c r="H3" s="238" t="s">
        <v>53</v>
      </c>
    </row>
    <row r="4" spans="1:8">
      <c r="A4" s="203" t="s">
        <v>54</v>
      </c>
      <c r="H4" s="238"/>
    </row>
    <row r="5" spans="1:8">
      <c r="A5" s="203" t="s">
        <v>55</v>
      </c>
      <c r="H5" s="238"/>
    </row>
    <row r="6" spans="1:8">
      <c r="A6" s="203" t="s">
        <v>56</v>
      </c>
      <c r="H6" s="238" t="s">
        <v>57</v>
      </c>
    </row>
    <row r="7" spans="1:8">
      <c r="A7" s="203"/>
      <c r="D7" s="228" t="s">
        <v>58</v>
      </c>
      <c r="H7" s="238"/>
    </row>
    <row r="8" spans="1:8">
      <c r="A8" s="284" t="s">
        <v>59</v>
      </c>
      <c r="B8" s="284" t="s">
        <v>60</v>
      </c>
      <c r="C8" s="284" t="s">
        <v>61</v>
      </c>
      <c r="D8" s="284" t="s">
        <v>62</v>
      </c>
      <c r="E8" s="284" t="s">
        <v>63</v>
      </c>
      <c r="F8" s="284"/>
      <c r="G8" s="284" t="s">
        <v>64</v>
      </c>
      <c r="H8" s="284" t="s">
        <v>65</v>
      </c>
    </row>
    <row r="9" spans="1:8">
      <c r="A9" s="284"/>
      <c r="B9" s="284"/>
      <c r="C9" s="284"/>
      <c r="D9" s="284"/>
      <c r="E9" s="284" t="s">
        <v>66</v>
      </c>
      <c r="F9" s="284" t="s">
        <v>67</v>
      </c>
      <c r="G9" s="284"/>
      <c r="H9" s="284"/>
    </row>
    <row r="10" spans="1:8">
      <c r="A10" s="284">
        <v>1</v>
      </c>
      <c r="B10" s="170" t="s">
        <v>68</v>
      </c>
      <c r="C10" s="231"/>
      <c r="D10" s="232">
        <v>312</v>
      </c>
      <c r="E10" s="232">
        <v>0</v>
      </c>
      <c r="F10" s="232">
        <v>0</v>
      </c>
      <c r="G10" s="232"/>
      <c r="H10" s="231"/>
    </row>
    <row r="11" spans="1:8">
      <c r="A11" s="284"/>
      <c r="B11" s="231"/>
      <c r="C11" s="231"/>
      <c r="D11" s="232"/>
      <c r="E11" s="232"/>
      <c r="F11" s="232"/>
      <c r="G11" s="232"/>
      <c r="H11" s="231"/>
    </row>
    <row r="12" ht="66" customHeight="1" spans="1:8">
      <c r="A12" s="296"/>
      <c r="B12" s="297"/>
      <c r="C12" s="297"/>
      <c r="D12" s="297"/>
      <c r="E12" s="297"/>
      <c r="F12" s="298"/>
      <c r="G12" s="299"/>
      <c r="H12" s="300"/>
    </row>
    <row r="13" spans="1:8">
      <c r="A13" s="301"/>
      <c r="B13" s="302"/>
      <c r="C13" s="302"/>
      <c r="D13" s="302"/>
      <c r="E13" s="302"/>
      <c r="F13" s="303"/>
      <c r="G13" s="304"/>
      <c r="H13" s="305"/>
    </row>
    <row r="16" spans="1:1">
      <c r="A16" s="203" t="s">
        <v>54</v>
      </c>
    </row>
    <row r="17" spans="1:1">
      <c r="A17" s="228" t="str">
        <f>A5</f>
        <v>填报单位：林芝市巴建藏猪产业饲料加工生产有限责任公司</v>
      </c>
    </row>
    <row r="18" spans="1:8">
      <c r="A18" s="228" t="str">
        <f>A6</f>
        <v>项目名称：巴宜区八一镇藏香猪产业饲料加工厂建设项目</v>
      </c>
      <c r="H18" s="238" t="s">
        <v>57</v>
      </c>
    </row>
    <row r="19" spans="1:8">
      <c r="A19" s="228"/>
      <c r="D19" s="228" t="s">
        <v>69</v>
      </c>
      <c r="H19" s="238"/>
    </row>
    <row r="20" spans="1:8">
      <c r="A20" s="284" t="s">
        <v>59</v>
      </c>
      <c r="B20" s="284" t="s">
        <v>70</v>
      </c>
      <c r="C20" s="284" t="s">
        <v>71</v>
      </c>
      <c r="D20" s="284" t="s">
        <v>62</v>
      </c>
      <c r="E20" s="233" t="s">
        <v>63</v>
      </c>
      <c r="F20" s="235"/>
      <c r="G20" s="284" t="s">
        <v>64</v>
      </c>
      <c r="H20" s="284" t="s">
        <v>65</v>
      </c>
    </row>
    <row r="21" spans="1:8">
      <c r="A21" s="284"/>
      <c r="B21" s="284"/>
      <c r="C21" s="284"/>
      <c r="D21" s="284"/>
      <c r="E21" s="284" t="s">
        <v>72</v>
      </c>
      <c r="F21" s="284" t="s">
        <v>73</v>
      </c>
      <c r="G21" s="284"/>
      <c r="H21" s="284"/>
    </row>
    <row r="22" spans="1:8">
      <c r="A22" s="284">
        <v>1</v>
      </c>
      <c r="B22" s="231"/>
      <c r="C22" s="231"/>
      <c r="D22" s="232">
        <v>2466428.61</v>
      </c>
      <c r="E22" s="232">
        <v>0</v>
      </c>
      <c r="F22" s="232">
        <v>0</v>
      </c>
      <c r="G22" s="232"/>
      <c r="H22" s="231"/>
    </row>
    <row r="23" spans="1:8">
      <c r="A23" s="284"/>
      <c r="B23" s="231"/>
      <c r="C23" s="231"/>
      <c r="D23" s="232"/>
      <c r="E23" s="232"/>
      <c r="F23" s="232"/>
      <c r="G23" s="232"/>
      <c r="H23" s="231"/>
    </row>
    <row r="24" ht="62" customHeight="1" spans="1:8">
      <c r="A24" s="306"/>
      <c r="B24" s="302"/>
      <c r="C24" s="302"/>
      <c r="D24" s="302"/>
      <c r="E24" s="302"/>
      <c r="F24" s="303"/>
      <c r="G24" s="307"/>
      <c r="H24" s="300"/>
    </row>
    <row r="25" spans="1:8">
      <c r="A25" s="308"/>
      <c r="B25" s="302"/>
      <c r="C25" s="302"/>
      <c r="D25" s="302"/>
      <c r="E25" s="302"/>
      <c r="F25" s="303"/>
      <c r="G25" s="304"/>
      <c r="H25" s="305"/>
    </row>
  </sheetData>
  <mergeCells count="21">
    <mergeCell ref="A2:H2"/>
    <mergeCell ref="E8:F8"/>
    <mergeCell ref="A12:F12"/>
    <mergeCell ref="A13:F13"/>
    <mergeCell ref="E20:F20"/>
    <mergeCell ref="A24:F24"/>
    <mergeCell ref="A25:F25"/>
    <mergeCell ref="A8:A9"/>
    <mergeCell ref="A20:A21"/>
    <mergeCell ref="B8:B9"/>
    <mergeCell ref="B20:B21"/>
    <mergeCell ref="C8:C9"/>
    <mergeCell ref="C20:C21"/>
    <mergeCell ref="D8:D9"/>
    <mergeCell ref="D20:D21"/>
    <mergeCell ref="G8:G9"/>
    <mergeCell ref="G20:G21"/>
    <mergeCell ref="H8:H9"/>
    <mergeCell ref="H20:H21"/>
    <mergeCell ref="G12:H13"/>
    <mergeCell ref="G24:H25"/>
  </mergeCells>
  <pageMargins left="0.75" right="0.75" top="1" bottom="1" header="0.5" footer="0.5"/>
  <pageSetup paperSize="9" orientation="landscape"/>
  <headerFooter/>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8"/>
  <sheetViews>
    <sheetView view="pageBreakPreview" zoomScaleNormal="100" workbookViewId="0">
      <selection activeCell="A5" sqref="A5"/>
    </sheetView>
  </sheetViews>
  <sheetFormatPr defaultColWidth="9" defaultRowHeight="14" outlineLevelCol="7"/>
  <cols>
    <col min="1" max="1" width="4.88181818181818" customWidth="1"/>
    <col min="2" max="2" width="14.3818181818182" customWidth="1"/>
    <col min="3" max="3" width="18.8818181818182" customWidth="1"/>
    <col min="5" max="5" width="27.2545454545455" customWidth="1"/>
    <col min="6" max="8" width="21.1272727272727" customWidth="1"/>
  </cols>
  <sheetData>
    <row r="1" spans="1:1">
      <c r="A1" t="s">
        <v>737</v>
      </c>
    </row>
    <row r="2" ht="23" spans="1:8">
      <c r="A2" s="120" t="s">
        <v>738</v>
      </c>
      <c r="B2" s="120"/>
      <c r="C2" s="120"/>
      <c r="D2" s="120"/>
      <c r="E2" s="120"/>
      <c r="F2" s="120"/>
      <c r="G2" s="120"/>
      <c r="H2" s="120"/>
    </row>
    <row r="3" ht="21" spans="1:8">
      <c r="A3" s="150" t="s">
        <v>739</v>
      </c>
      <c r="B3" s="150"/>
      <c r="C3" s="150"/>
      <c r="D3" s="150"/>
      <c r="E3" s="150"/>
      <c r="F3" s="150"/>
      <c r="G3" s="150"/>
      <c r="H3" s="150"/>
    </row>
    <row r="4" spans="1:8">
      <c r="A4" s="151" t="s">
        <v>621</v>
      </c>
      <c r="B4" s="151" t="s">
        <v>740</v>
      </c>
      <c r="C4" s="151" t="s">
        <v>741</v>
      </c>
      <c r="D4" s="151" t="s">
        <v>635</v>
      </c>
      <c r="E4" s="151" t="s">
        <v>742</v>
      </c>
      <c r="F4" s="151" t="s">
        <v>743</v>
      </c>
      <c r="G4" s="151" t="s">
        <v>744</v>
      </c>
      <c r="H4" s="151" t="s">
        <v>745</v>
      </c>
    </row>
    <row r="5" ht="20" customHeight="1" spans="1:8">
      <c r="A5" s="134"/>
      <c r="B5" s="134"/>
      <c r="C5" s="134"/>
      <c r="D5" s="134"/>
      <c r="E5" s="152"/>
      <c r="F5" s="136"/>
      <c r="G5" s="136"/>
      <c r="H5" s="134"/>
    </row>
    <row r="6" ht="20" customHeight="1" spans="1:8">
      <c r="A6" s="134"/>
      <c r="B6" s="134"/>
      <c r="C6" s="134"/>
      <c r="D6" s="134"/>
      <c r="E6" s="152"/>
      <c r="F6" s="136"/>
      <c r="G6" s="136"/>
      <c r="H6" s="134"/>
    </row>
    <row r="7" ht="20" customHeight="1" spans="1:8">
      <c r="A7" s="134"/>
      <c r="B7" s="134"/>
      <c r="C7" s="134"/>
      <c r="D7" s="134"/>
      <c r="E7" s="152"/>
      <c r="F7" s="136"/>
      <c r="G7" s="136"/>
      <c r="H7" s="134"/>
    </row>
    <row r="8" ht="20" customHeight="1" spans="1:8">
      <c r="A8" s="134"/>
      <c r="B8" s="134"/>
      <c r="C8" s="134"/>
      <c r="D8" s="134"/>
      <c r="E8" s="152"/>
      <c r="F8" s="136"/>
      <c r="G8" s="136"/>
      <c r="H8" s="134"/>
    </row>
    <row r="9" ht="20" customHeight="1" spans="1:8">
      <c r="A9" s="134"/>
      <c r="B9" s="134"/>
      <c r="C9" s="134"/>
      <c r="D9" s="134"/>
      <c r="E9" s="152"/>
      <c r="F9" s="136"/>
      <c r="G9" s="136"/>
      <c r="H9" s="134"/>
    </row>
    <row r="10" ht="20" customHeight="1" spans="1:8">
      <c r="A10" s="134"/>
      <c r="B10" s="134"/>
      <c r="C10" s="134"/>
      <c r="D10" s="134"/>
      <c r="E10" s="152"/>
      <c r="F10" s="136"/>
      <c r="G10" s="136"/>
      <c r="H10" s="134"/>
    </row>
    <row r="11" ht="20" customHeight="1" spans="1:8">
      <c r="A11" s="134"/>
      <c r="B11" s="134"/>
      <c r="C11" s="134"/>
      <c r="D11" s="134"/>
      <c r="E11" s="152"/>
      <c r="F11" s="136"/>
      <c r="G11" s="136"/>
      <c r="H11" s="134"/>
    </row>
    <row r="12" ht="20" customHeight="1" spans="1:8">
      <c r="A12" s="134"/>
      <c r="B12" s="134"/>
      <c r="C12" s="134"/>
      <c r="D12" s="134"/>
      <c r="E12" s="152"/>
      <c r="F12" s="136"/>
      <c r="G12" s="136"/>
      <c r="H12" s="134"/>
    </row>
    <row r="13" ht="20" customHeight="1" spans="1:8">
      <c r="A13" s="134"/>
      <c r="B13" s="134"/>
      <c r="C13" s="134"/>
      <c r="D13" s="134"/>
      <c r="E13" s="152"/>
      <c r="F13" s="136"/>
      <c r="G13" s="136"/>
      <c r="H13" s="134"/>
    </row>
    <row r="14" ht="20" customHeight="1" spans="1:8">
      <c r="A14" s="134"/>
      <c r="B14" s="134"/>
      <c r="C14" s="134"/>
      <c r="D14" s="134"/>
      <c r="E14" s="152"/>
      <c r="F14" s="136"/>
      <c r="G14" s="136"/>
      <c r="H14" s="134"/>
    </row>
    <row r="15" ht="20" customHeight="1" spans="1:8">
      <c r="A15" s="134"/>
      <c r="B15" s="134"/>
      <c r="C15" s="134"/>
      <c r="D15" s="134"/>
      <c r="E15" s="152"/>
      <c r="F15" s="136"/>
      <c r="G15" s="136"/>
      <c r="H15" s="134"/>
    </row>
    <row r="16" ht="20" customHeight="1" spans="1:8">
      <c r="A16" s="134"/>
      <c r="B16" s="134"/>
      <c r="C16" s="134"/>
      <c r="D16" s="134"/>
      <c r="E16" s="152"/>
      <c r="F16" s="136"/>
      <c r="G16" s="136"/>
      <c r="H16" s="134"/>
    </row>
    <row r="17" ht="20" customHeight="1" spans="1:8">
      <c r="A17" s="134"/>
      <c r="B17" s="134"/>
      <c r="C17" s="134"/>
      <c r="D17" s="134"/>
      <c r="E17" s="152"/>
      <c r="F17" s="136"/>
      <c r="G17" s="136"/>
      <c r="H17" s="134"/>
    </row>
    <row r="18" ht="20" customHeight="1" spans="1:8">
      <c r="A18" s="134"/>
      <c r="B18" s="134"/>
      <c r="C18" s="134"/>
      <c r="D18" s="134"/>
      <c r="E18" s="152"/>
      <c r="F18" s="136"/>
      <c r="G18" s="136"/>
      <c r="H18" s="134"/>
    </row>
  </sheetData>
  <mergeCells count="2">
    <mergeCell ref="A2:H2"/>
    <mergeCell ref="A3:H3"/>
  </mergeCells>
  <pageMargins left="0.75" right="0.75" top="1" bottom="1" header="0.5" footer="0.5"/>
  <pageSetup paperSize="9" scale="96" orientation="landscape"/>
  <headerFooter/>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Z10"/>
  <sheetViews>
    <sheetView view="pageBreakPreview" zoomScaleNormal="100" topLeftCell="B1" workbookViewId="0">
      <selection activeCell="R1" sqref="R$1:R$1048576"/>
    </sheetView>
  </sheetViews>
  <sheetFormatPr defaultColWidth="9" defaultRowHeight="13"/>
  <cols>
    <col min="1" max="1" width="4.62727272727273" style="137" customWidth="1"/>
    <col min="2" max="2" width="7.90909090909091" style="138" customWidth="1"/>
    <col min="3" max="3" width="10.7272727272727" style="138" customWidth="1"/>
    <col min="4" max="4" width="4.81818181818182" style="138" customWidth="1"/>
    <col min="5" max="5" width="6.45454545454545" style="138" customWidth="1"/>
    <col min="6" max="6" width="8.81818181818182" style="138" customWidth="1"/>
    <col min="7" max="7" width="5.63636363636364" style="138" customWidth="1"/>
    <col min="8" max="8" width="6.25454545454545" style="138" customWidth="1"/>
    <col min="9" max="9" width="3.88181818181818" style="138" customWidth="1"/>
    <col min="10" max="10" width="5.18181818181818" style="137" customWidth="1"/>
    <col min="11" max="11" width="10.7272727272727" style="138" customWidth="1"/>
    <col min="12" max="12" width="6.36363636363636" style="138" customWidth="1"/>
    <col min="13" max="13" width="4.27272727272727" style="138" customWidth="1"/>
    <col min="14" max="14" width="21" style="138" customWidth="1"/>
    <col min="15" max="15" width="5.72727272727273" style="138" customWidth="1"/>
    <col min="16" max="16" width="13.0909090909091" style="138" customWidth="1"/>
    <col min="17" max="17" width="12.7272727272727" style="138" customWidth="1"/>
    <col min="18" max="18" width="13" style="138" customWidth="1"/>
    <col min="19" max="20" width="4.27272727272727" style="138" customWidth="1"/>
    <col min="21" max="21" width="8.09090909090909" style="138" customWidth="1"/>
    <col min="22" max="22" width="6.09090909090909" style="138" customWidth="1"/>
    <col min="23" max="23" width="4.27272727272727" style="138" customWidth="1"/>
    <col min="24" max="24" width="5.38181818181818" style="138" customWidth="1"/>
    <col min="25" max="25" width="4.54545454545455" style="138" customWidth="1"/>
    <col min="26" max="26" width="5.27272727272727" style="138" customWidth="1"/>
    <col min="27" max="16384" width="9" style="138"/>
  </cols>
  <sheetData>
    <row r="1" spans="1:1">
      <c r="A1" s="139" t="s">
        <v>746</v>
      </c>
    </row>
    <row r="2" ht="23" spans="1:26">
      <c r="A2" s="120" t="s">
        <v>747</v>
      </c>
      <c r="B2" s="120"/>
      <c r="C2" s="120"/>
      <c r="D2" s="120"/>
      <c r="E2" s="120"/>
      <c r="F2" s="120"/>
      <c r="G2" s="120"/>
      <c r="H2" s="120"/>
      <c r="I2" s="120"/>
      <c r="J2" s="120"/>
      <c r="K2" s="120"/>
      <c r="L2" s="120"/>
      <c r="M2" s="120"/>
      <c r="N2" s="120"/>
      <c r="O2" s="120"/>
      <c r="P2" s="120"/>
      <c r="Q2" s="120"/>
      <c r="R2" s="120"/>
      <c r="S2" s="120"/>
      <c r="T2" s="120"/>
      <c r="U2" s="120"/>
      <c r="V2" s="120"/>
      <c r="W2" s="120"/>
      <c r="X2" s="120"/>
      <c r="Y2" s="120"/>
      <c r="Z2" s="120"/>
    </row>
    <row r="3" s="94" customFormat="1" ht="14" spans="1:26">
      <c r="A3" s="121" t="s">
        <v>620</v>
      </c>
      <c r="G3" s="94" t="s">
        <v>748</v>
      </c>
      <c r="J3" s="99"/>
      <c r="N3" s="94" t="s">
        <v>749</v>
      </c>
      <c r="U3" s="94" t="s">
        <v>750</v>
      </c>
      <c r="Z3" s="130" t="s">
        <v>77</v>
      </c>
    </row>
    <row r="4" s="94" customFormat="1" spans="1:26">
      <c r="A4" s="100" t="s">
        <v>621</v>
      </c>
      <c r="B4" s="100" t="s">
        <v>709</v>
      </c>
      <c r="C4" s="100" t="s">
        <v>751</v>
      </c>
      <c r="D4" s="100" t="s">
        <v>116</v>
      </c>
      <c r="E4" s="100" t="s">
        <v>752</v>
      </c>
      <c r="F4" s="100"/>
      <c r="G4" s="100" t="s">
        <v>753</v>
      </c>
      <c r="H4" s="100" t="s">
        <v>754</v>
      </c>
      <c r="I4" s="100" t="s">
        <v>711</v>
      </c>
      <c r="J4" s="100" t="s">
        <v>122</v>
      </c>
      <c r="K4" s="100" t="s">
        <v>755</v>
      </c>
      <c r="L4" s="100" t="s">
        <v>713</v>
      </c>
      <c r="M4" s="100" t="s">
        <v>756</v>
      </c>
      <c r="N4" s="100" t="s">
        <v>631</v>
      </c>
      <c r="O4" s="100" t="s">
        <v>715</v>
      </c>
      <c r="P4" s="100" t="s">
        <v>757</v>
      </c>
      <c r="Q4" s="100" t="s">
        <v>758</v>
      </c>
      <c r="R4" s="100" t="s">
        <v>759</v>
      </c>
      <c r="S4" s="100" t="s">
        <v>760</v>
      </c>
      <c r="T4" s="100"/>
      <c r="U4" s="100" t="s">
        <v>761</v>
      </c>
      <c r="V4" s="100"/>
      <c r="W4" s="100"/>
      <c r="X4" s="100" t="s">
        <v>762</v>
      </c>
      <c r="Y4" s="100" t="s">
        <v>763</v>
      </c>
      <c r="Z4" s="100" t="s">
        <v>85</v>
      </c>
    </row>
    <row r="5" s="94" customFormat="1" spans="1:26">
      <c r="A5" s="100"/>
      <c r="B5" s="100"/>
      <c r="C5" s="100"/>
      <c r="D5" s="100"/>
      <c r="E5" s="100" t="s">
        <v>741</v>
      </c>
      <c r="F5" s="100" t="s">
        <v>764</v>
      </c>
      <c r="G5" s="100"/>
      <c r="H5" s="100"/>
      <c r="I5" s="100"/>
      <c r="J5" s="100"/>
      <c r="K5" s="100"/>
      <c r="L5" s="100"/>
      <c r="M5" s="100"/>
      <c r="N5" s="100"/>
      <c r="O5" s="100"/>
      <c r="P5" s="100"/>
      <c r="Q5" s="100"/>
      <c r="R5" s="100"/>
      <c r="S5" s="100" t="s">
        <v>765</v>
      </c>
      <c r="T5" s="100" t="s">
        <v>766</v>
      </c>
      <c r="U5" s="100" t="s">
        <v>767</v>
      </c>
      <c r="V5" s="100" t="s">
        <v>768</v>
      </c>
      <c r="W5" s="100" t="s">
        <v>769</v>
      </c>
      <c r="X5" s="100"/>
      <c r="Y5" s="100"/>
      <c r="Z5" s="100"/>
    </row>
    <row r="6" s="94" customFormat="1" spans="1:26">
      <c r="A6" s="102">
        <v>1</v>
      </c>
      <c r="B6" s="140" t="str">
        <f>项目资产清单!B7</f>
        <v>仓库</v>
      </c>
      <c r="C6" s="101" t="s">
        <v>726</v>
      </c>
      <c r="D6" s="102"/>
      <c r="E6" s="123" t="s">
        <v>640</v>
      </c>
      <c r="F6" s="101" t="s">
        <v>641</v>
      </c>
      <c r="G6" s="141"/>
      <c r="H6" s="101"/>
      <c r="I6" s="101" t="s">
        <v>724</v>
      </c>
      <c r="J6" s="102">
        <v>297.5</v>
      </c>
      <c r="K6" s="143">
        <v>536097.98</v>
      </c>
      <c r="L6" s="104"/>
      <c r="M6" s="144"/>
      <c r="N6" s="101" t="s">
        <v>770</v>
      </c>
      <c r="O6" s="101" t="s">
        <v>725</v>
      </c>
      <c r="P6" s="145" t="s">
        <v>645</v>
      </c>
      <c r="Q6" s="145" t="s">
        <v>645</v>
      </c>
      <c r="R6" s="145" t="s">
        <v>645</v>
      </c>
      <c r="S6" s="101"/>
      <c r="T6" s="101"/>
      <c r="U6" s="101"/>
      <c r="V6" s="101"/>
      <c r="W6" s="101"/>
      <c r="X6" s="101"/>
      <c r="Y6" s="101"/>
      <c r="Z6" s="101"/>
    </row>
    <row r="7" s="94" customFormat="1" spans="1:26">
      <c r="A7" s="102">
        <v>2</v>
      </c>
      <c r="B7" s="140" t="str">
        <f>项目资产清单!B8</f>
        <v>伙房</v>
      </c>
      <c r="C7" s="101" t="s">
        <v>726</v>
      </c>
      <c r="D7" s="101"/>
      <c r="E7" s="123" t="s">
        <v>640</v>
      </c>
      <c r="F7" s="101" t="s">
        <v>641</v>
      </c>
      <c r="G7" s="141"/>
      <c r="H7" s="101"/>
      <c r="I7" s="101" t="s">
        <v>724</v>
      </c>
      <c r="J7" s="102">
        <v>63.9</v>
      </c>
      <c r="K7" s="143">
        <v>115995.75</v>
      </c>
      <c r="L7" s="104"/>
      <c r="M7" s="104"/>
      <c r="N7" s="101" t="s">
        <v>770</v>
      </c>
      <c r="O7" s="101" t="s">
        <v>725</v>
      </c>
      <c r="P7" s="146"/>
      <c r="Q7" s="146"/>
      <c r="R7" s="146"/>
      <c r="S7" s="101"/>
      <c r="T7" s="101"/>
      <c r="U7" s="101"/>
      <c r="V7" s="101"/>
      <c r="W7" s="101"/>
      <c r="X7" s="101"/>
      <c r="Y7" s="101"/>
      <c r="Z7" s="101"/>
    </row>
    <row r="8" s="94" customFormat="1" spans="1:26">
      <c r="A8" s="102">
        <v>3</v>
      </c>
      <c r="B8" s="140" t="str">
        <f>项目资产清单!B9</f>
        <v>厂区大门</v>
      </c>
      <c r="C8" s="101" t="s">
        <v>726</v>
      </c>
      <c r="D8" s="101"/>
      <c r="E8" s="123" t="s">
        <v>640</v>
      </c>
      <c r="F8" s="101" t="s">
        <v>641</v>
      </c>
      <c r="G8" s="141"/>
      <c r="H8" s="101"/>
      <c r="I8" s="101" t="s">
        <v>727</v>
      </c>
      <c r="J8" s="102">
        <v>1</v>
      </c>
      <c r="K8" s="143">
        <v>9356.5</v>
      </c>
      <c r="L8" s="104"/>
      <c r="M8" s="104"/>
      <c r="N8" s="101" t="s">
        <v>770</v>
      </c>
      <c r="O8" s="101" t="s">
        <v>725</v>
      </c>
      <c r="P8" s="146"/>
      <c r="Q8" s="146"/>
      <c r="R8" s="146"/>
      <c r="S8" s="101"/>
      <c r="T8" s="101"/>
      <c r="U8" s="101"/>
      <c r="V8" s="101"/>
      <c r="W8" s="101"/>
      <c r="X8" s="101"/>
      <c r="Y8" s="101"/>
      <c r="Z8" s="101"/>
    </row>
    <row r="9" s="94" customFormat="1" spans="1:26">
      <c r="A9" s="102">
        <v>4</v>
      </c>
      <c r="B9" s="140" t="str">
        <f>项目资产清单!B10</f>
        <v>晾粪场</v>
      </c>
      <c r="C9" s="101" t="s">
        <v>726</v>
      </c>
      <c r="D9" s="101"/>
      <c r="E9" s="123" t="s">
        <v>640</v>
      </c>
      <c r="F9" s="101" t="s">
        <v>641</v>
      </c>
      <c r="G9" s="141"/>
      <c r="H9" s="101"/>
      <c r="I9" s="101" t="s">
        <v>724</v>
      </c>
      <c r="J9" s="102">
        <v>450</v>
      </c>
      <c r="K9" s="143">
        <v>64543.5</v>
      </c>
      <c r="L9" s="104"/>
      <c r="M9" s="104"/>
      <c r="N9" s="101" t="s">
        <v>770</v>
      </c>
      <c r="O9" s="101" t="s">
        <v>725</v>
      </c>
      <c r="P9" s="147"/>
      <c r="Q9" s="147"/>
      <c r="R9" s="147"/>
      <c r="S9" s="101"/>
      <c r="T9" s="101"/>
      <c r="U9" s="101"/>
      <c r="V9" s="101"/>
      <c r="W9" s="101"/>
      <c r="X9" s="101"/>
      <c r="Y9" s="101"/>
      <c r="Z9" s="101"/>
    </row>
    <row r="10" s="94" customFormat="1" spans="1:26">
      <c r="A10" s="142" t="s">
        <v>86</v>
      </c>
      <c r="B10" s="142"/>
      <c r="C10" s="142"/>
      <c r="D10" s="142"/>
      <c r="E10" s="142"/>
      <c r="F10" s="142"/>
      <c r="G10" s="142"/>
      <c r="H10" s="142"/>
      <c r="I10" s="142"/>
      <c r="J10" s="142"/>
      <c r="K10" s="148">
        <f>SUM(K6:K9)</f>
        <v>725993.73</v>
      </c>
      <c r="L10" s="149"/>
      <c r="M10" s="149"/>
      <c r="N10" s="149"/>
      <c r="O10" s="149"/>
      <c r="P10" s="149"/>
      <c r="Q10" s="149"/>
      <c r="R10" s="149"/>
      <c r="S10" s="149"/>
      <c r="T10" s="149"/>
      <c r="U10" s="149"/>
      <c r="V10" s="149"/>
      <c r="W10" s="149"/>
      <c r="X10" s="149"/>
      <c r="Y10" s="149"/>
      <c r="Z10" s="149"/>
    </row>
  </sheetData>
  <mergeCells count="27">
    <mergeCell ref="A2:Z2"/>
    <mergeCell ref="E4:F4"/>
    <mergeCell ref="S4:T4"/>
    <mergeCell ref="U4:W4"/>
    <mergeCell ref="A10:I10"/>
    <mergeCell ref="A4:A5"/>
    <mergeCell ref="B4:B5"/>
    <mergeCell ref="C4:C5"/>
    <mergeCell ref="D4:D5"/>
    <mergeCell ref="G4:G5"/>
    <mergeCell ref="H4:H5"/>
    <mergeCell ref="I4:I5"/>
    <mergeCell ref="J4:J5"/>
    <mergeCell ref="K4:K5"/>
    <mergeCell ref="L4:L5"/>
    <mergeCell ref="M4:M5"/>
    <mergeCell ref="N4:N5"/>
    <mergeCell ref="O4:O5"/>
    <mergeCell ref="P4:P5"/>
    <mergeCell ref="P6:P9"/>
    <mergeCell ref="Q4:Q5"/>
    <mergeCell ref="Q6:Q9"/>
    <mergeCell ref="R4:R5"/>
    <mergeCell ref="R6:R9"/>
    <mergeCell ref="X4:X5"/>
    <mergeCell ref="Y4:Y5"/>
    <mergeCell ref="Z4:Z5"/>
  </mergeCells>
  <pageMargins left="0.0388888888888889" right="0.0388888888888889" top="0.629861111111111" bottom="0.590277777777778" header="0.275" footer="0.156944444444444"/>
  <pageSetup paperSize="9" scale="76" orientation="landscape"/>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P31"/>
  <sheetViews>
    <sheetView view="pageBreakPreview" zoomScaleNormal="100" workbookViewId="0">
      <selection activeCell="A4" sqref="A4:A5"/>
    </sheetView>
  </sheetViews>
  <sheetFormatPr defaultColWidth="9" defaultRowHeight="14"/>
  <cols>
    <col min="1" max="1" width="4.25454545454545" customWidth="1"/>
    <col min="4" max="5" width="11.1272727272727" customWidth="1"/>
    <col min="7" max="7" width="4.38181818181818" customWidth="1"/>
    <col min="8" max="8" width="13.5" customWidth="1"/>
    <col min="9" max="9" width="4.38181818181818" customWidth="1"/>
    <col min="10" max="10" width="8.62727272727273" customWidth="1"/>
    <col min="11" max="11" width="13.8818181818182" customWidth="1"/>
    <col min="12" max="12" width="5.5" customWidth="1"/>
    <col min="13" max="15" width="16.1272727272727" customWidth="1"/>
  </cols>
  <sheetData>
    <row r="1" spans="1:1">
      <c r="A1" t="s">
        <v>771</v>
      </c>
    </row>
    <row r="2" ht="23" spans="1:16">
      <c r="A2" s="120" t="s">
        <v>772</v>
      </c>
      <c r="B2" s="120"/>
      <c r="C2" s="120"/>
      <c r="D2" s="120"/>
      <c r="E2" s="120"/>
      <c r="F2" s="120"/>
      <c r="G2" s="120"/>
      <c r="H2" s="120"/>
      <c r="I2" s="120"/>
      <c r="J2" s="120"/>
      <c r="K2" s="120"/>
      <c r="L2" s="120"/>
      <c r="M2" s="120"/>
      <c r="N2" s="120"/>
      <c r="O2" s="120"/>
      <c r="P2" s="120"/>
    </row>
    <row r="3" spans="1:16">
      <c r="A3" t="s">
        <v>200</v>
      </c>
      <c r="F3" t="s">
        <v>748</v>
      </c>
      <c r="J3" t="s">
        <v>749</v>
      </c>
      <c r="N3" t="s">
        <v>750</v>
      </c>
      <c r="P3" t="s">
        <v>77</v>
      </c>
    </row>
    <row r="4" spans="1:16">
      <c r="A4" s="133" t="s">
        <v>621</v>
      </c>
      <c r="B4" s="133" t="s">
        <v>709</v>
      </c>
      <c r="C4" s="133" t="s">
        <v>751</v>
      </c>
      <c r="D4" s="133" t="s">
        <v>752</v>
      </c>
      <c r="E4" s="133"/>
      <c r="F4" s="133" t="s">
        <v>773</v>
      </c>
      <c r="G4" s="133" t="s">
        <v>711</v>
      </c>
      <c r="H4" s="133" t="s">
        <v>774</v>
      </c>
      <c r="I4" s="133" t="s">
        <v>122</v>
      </c>
      <c r="J4" s="133" t="s">
        <v>775</v>
      </c>
      <c r="K4" s="133" t="s">
        <v>123</v>
      </c>
      <c r="L4" s="133" t="s">
        <v>715</v>
      </c>
      <c r="M4" s="133" t="s">
        <v>757</v>
      </c>
      <c r="N4" s="133" t="s">
        <v>758</v>
      </c>
      <c r="O4" s="133" t="s">
        <v>759</v>
      </c>
      <c r="P4" s="133" t="s">
        <v>776</v>
      </c>
    </row>
    <row r="5" spans="1:16">
      <c r="A5" s="133"/>
      <c r="B5" s="133"/>
      <c r="C5" s="133"/>
      <c r="D5" s="133" t="s">
        <v>741</v>
      </c>
      <c r="E5" s="133" t="s">
        <v>764</v>
      </c>
      <c r="F5" s="133"/>
      <c r="G5" s="133"/>
      <c r="H5" s="133"/>
      <c r="I5" s="133"/>
      <c r="J5" s="133"/>
      <c r="K5" s="133"/>
      <c r="L5" s="133"/>
      <c r="M5" s="133"/>
      <c r="N5" s="133"/>
      <c r="O5" s="133"/>
      <c r="P5" s="133"/>
    </row>
    <row r="6" spans="1:16">
      <c r="A6" s="134"/>
      <c r="B6" s="134"/>
      <c r="C6" s="134"/>
      <c r="D6" s="134"/>
      <c r="E6" s="134"/>
      <c r="F6" s="135"/>
      <c r="G6" s="134"/>
      <c r="H6" s="134"/>
      <c r="I6" s="134"/>
      <c r="J6" s="136"/>
      <c r="K6" s="136"/>
      <c r="L6" s="134"/>
      <c r="M6" s="134"/>
      <c r="N6" s="134"/>
      <c r="O6" s="134"/>
      <c r="P6" s="134"/>
    </row>
    <row r="7" spans="1:16">
      <c r="A7" s="134"/>
      <c r="B7" s="134"/>
      <c r="C7" s="134"/>
      <c r="D7" s="134"/>
      <c r="E7" s="134"/>
      <c r="F7" s="135"/>
      <c r="G7" s="134"/>
      <c r="H7" s="134"/>
      <c r="I7" s="134"/>
      <c r="J7" s="136"/>
      <c r="K7" s="136"/>
      <c r="L7" s="134"/>
      <c r="M7" s="134"/>
      <c r="N7" s="134"/>
      <c r="O7" s="134"/>
      <c r="P7" s="134"/>
    </row>
    <row r="8" spans="1:16">
      <c r="A8" s="134"/>
      <c r="B8" s="134"/>
      <c r="C8" s="134"/>
      <c r="D8" s="134"/>
      <c r="E8" s="134"/>
      <c r="F8" s="135"/>
      <c r="G8" s="134"/>
      <c r="H8" s="134"/>
      <c r="I8" s="134"/>
      <c r="J8" s="136"/>
      <c r="K8" s="136"/>
      <c r="L8" s="134"/>
      <c r="M8" s="134"/>
      <c r="N8" s="134"/>
      <c r="O8" s="134"/>
      <c r="P8" s="134"/>
    </row>
    <row r="9" spans="1:16">
      <c r="A9" s="134"/>
      <c r="B9" s="134"/>
      <c r="C9" s="134"/>
      <c r="D9" s="134"/>
      <c r="E9" s="134"/>
      <c r="F9" s="135"/>
      <c r="G9" s="134"/>
      <c r="H9" s="134"/>
      <c r="I9" s="134"/>
      <c r="J9" s="136"/>
      <c r="K9" s="136"/>
      <c r="L9" s="134"/>
      <c r="M9" s="134"/>
      <c r="N9" s="134"/>
      <c r="O9" s="134"/>
      <c r="P9" s="134"/>
    </row>
    <row r="10" spans="1:16">
      <c r="A10" s="134"/>
      <c r="B10" s="134"/>
      <c r="C10" s="134"/>
      <c r="D10" s="134"/>
      <c r="E10" s="134"/>
      <c r="F10" s="135"/>
      <c r="G10" s="134"/>
      <c r="H10" s="134"/>
      <c r="I10" s="134"/>
      <c r="J10" s="136"/>
      <c r="K10" s="136"/>
      <c r="L10" s="134"/>
      <c r="M10" s="134"/>
      <c r="N10" s="134"/>
      <c r="O10" s="134"/>
      <c r="P10" s="134"/>
    </row>
    <row r="11" spans="1:16">
      <c r="A11" s="134"/>
      <c r="B11" s="134"/>
      <c r="C11" s="134"/>
      <c r="D11" s="134"/>
      <c r="E11" s="134"/>
      <c r="F11" s="135"/>
      <c r="G11" s="134"/>
      <c r="H11" s="134"/>
      <c r="I11" s="134"/>
      <c r="J11" s="136"/>
      <c r="K11" s="136"/>
      <c r="L11" s="134"/>
      <c r="M11" s="134"/>
      <c r="N11" s="134"/>
      <c r="O11" s="134"/>
      <c r="P11" s="134"/>
    </row>
    <row r="12" spans="1:16">
      <c r="A12" s="134"/>
      <c r="B12" s="134"/>
      <c r="C12" s="134"/>
      <c r="D12" s="134"/>
      <c r="E12" s="134"/>
      <c r="F12" s="135"/>
      <c r="G12" s="134"/>
      <c r="H12" s="134"/>
      <c r="I12" s="134"/>
      <c r="J12" s="136"/>
      <c r="K12" s="136"/>
      <c r="L12" s="134"/>
      <c r="M12" s="134"/>
      <c r="N12" s="134"/>
      <c r="O12" s="134"/>
      <c r="P12" s="134"/>
    </row>
    <row r="13" spans="1:16">
      <c r="A13" s="134"/>
      <c r="B13" s="134"/>
      <c r="C13" s="134"/>
      <c r="D13" s="134"/>
      <c r="E13" s="134"/>
      <c r="F13" s="135"/>
      <c r="G13" s="134"/>
      <c r="H13" s="134"/>
      <c r="I13" s="134"/>
      <c r="J13" s="136"/>
      <c r="K13" s="136"/>
      <c r="L13" s="134"/>
      <c r="M13" s="134"/>
      <c r="N13" s="134"/>
      <c r="O13" s="134"/>
      <c r="P13" s="134"/>
    </row>
    <row r="14" spans="1:16">
      <c r="A14" s="134"/>
      <c r="B14" s="134"/>
      <c r="C14" s="134"/>
      <c r="D14" s="134"/>
      <c r="E14" s="134"/>
      <c r="F14" s="135"/>
      <c r="G14" s="134"/>
      <c r="H14" s="134"/>
      <c r="I14" s="134"/>
      <c r="J14" s="136"/>
      <c r="K14" s="136"/>
      <c r="L14" s="134"/>
      <c r="M14" s="134"/>
      <c r="N14" s="134"/>
      <c r="O14" s="134"/>
      <c r="P14" s="134"/>
    </row>
    <row r="15" spans="1:16">
      <c r="A15" s="134"/>
      <c r="B15" s="134"/>
      <c r="C15" s="134"/>
      <c r="D15" s="134"/>
      <c r="E15" s="134"/>
      <c r="F15" s="135"/>
      <c r="G15" s="134"/>
      <c r="H15" s="134"/>
      <c r="I15" s="134"/>
      <c r="J15" s="136"/>
      <c r="K15" s="136"/>
      <c r="L15" s="134"/>
      <c r="M15" s="134"/>
      <c r="N15" s="134"/>
      <c r="O15" s="134"/>
      <c r="P15" s="134"/>
    </row>
    <row r="16" spans="1:16">
      <c r="A16" s="134"/>
      <c r="B16" s="134"/>
      <c r="C16" s="134"/>
      <c r="D16" s="134"/>
      <c r="E16" s="134"/>
      <c r="F16" s="135"/>
      <c r="G16" s="134"/>
      <c r="H16" s="134"/>
      <c r="I16" s="134"/>
      <c r="J16" s="136"/>
      <c r="K16" s="136"/>
      <c r="L16" s="134"/>
      <c r="M16" s="134"/>
      <c r="N16" s="134"/>
      <c r="O16" s="134"/>
      <c r="P16" s="134"/>
    </row>
    <row r="17" spans="1:16">
      <c r="A17" s="134"/>
      <c r="B17" s="134"/>
      <c r="C17" s="134"/>
      <c r="D17" s="134"/>
      <c r="E17" s="134"/>
      <c r="F17" s="135"/>
      <c r="G17" s="134"/>
      <c r="H17" s="134"/>
      <c r="I17" s="134"/>
      <c r="J17" s="136"/>
      <c r="K17" s="136"/>
      <c r="L17" s="134"/>
      <c r="M17" s="134"/>
      <c r="N17" s="134"/>
      <c r="O17" s="134"/>
      <c r="P17" s="134"/>
    </row>
    <row r="18" spans="1:16">
      <c r="A18" s="134"/>
      <c r="B18" s="134"/>
      <c r="C18" s="134"/>
      <c r="D18" s="134"/>
      <c r="E18" s="134"/>
      <c r="F18" s="135"/>
      <c r="G18" s="134"/>
      <c r="H18" s="134"/>
      <c r="I18" s="134"/>
      <c r="J18" s="136"/>
      <c r="K18" s="136"/>
      <c r="L18" s="134"/>
      <c r="M18" s="134"/>
      <c r="N18" s="134"/>
      <c r="O18" s="134"/>
      <c r="P18" s="134"/>
    </row>
    <row r="19" spans="1:16">
      <c r="A19" s="134"/>
      <c r="B19" s="134"/>
      <c r="C19" s="134"/>
      <c r="D19" s="134"/>
      <c r="E19" s="134"/>
      <c r="F19" s="135"/>
      <c r="G19" s="134"/>
      <c r="H19" s="134"/>
      <c r="I19" s="134"/>
      <c r="J19" s="136"/>
      <c r="K19" s="136"/>
      <c r="L19" s="134"/>
      <c r="M19" s="134"/>
      <c r="N19" s="134"/>
      <c r="O19" s="134"/>
      <c r="P19" s="134"/>
    </row>
    <row r="20" spans="1:16">
      <c r="A20" s="134"/>
      <c r="B20" s="134"/>
      <c r="C20" s="134"/>
      <c r="D20" s="134"/>
      <c r="E20" s="134"/>
      <c r="F20" s="135"/>
      <c r="G20" s="134"/>
      <c r="H20" s="134"/>
      <c r="I20" s="134"/>
      <c r="J20" s="136"/>
      <c r="K20" s="136"/>
      <c r="L20" s="134"/>
      <c r="M20" s="134"/>
      <c r="N20" s="134"/>
      <c r="O20" s="134"/>
      <c r="P20" s="134"/>
    </row>
    <row r="21" spans="1:16">
      <c r="A21" s="134"/>
      <c r="B21" s="134"/>
      <c r="C21" s="134"/>
      <c r="D21" s="134"/>
      <c r="E21" s="134"/>
      <c r="F21" s="135"/>
      <c r="G21" s="134"/>
      <c r="H21" s="134"/>
      <c r="I21" s="134"/>
      <c r="J21" s="136"/>
      <c r="K21" s="136"/>
      <c r="L21" s="134"/>
      <c r="M21" s="134"/>
      <c r="N21" s="134"/>
      <c r="O21" s="134"/>
      <c r="P21" s="134"/>
    </row>
    <row r="22" spans="1:16">
      <c r="A22" s="134"/>
      <c r="B22" s="134"/>
      <c r="C22" s="134"/>
      <c r="D22" s="134"/>
      <c r="E22" s="134"/>
      <c r="F22" s="135"/>
      <c r="G22" s="134"/>
      <c r="H22" s="134"/>
      <c r="I22" s="134"/>
      <c r="J22" s="136"/>
      <c r="K22" s="136"/>
      <c r="L22" s="134"/>
      <c r="M22" s="134"/>
      <c r="N22" s="134"/>
      <c r="O22" s="134"/>
      <c r="P22" s="134"/>
    </row>
    <row r="23" spans="1:16">
      <c r="A23" s="134"/>
      <c r="B23" s="134"/>
      <c r="C23" s="134"/>
      <c r="D23" s="134"/>
      <c r="E23" s="134"/>
      <c r="F23" s="135"/>
      <c r="G23" s="134"/>
      <c r="H23" s="134"/>
      <c r="I23" s="134"/>
      <c r="J23" s="136"/>
      <c r="K23" s="136"/>
      <c r="L23" s="134"/>
      <c r="M23" s="134"/>
      <c r="N23" s="134"/>
      <c r="O23" s="134"/>
      <c r="P23" s="134"/>
    </row>
    <row r="24" spans="1:16">
      <c r="A24" s="134"/>
      <c r="B24" s="134"/>
      <c r="C24" s="134"/>
      <c r="D24" s="134"/>
      <c r="E24" s="134"/>
      <c r="F24" s="135"/>
      <c r="G24" s="134"/>
      <c r="H24" s="134"/>
      <c r="I24" s="134"/>
      <c r="J24" s="136"/>
      <c r="K24" s="136"/>
      <c r="L24" s="134"/>
      <c r="M24" s="134"/>
      <c r="N24" s="134"/>
      <c r="O24" s="134"/>
      <c r="P24" s="134"/>
    </row>
    <row r="25" spans="1:16">
      <c r="A25" s="134"/>
      <c r="B25" s="134"/>
      <c r="C25" s="134"/>
      <c r="D25" s="134"/>
      <c r="E25" s="134"/>
      <c r="F25" s="135"/>
      <c r="G25" s="134"/>
      <c r="H25" s="134"/>
      <c r="I25" s="134"/>
      <c r="J25" s="136"/>
      <c r="K25" s="136"/>
      <c r="L25" s="134"/>
      <c r="M25" s="134"/>
      <c r="N25" s="134"/>
      <c r="O25" s="134"/>
      <c r="P25" s="134"/>
    </row>
    <row r="26" spans="1:16">
      <c r="A26" s="134"/>
      <c r="B26" s="134"/>
      <c r="C26" s="134"/>
      <c r="D26" s="134"/>
      <c r="E26" s="134"/>
      <c r="F26" s="135"/>
      <c r="G26" s="134"/>
      <c r="H26" s="134"/>
      <c r="I26" s="134"/>
      <c r="J26" s="136"/>
      <c r="K26" s="136"/>
      <c r="L26" s="134"/>
      <c r="M26" s="134"/>
      <c r="N26" s="134"/>
      <c r="O26" s="134"/>
      <c r="P26" s="134"/>
    </row>
    <row r="27" spans="1:16">
      <c r="A27" s="134"/>
      <c r="B27" s="134"/>
      <c r="C27" s="134"/>
      <c r="D27" s="134"/>
      <c r="E27" s="134"/>
      <c r="F27" s="135"/>
      <c r="G27" s="134"/>
      <c r="H27" s="134"/>
      <c r="I27" s="134"/>
      <c r="J27" s="136"/>
      <c r="K27" s="136"/>
      <c r="L27" s="134"/>
      <c r="M27" s="134"/>
      <c r="N27" s="134"/>
      <c r="O27" s="134"/>
      <c r="P27" s="134"/>
    </row>
    <row r="28" spans="1:16">
      <c r="A28" s="134"/>
      <c r="B28" s="134"/>
      <c r="C28" s="134"/>
      <c r="D28" s="134"/>
      <c r="E28" s="134"/>
      <c r="F28" s="135"/>
      <c r="G28" s="134"/>
      <c r="H28" s="134"/>
      <c r="I28" s="134"/>
      <c r="J28" s="136"/>
      <c r="K28" s="136"/>
      <c r="L28" s="134"/>
      <c r="M28" s="134"/>
      <c r="N28" s="134"/>
      <c r="O28" s="134"/>
      <c r="P28" s="134"/>
    </row>
    <row r="29" spans="1:16">
      <c r="A29" s="134"/>
      <c r="B29" s="134"/>
      <c r="C29" s="134"/>
      <c r="D29" s="134"/>
      <c r="E29" s="134"/>
      <c r="F29" s="135"/>
      <c r="G29" s="134"/>
      <c r="H29" s="134"/>
      <c r="I29" s="134"/>
      <c r="J29" s="136"/>
      <c r="K29" s="136"/>
      <c r="L29" s="134"/>
      <c r="M29" s="134"/>
      <c r="N29" s="134"/>
      <c r="O29" s="134"/>
      <c r="P29" s="134"/>
    </row>
    <row r="30" spans="1:16">
      <c r="A30" s="134"/>
      <c r="B30" s="134"/>
      <c r="C30" s="134"/>
      <c r="D30" s="134"/>
      <c r="E30" s="134"/>
      <c r="F30" s="135"/>
      <c r="G30" s="134"/>
      <c r="H30" s="134"/>
      <c r="I30" s="134"/>
      <c r="J30" s="136"/>
      <c r="K30" s="136"/>
      <c r="L30" s="134"/>
      <c r="M30" s="134"/>
      <c r="N30" s="134"/>
      <c r="O30" s="134"/>
      <c r="P30" s="134"/>
    </row>
    <row r="31" spans="1:16">
      <c r="A31" s="134"/>
      <c r="B31" s="134"/>
      <c r="C31" s="134"/>
      <c r="D31" s="134"/>
      <c r="E31" s="134"/>
      <c r="F31" s="135"/>
      <c r="G31" s="134"/>
      <c r="H31" s="134"/>
      <c r="I31" s="134"/>
      <c r="J31" s="136"/>
      <c r="K31" s="136"/>
      <c r="L31" s="134"/>
      <c r="M31" s="134"/>
      <c r="N31" s="134"/>
      <c r="O31" s="134"/>
      <c r="P31" s="134"/>
    </row>
  </sheetData>
  <mergeCells count="16">
    <mergeCell ref="A2:P2"/>
    <mergeCell ref="D4:E4"/>
    <mergeCell ref="A4:A5"/>
    <mergeCell ref="B4:B5"/>
    <mergeCell ref="C4:C5"/>
    <mergeCell ref="F4:F5"/>
    <mergeCell ref="G4:G5"/>
    <mergeCell ref="H4:H5"/>
    <mergeCell ref="I4:I5"/>
    <mergeCell ref="J4:J5"/>
    <mergeCell ref="K4:K5"/>
    <mergeCell ref="L4:L5"/>
    <mergeCell ref="M4:M5"/>
    <mergeCell ref="N4:N5"/>
    <mergeCell ref="O4:O5"/>
    <mergeCell ref="P4:P5"/>
  </mergeCells>
  <pageMargins left="0.354166666666667" right="0.275" top="1" bottom="1" header="0.5" footer="0.5"/>
  <pageSetup paperSize="9" scale="89" orientation="landscape"/>
  <headerFooter/>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21"/>
  <sheetViews>
    <sheetView view="pageBreakPreview" zoomScaleNormal="100" workbookViewId="0">
      <selection activeCell="A2" sqref="A2:W2"/>
    </sheetView>
  </sheetViews>
  <sheetFormatPr defaultColWidth="9" defaultRowHeight="14"/>
  <cols>
    <col min="1" max="1" width="4.12727272727273" customWidth="1"/>
    <col min="2" max="2" width="8.63636363636364" customWidth="1"/>
    <col min="3" max="3" width="10.8727272727273" customWidth="1"/>
    <col min="4" max="4" width="5.5" customWidth="1"/>
    <col min="5" max="5" width="6.45454545454545" customWidth="1"/>
    <col min="6" max="6" width="8.5" customWidth="1"/>
    <col min="7" max="7" width="4.38181818181818" customWidth="1"/>
    <col min="8" max="8" width="4.63636363636364" customWidth="1"/>
    <col min="9" max="10" width="4.27272727272727" customWidth="1"/>
    <col min="11" max="11" width="5.88181818181818" customWidth="1"/>
    <col min="12" max="12" width="9.72727272727273" customWidth="1"/>
    <col min="13" max="13" width="10.8181818181818" customWidth="1"/>
    <col min="14" max="14" width="6" customWidth="1"/>
    <col min="15" max="15" width="11.5" customWidth="1"/>
    <col min="16" max="16" width="11.8181818181818" customWidth="1"/>
    <col min="17" max="17" width="6.63636363636364" customWidth="1"/>
    <col min="18" max="18" width="17.8181818181818" customWidth="1"/>
    <col min="19" max="19" width="17.8181818181818" style="119" customWidth="1"/>
    <col min="20" max="20" width="17.8181818181818" customWidth="1"/>
    <col min="21" max="22" width="4.27272727272727" customWidth="1"/>
    <col min="23" max="23" width="7.09090909090909" customWidth="1"/>
  </cols>
  <sheetData>
    <row r="1" spans="1:1">
      <c r="A1" t="s">
        <v>777</v>
      </c>
    </row>
    <row r="2" ht="23" spans="1:23">
      <c r="A2" s="120" t="s">
        <v>778</v>
      </c>
      <c r="B2" s="120"/>
      <c r="C2" s="120"/>
      <c r="D2" s="120"/>
      <c r="E2" s="120"/>
      <c r="F2" s="120"/>
      <c r="G2" s="120"/>
      <c r="H2" s="120"/>
      <c r="I2" s="120"/>
      <c r="J2" s="120"/>
      <c r="K2" s="120"/>
      <c r="L2" s="120"/>
      <c r="M2" s="120"/>
      <c r="N2" s="120"/>
      <c r="O2" s="120"/>
      <c r="P2" s="120"/>
      <c r="Q2" s="120"/>
      <c r="R2" s="120"/>
      <c r="S2" s="128"/>
      <c r="T2" s="120"/>
      <c r="U2" s="120"/>
      <c r="V2" s="120"/>
      <c r="W2" s="120"/>
    </row>
    <row r="3" s="94" customFormat="1" spans="1:23">
      <c r="A3" s="121" t="s">
        <v>620</v>
      </c>
      <c r="G3" s="94" t="s">
        <v>748</v>
      </c>
      <c r="M3" s="94" t="s">
        <v>749</v>
      </c>
      <c r="S3" s="129" t="s">
        <v>750</v>
      </c>
      <c r="W3" s="130" t="s">
        <v>779</v>
      </c>
    </row>
    <row r="4" s="94" customFormat="1" ht="13" spans="1:23">
      <c r="A4" s="100" t="s">
        <v>621</v>
      </c>
      <c r="B4" s="100" t="s">
        <v>709</v>
      </c>
      <c r="C4" s="100" t="s">
        <v>751</v>
      </c>
      <c r="D4" s="100" t="s">
        <v>780</v>
      </c>
      <c r="E4" s="100" t="s">
        <v>781</v>
      </c>
      <c r="F4" s="100"/>
      <c r="G4" s="100"/>
      <c r="H4" s="100" t="s">
        <v>782</v>
      </c>
      <c r="I4" s="100"/>
      <c r="J4" s="100"/>
      <c r="K4" s="100" t="s">
        <v>783</v>
      </c>
      <c r="L4" s="100"/>
      <c r="M4" s="100"/>
      <c r="N4" s="100" t="s">
        <v>784</v>
      </c>
      <c r="O4" s="100" t="s">
        <v>123</v>
      </c>
      <c r="P4" s="100" t="s">
        <v>631</v>
      </c>
      <c r="Q4" s="100" t="s">
        <v>785</v>
      </c>
      <c r="R4" s="100" t="s">
        <v>757</v>
      </c>
      <c r="S4" s="100" t="s">
        <v>758</v>
      </c>
      <c r="T4" s="100" t="s">
        <v>759</v>
      </c>
      <c r="U4" s="100" t="s">
        <v>760</v>
      </c>
      <c r="V4" s="100"/>
      <c r="W4" s="100" t="s">
        <v>85</v>
      </c>
    </row>
    <row r="5" s="94" customFormat="1" ht="13" spans="1:23">
      <c r="A5" s="100"/>
      <c r="B5" s="100"/>
      <c r="C5" s="100"/>
      <c r="D5" s="100"/>
      <c r="E5" s="100" t="s">
        <v>741</v>
      </c>
      <c r="F5" s="100" t="s">
        <v>764</v>
      </c>
      <c r="G5" s="100" t="s">
        <v>786</v>
      </c>
      <c r="H5" s="100" t="s">
        <v>122</v>
      </c>
      <c r="I5" s="100" t="s">
        <v>775</v>
      </c>
      <c r="J5" s="100" t="s">
        <v>123</v>
      </c>
      <c r="K5" s="100" t="s">
        <v>122</v>
      </c>
      <c r="L5" s="100" t="s">
        <v>775</v>
      </c>
      <c r="M5" s="100" t="s">
        <v>123</v>
      </c>
      <c r="N5" s="100"/>
      <c r="O5" s="100"/>
      <c r="P5" s="100"/>
      <c r="Q5" s="100"/>
      <c r="R5" s="100"/>
      <c r="S5" s="100"/>
      <c r="T5" s="100"/>
      <c r="U5" s="100" t="s">
        <v>766</v>
      </c>
      <c r="V5" s="100" t="s">
        <v>765</v>
      </c>
      <c r="W5" s="100"/>
    </row>
    <row r="6" s="94" customFormat="1" ht="26" spans="1:23">
      <c r="A6" s="102">
        <v>1</v>
      </c>
      <c r="B6" s="122" t="s">
        <v>787</v>
      </c>
      <c r="C6" s="101" t="s">
        <v>788</v>
      </c>
      <c r="D6" s="102"/>
      <c r="E6" s="123" t="s">
        <v>789</v>
      </c>
      <c r="F6" s="101" t="s">
        <v>790</v>
      </c>
      <c r="G6" s="101"/>
      <c r="H6" s="102"/>
      <c r="I6" s="104"/>
      <c r="J6" s="104"/>
      <c r="K6" s="102">
        <v>18</v>
      </c>
      <c r="L6" s="104">
        <v>2400</v>
      </c>
      <c r="M6" s="104">
        <f>K6*L6</f>
        <v>43200</v>
      </c>
      <c r="N6" s="102">
        <v>0</v>
      </c>
      <c r="O6" s="104"/>
      <c r="P6" s="101" t="s">
        <v>647</v>
      </c>
      <c r="Q6" s="101" t="s">
        <v>791</v>
      </c>
      <c r="R6" s="131" t="s">
        <v>792</v>
      </c>
      <c r="S6" s="131" t="s">
        <v>792</v>
      </c>
      <c r="T6" s="131" t="s">
        <v>792</v>
      </c>
      <c r="U6" s="102"/>
      <c r="V6" s="102"/>
      <c r="W6" s="122" t="s">
        <v>793</v>
      </c>
    </row>
    <row r="7" s="94" customFormat="1" ht="26" spans="1:23">
      <c r="A7" s="102">
        <v>2</v>
      </c>
      <c r="B7" s="122" t="s">
        <v>787</v>
      </c>
      <c r="C7" s="101" t="s">
        <v>788</v>
      </c>
      <c r="D7" s="102"/>
      <c r="E7" s="123" t="s">
        <v>789</v>
      </c>
      <c r="F7" s="101" t="s">
        <v>790</v>
      </c>
      <c r="G7" s="101"/>
      <c r="H7" s="102"/>
      <c r="I7" s="104"/>
      <c r="J7" s="104"/>
      <c r="K7" s="102">
        <v>14</v>
      </c>
      <c r="L7" s="104">
        <f>M7/K7</f>
        <v>1064.28571428571</v>
      </c>
      <c r="M7" s="104">
        <v>14900</v>
      </c>
      <c r="N7" s="102">
        <v>0</v>
      </c>
      <c r="O7" s="104"/>
      <c r="P7" s="101" t="s">
        <v>647</v>
      </c>
      <c r="Q7" s="101" t="s">
        <v>791</v>
      </c>
      <c r="R7" s="131" t="s">
        <v>794</v>
      </c>
      <c r="S7" s="131" t="s">
        <v>794</v>
      </c>
      <c r="T7" s="131" t="s">
        <v>794</v>
      </c>
      <c r="U7" s="102"/>
      <c r="V7" s="102"/>
      <c r="W7" s="122" t="s">
        <v>793</v>
      </c>
    </row>
    <row r="8" s="94" customFormat="1" ht="26" spans="1:23">
      <c r="A8" s="102">
        <v>3</v>
      </c>
      <c r="B8" s="122" t="s">
        <v>795</v>
      </c>
      <c r="C8" s="101" t="s">
        <v>788</v>
      </c>
      <c r="D8" s="102"/>
      <c r="E8" s="123" t="s">
        <v>789</v>
      </c>
      <c r="F8" s="101" t="s">
        <v>796</v>
      </c>
      <c r="G8" s="101"/>
      <c r="H8" s="102"/>
      <c r="I8" s="104"/>
      <c r="J8" s="104"/>
      <c r="K8" s="102"/>
      <c r="L8" s="104"/>
      <c r="M8" s="104"/>
      <c r="N8" s="102">
        <v>10</v>
      </c>
      <c r="O8" s="104">
        <v>13800</v>
      </c>
      <c r="P8" s="101" t="s">
        <v>647</v>
      </c>
      <c r="Q8" s="101" t="s">
        <v>797</v>
      </c>
      <c r="R8" s="131" t="s">
        <v>798</v>
      </c>
      <c r="S8" s="131" t="s">
        <v>798</v>
      </c>
      <c r="T8" s="131" t="s">
        <v>798</v>
      </c>
      <c r="U8" s="102"/>
      <c r="V8" s="102"/>
      <c r="W8" s="101"/>
    </row>
    <row r="9" s="94" customFormat="1" ht="26" spans="1:23">
      <c r="A9" s="102">
        <v>4</v>
      </c>
      <c r="B9" s="122" t="s">
        <v>795</v>
      </c>
      <c r="C9" s="101" t="s">
        <v>788</v>
      </c>
      <c r="D9" s="102"/>
      <c r="E9" s="123" t="s">
        <v>789</v>
      </c>
      <c r="F9" s="101" t="s">
        <v>796</v>
      </c>
      <c r="G9" s="101"/>
      <c r="H9" s="102"/>
      <c r="I9" s="104"/>
      <c r="J9" s="104"/>
      <c r="K9" s="102"/>
      <c r="L9" s="104"/>
      <c r="M9" s="104"/>
      <c r="N9" s="102">
        <v>4</v>
      </c>
      <c r="O9" s="104">
        <v>13000</v>
      </c>
      <c r="P9" s="101" t="s">
        <v>647</v>
      </c>
      <c r="Q9" s="101" t="s">
        <v>797</v>
      </c>
      <c r="R9" s="131" t="s">
        <v>799</v>
      </c>
      <c r="S9" s="131" t="s">
        <v>799</v>
      </c>
      <c r="T9" s="131" t="s">
        <v>799</v>
      </c>
      <c r="U9" s="102"/>
      <c r="V9" s="102"/>
      <c r="W9" s="101"/>
    </row>
    <row r="10" s="94" customFormat="1" ht="26" spans="1:23">
      <c r="A10" s="102">
        <v>5</v>
      </c>
      <c r="B10" s="122" t="s">
        <v>795</v>
      </c>
      <c r="C10" s="101" t="s">
        <v>788</v>
      </c>
      <c r="D10" s="102"/>
      <c r="E10" s="123" t="s">
        <v>789</v>
      </c>
      <c r="F10" s="101" t="s">
        <v>796</v>
      </c>
      <c r="G10" s="101"/>
      <c r="H10" s="102"/>
      <c r="I10" s="104"/>
      <c r="J10" s="104"/>
      <c r="K10" s="102">
        <v>3</v>
      </c>
      <c r="L10" s="104">
        <v>3000</v>
      </c>
      <c r="M10" s="104">
        <v>9000</v>
      </c>
      <c r="N10" s="102">
        <v>0</v>
      </c>
      <c r="O10" s="104"/>
      <c r="P10" s="101" t="s">
        <v>647</v>
      </c>
      <c r="Q10" s="101" t="s">
        <v>800</v>
      </c>
      <c r="R10" s="132" t="s">
        <v>801</v>
      </c>
      <c r="S10" s="132" t="s">
        <v>801</v>
      </c>
      <c r="T10" s="132" t="s">
        <v>801</v>
      </c>
      <c r="U10" s="102"/>
      <c r="V10" s="102"/>
      <c r="W10" s="101"/>
    </row>
    <row r="11" s="94" customFormat="1" ht="26" spans="1:23">
      <c r="A11" s="102">
        <v>6</v>
      </c>
      <c r="B11" s="122" t="s">
        <v>795</v>
      </c>
      <c r="C11" s="101" t="s">
        <v>788</v>
      </c>
      <c r="D11" s="102"/>
      <c r="E11" s="123" t="s">
        <v>789</v>
      </c>
      <c r="F11" s="101" t="s">
        <v>796</v>
      </c>
      <c r="G11" s="101"/>
      <c r="H11" s="102"/>
      <c r="I11" s="104"/>
      <c r="J11" s="104"/>
      <c r="K11" s="102">
        <v>3</v>
      </c>
      <c r="L11" s="104">
        <v>6000</v>
      </c>
      <c r="M11" s="104">
        <f>L11*K11</f>
        <v>18000</v>
      </c>
      <c r="N11" s="102">
        <v>0</v>
      </c>
      <c r="O11" s="104"/>
      <c r="P11" s="101" t="s">
        <v>647</v>
      </c>
      <c r="Q11" s="101" t="s">
        <v>800</v>
      </c>
      <c r="R11" s="132" t="s">
        <v>802</v>
      </c>
      <c r="S11" s="132" t="s">
        <v>802</v>
      </c>
      <c r="T11" s="132" t="s">
        <v>802</v>
      </c>
      <c r="U11" s="102"/>
      <c r="V11" s="102"/>
      <c r="W11" s="101"/>
    </row>
    <row r="12" s="94" customFormat="1" ht="26" spans="1:23">
      <c r="A12" s="102">
        <v>7</v>
      </c>
      <c r="B12" s="122" t="s">
        <v>795</v>
      </c>
      <c r="C12" s="101" t="s">
        <v>788</v>
      </c>
      <c r="D12" s="102"/>
      <c r="E12" s="123" t="s">
        <v>789</v>
      </c>
      <c r="F12" s="101" t="s">
        <v>796</v>
      </c>
      <c r="G12" s="101"/>
      <c r="H12" s="102"/>
      <c r="I12" s="104"/>
      <c r="J12" s="104"/>
      <c r="K12" s="102">
        <v>3</v>
      </c>
      <c r="L12" s="104">
        <v>5000</v>
      </c>
      <c r="M12" s="104">
        <f>L12*K12</f>
        <v>15000</v>
      </c>
      <c r="N12" s="102">
        <v>0</v>
      </c>
      <c r="O12" s="104"/>
      <c r="P12" s="101" t="s">
        <v>647</v>
      </c>
      <c r="Q12" s="101" t="s">
        <v>800</v>
      </c>
      <c r="R12" s="132" t="s">
        <v>803</v>
      </c>
      <c r="S12" s="132" t="s">
        <v>803</v>
      </c>
      <c r="T12" s="132" t="s">
        <v>803</v>
      </c>
      <c r="U12" s="102"/>
      <c r="V12" s="102"/>
      <c r="W12" s="101"/>
    </row>
    <row r="13" s="94" customFormat="1" ht="26" spans="1:23">
      <c r="A13" s="102">
        <v>8</v>
      </c>
      <c r="B13" s="122" t="s">
        <v>795</v>
      </c>
      <c r="C13" s="101" t="s">
        <v>788</v>
      </c>
      <c r="D13" s="102"/>
      <c r="E13" s="123" t="s">
        <v>789</v>
      </c>
      <c r="F13" s="101" t="s">
        <v>804</v>
      </c>
      <c r="G13" s="101"/>
      <c r="H13" s="102"/>
      <c r="I13" s="104"/>
      <c r="J13" s="104"/>
      <c r="K13" s="102">
        <v>11</v>
      </c>
      <c r="L13" s="104">
        <f>M13/K13</f>
        <v>236.363636363636</v>
      </c>
      <c r="M13" s="104">
        <v>2600</v>
      </c>
      <c r="N13" s="102">
        <v>3</v>
      </c>
      <c r="O13" s="104">
        <v>18000</v>
      </c>
      <c r="P13" s="101" t="s">
        <v>647</v>
      </c>
      <c r="Q13" s="101" t="s">
        <v>797</v>
      </c>
      <c r="R13" s="132" t="s">
        <v>805</v>
      </c>
      <c r="S13" s="132" t="s">
        <v>805</v>
      </c>
      <c r="T13" s="132" t="s">
        <v>805</v>
      </c>
      <c r="U13" s="102"/>
      <c r="V13" s="102"/>
      <c r="W13" s="101"/>
    </row>
    <row r="14" s="94" customFormat="1" ht="26" spans="1:23">
      <c r="A14" s="102">
        <v>9</v>
      </c>
      <c r="B14" s="122" t="s">
        <v>795</v>
      </c>
      <c r="C14" s="101" t="s">
        <v>788</v>
      </c>
      <c r="D14" s="102"/>
      <c r="E14" s="123" t="s">
        <v>789</v>
      </c>
      <c r="F14" s="101" t="s">
        <v>804</v>
      </c>
      <c r="G14" s="101"/>
      <c r="H14" s="102"/>
      <c r="I14" s="104"/>
      <c r="J14" s="104"/>
      <c r="K14" s="101"/>
      <c r="L14" s="101"/>
      <c r="M14" s="101"/>
      <c r="N14" s="102">
        <v>0</v>
      </c>
      <c r="O14" s="104"/>
      <c r="P14" s="101" t="s">
        <v>647</v>
      </c>
      <c r="Q14" s="101" t="s">
        <v>791</v>
      </c>
      <c r="R14" s="132" t="s">
        <v>806</v>
      </c>
      <c r="S14" s="132" t="s">
        <v>806</v>
      </c>
      <c r="T14" s="132" t="s">
        <v>806</v>
      </c>
      <c r="U14" s="102"/>
      <c r="V14" s="102"/>
      <c r="W14" s="101" t="s">
        <v>807</v>
      </c>
    </row>
    <row r="15" s="94" customFormat="1" ht="26" spans="1:23">
      <c r="A15" s="102">
        <v>10</v>
      </c>
      <c r="B15" s="122" t="s">
        <v>795</v>
      </c>
      <c r="C15" s="101" t="s">
        <v>788</v>
      </c>
      <c r="D15" s="102"/>
      <c r="E15" s="123" t="s">
        <v>789</v>
      </c>
      <c r="F15" s="101" t="s">
        <v>804</v>
      </c>
      <c r="G15" s="101"/>
      <c r="H15" s="102"/>
      <c r="I15" s="104"/>
      <c r="J15" s="104"/>
      <c r="K15" s="102">
        <v>1</v>
      </c>
      <c r="L15" s="104">
        <f>M15/K15</f>
        <v>200</v>
      </c>
      <c r="M15" s="104">
        <v>200</v>
      </c>
      <c r="N15" s="102">
        <v>0</v>
      </c>
      <c r="O15" s="104"/>
      <c r="P15" s="101" t="s">
        <v>647</v>
      </c>
      <c r="Q15" s="101" t="s">
        <v>791</v>
      </c>
      <c r="R15" s="132" t="s">
        <v>808</v>
      </c>
      <c r="S15" s="132" t="s">
        <v>808</v>
      </c>
      <c r="T15" s="132" t="s">
        <v>808</v>
      </c>
      <c r="U15" s="102"/>
      <c r="V15" s="102"/>
      <c r="W15" s="101" t="s">
        <v>807</v>
      </c>
    </row>
    <row r="16" s="94" customFormat="1" ht="26" spans="1:23">
      <c r="A16" s="102">
        <v>11</v>
      </c>
      <c r="B16" s="122" t="s">
        <v>795</v>
      </c>
      <c r="C16" s="101" t="s">
        <v>788</v>
      </c>
      <c r="D16" s="102"/>
      <c r="E16" s="123" t="s">
        <v>789</v>
      </c>
      <c r="F16" s="101" t="s">
        <v>804</v>
      </c>
      <c r="G16" s="101"/>
      <c r="H16" s="102"/>
      <c r="I16" s="104"/>
      <c r="J16" s="104"/>
      <c r="K16" s="102"/>
      <c r="L16" s="104"/>
      <c r="M16" s="104"/>
      <c r="N16" s="102">
        <v>0</v>
      </c>
      <c r="O16" s="104"/>
      <c r="P16" s="101" t="s">
        <v>647</v>
      </c>
      <c r="Q16" s="101" t="s">
        <v>791</v>
      </c>
      <c r="R16" s="132" t="s">
        <v>809</v>
      </c>
      <c r="S16" s="132" t="s">
        <v>809</v>
      </c>
      <c r="T16" s="132" t="s">
        <v>809</v>
      </c>
      <c r="U16" s="102"/>
      <c r="V16" s="102"/>
      <c r="W16" s="101" t="s">
        <v>807</v>
      </c>
    </row>
    <row r="17" s="94" customFormat="1" ht="26" spans="1:23">
      <c r="A17" s="102">
        <v>12</v>
      </c>
      <c r="B17" s="122" t="s">
        <v>795</v>
      </c>
      <c r="C17" s="101" t="s">
        <v>788</v>
      </c>
      <c r="D17" s="102"/>
      <c r="E17" s="123" t="s">
        <v>789</v>
      </c>
      <c r="F17" s="101" t="s">
        <v>804</v>
      </c>
      <c r="G17" s="101"/>
      <c r="H17" s="102"/>
      <c r="I17" s="104"/>
      <c r="J17" s="104"/>
      <c r="K17" s="102"/>
      <c r="L17" s="104"/>
      <c r="M17" s="104"/>
      <c r="N17" s="102">
        <v>8</v>
      </c>
      <c r="O17" s="104">
        <v>40000</v>
      </c>
      <c r="P17" s="101" t="s">
        <v>647</v>
      </c>
      <c r="Q17" s="101" t="s">
        <v>797</v>
      </c>
      <c r="R17" s="132" t="s">
        <v>810</v>
      </c>
      <c r="S17" s="132" t="s">
        <v>810</v>
      </c>
      <c r="T17" s="132" t="s">
        <v>810</v>
      </c>
      <c r="U17" s="102"/>
      <c r="V17" s="102"/>
      <c r="W17" s="101"/>
    </row>
    <row r="18" s="94" customFormat="1" ht="26" spans="1:23">
      <c r="A18" s="102">
        <v>13</v>
      </c>
      <c r="B18" s="122" t="s">
        <v>795</v>
      </c>
      <c r="C18" s="101" t="s">
        <v>788</v>
      </c>
      <c r="D18" s="102"/>
      <c r="E18" s="123" t="s">
        <v>789</v>
      </c>
      <c r="F18" s="101" t="s">
        <v>811</v>
      </c>
      <c r="G18" s="101"/>
      <c r="H18" s="102"/>
      <c r="I18" s="104"/>
      <c r="J18" s="104"/>
      <c r="K18" s="102">
        <v>15</v>
      </c>
      <c r="L18" s="104">
        <f>M18/K18</f>
        <v>2733.33333333333</v>
      </c>
      <c r="M18" s="104">
        <v>41000</v>
      </c>
      <c r="N18" s="102">
        <v>7</v>
      </c>
      <c r="O18" s="104">
        <v>41000</v>
      </c>
      <c r="P18" s="101" t="s">
        <v>647</v>
      </c>
      <c r="Q18" s="101" t="s">
        <v>797</v>
      </c>
      <c r="R18" s="132" t="s">
        <v>812</v>
      </c>
      <c r="S18" s="132" t="s">
        <v>812</v>
      </c>
      <c r="T18" s="132" t="s">
        <v>812</v>
      </c>
      <c r="U18" s="102"/>
      <c r="V18" s="102"/>
      <c r="W18" s="101"/>
    </row>
    <row r="19" s="94" customFormat="1" ht="26" spans="1:23">
      <c r="A19" s="102">
        <v>14</v>
      </c>
      <c r="B19" s="122" t="s">
        <v>795</v>
      </c>
      <c r="C19" s="101" t="s">
        <v>788</v>
      </c>
      <c r="D19" s="102"/>
      <c r="E19" s="123" t="s">
        <v>789</v>
      </c>
      <c r="F19" s="101" t="s">
        <v>813</v>
      </c>
      <c r="G19" s="101"/>
      <c r="H19" s="102"/>
      <c r="I19" s="104"/>
      <c r="J19" s="104"/>
      <c r="K19" s="102"/>
      <c r="L19" s="127"/>
      <c r="M19" s="104"/>
      <c r="N19" s="102">
        <v>12</v>
      </c>
      <c r="O19" s="104">
        <v>84000</v>
      </c>
      <c r="P19" s="101" t="s">
        <v>647</v>
      </c>
      <c r="Q19" s="101" t="s">
        <v>797</v>
      </c>
      <c r="R19" s="132" t="s">
        <v>814</v>
      </c>
      <c r="S19" s="132" t="s">
        <v>814</v>
      </c>
      <c r="T19" s="132" t="s">
        <v>814</v>
      </c>
      <c r="U19" s="102"/>
      <c r="V19" s="102"/>
      <c r="W19" s="101"/>
    </row>
    <row r="20" s="94" customFormat="1" ht="13" spans="1:23">
      <c r="A20" s="124" t="s">
        <v>86</v>
      </c>
      <c r="B20" s="125"/>
      <c r="C20" s="125"/>
      <c r="D20" s="125"/>
      <c r="E20" s="125"/>
      <c r="F20" s="126"/>
      <c r="G20" s="101"/>
      <c r="H20" s="102"/>
      <c r="I20" s="104"/>
      <c r="J20" s="104"/>
      <c r="K20" s="102"/>
      <c r="L20" s="104"/>
      <c r="M20" s="104">
        <f>SUM(M6:M19)</f>
        <v>143900</v>
      </c>
      <c r="N20" s="104"/>
      <c r="O20" s="104">
        <f>SUM(O6:O19)</f>
        <v>209800</v>
      </c>
      <c r="P20" s="101"/>
      <c r="Q20" s="101"/>
      <c r="R20" s="101"/>
      <c r="S20" s="122"/>
      <c r="T20" s="101"/>
      <c r="U20" s="102"/>
      <c r="V20" s="102"/>
      <c r="W20" s="101"/>
    </row>
    <row r="21" s="94" customFormat="1" ht="13" spans="19:19">
      <c r="S21" s="129"/>
    </row>
  </sheetData>
  <mergeCells count="18">
    <mergeCell ref="A2:W2"/>
    <mergeCell ref="E4:G4"/>
    <mergeCell ref="H4:J4"/>
    <mergeCell ref="K4:M4"/>
    <mergeCell ref="U4:V4"/>
    <mergeCell ref="A20:F20"/>
    <mergeCell ref="A4:A5"/>
    <mergeCell ref="B4:B5"/>
    <mergeCell ref="C4:C5"/>
    <mergeCell ref="D4:D5"/>
    <mergeCell ref="N4:N5"/>
    <mergeCell ref="O4:O5"/>
    <mergeCell ref="P4:P5"/>
    <mergeCell ref="Q4:Q5"/>
    <mergeCell ref="R4:R5"/>
    <mergeCell ref="S4:S5"/>
    <mergeCell ref="T4:T5"/>
    <mergeCell ref="W4:W5"/>
  </mergeCells>
  <pageMargins left="0.0388888888888889" right="0.0388888888888889" top="0.786805555555556" bottom="0.66875" header="0.5" footer="0.5"/>
  <pageSetup paperSize="9" scale="64" orientation="landscape"/>
  <headerFooter/>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Y10"/>
  <sheetViews>
    <sheetView view="pageBreakPreview" zoomScale="85" zoomScaleNormal="100" workbookViewId="0">
      <selection activeCell="X6" sqref="X6:X9"/>
    </sheetView>
  </sheetViews>
  <sheetFormatPr defaultColWidth="9" defaultRowHeight="13"/>
  <cols>
    <col min="1" max="1" width="5.01818181818182" style="95" customWidth="1"/>
    <col min="2" max="2" width="6.09090909090909" style="95" customWidth="1"/>
    <col min="3" max="4" width="4.81818181818182" style="95" customWidth="1"/>
    <col min="5" max="5" width="6.25454545454545" style="95" customWidth="1"/>
    <col min="6" max="6" width="7.87272727272727" style="95" customWidth="1"/>
    <col min="7" max="7" width="9.09090909090909" style="95" customWidth="1"/>
    <col min="8" max="8" width="10.3818181818182" style="95" hidden="1" customWidth="1"/>
    <col min="9" max="9" width="8.81818181818182" style="95" customWidth="1"/>
    <col min="10" max="10" width="5.88181818181818" style="95" customWidth="1"/>
    <col min="11" max="11" width="12.0818181818182" style="95" customWidth="1"/>
    <col min="12" max="12" width="11.5454545454545" style="95" customWidth="1"/>
    <col min="13" max="13" width="9.5" style="95" customWidth="1"/>
    <col min="14" max="14" width="10.8818181818182" style="95" customWidth="1"/>
    <col min="15" max="15" width="17.7454545454545" style="95" customWidth="1"/>
    <col min="16" max="16" width="5.45454545454545" style="95" customWidth="1"/>
    <col min="17" max="17" width="4.38181818181818" style="95" customWidth="1"/>
    <col min="18" max="18" width="10.7272727272727" style="95" customWidth="1"/>
    <col min="19" max="21" width="9" style="95"/>
    <col min="22" max="22" width="8.5" style="95" customWidth="1"/>
    <col min="23" max="23" width="9" style="95" customWidth="1"/>
    <col min="24" max="24" width="12.5090909090909" style="95" customWidth="1"/>
    <col min="25" max="25" width="8.63636363636364" style="95" customWidth="1"/>
    <col min="26" max="16384" width="9" style="95"/>
  </cols>
  <sheetData>
    <row r="1" spans="1:1">
      <c r="A1" s="95" t="s">
        <v>815</v>
      </c>
    </row>
    <row r="2" ht="23" spans="1:25">
      <c r="A2" s="97" t="s">
        <v>816</v>
      </c>
      <c r="B2" s="98"/>
      <c r="C2" s="98"/>
      <c r="D2" s="98"/>
      <c r="E2" s="98"/>
      <c r="F2" s="98"/>
      <c r="G2" s="98"/>
      <c r="H2" s="98"/>
      <c r="I2" s="98"/>
      <c r="J2" s="98"/>
      <c r="K2" s="98"/>
      <c r="L2" s="98"/>
      <c r="M2" s="98"/>
      <c r="N2" s="98"/>
      <c r="O2" s="98"/>
      <c r="P2" s="98"/>
      <c r="Q2" s="98"/>
      <c r="R2" s="98"/>
      <c r="S2" s="98"/>
      <c r="T2" s="98"/>
      <c r="U2" s="98"/>
      <c r="V2" s="98"/>
      <c r="W2" s="98"/>
      <c r="X2" s="98"/>
      <c r="Y2" s="98"/>
    </row>
    <row r="3" s="105" customFormat="1" ht="12" spans="1:25">
      <c r="A3" s="105" t="s">
        <v>620</v>
      </c>
      <c r="Y3" s="117" t="s">
        <v>77</v>
      </c>
    </row>
    <row r="4" s="105" customFormat="1" ht="12" spans="1:25">
      <c r="A4" s="106" t="s">
        <v>817</v>
      </c>
      <c r="B4" s="106" t="s">
        <v>818</v>
      </c>
      <c r="C4" s="106" t="s">
        <v>819</v>
      </c>
      <c r="D4" s="106" t="s">
        <v>820</v>
      </c>
      <c r="E4" s="106" t="s">
        <v>741</v>
      </c>
      <c r="F4" s="106" t="s">
        <v>821</v>
      </c>
      <c r="G4" s="106" t="s">
        <v>622</v>
      </c>
      <c r="H4" s="106" t="s">
        <v>822</v>
      </c>
      <c r="I4" s="106" t="s">
        <v>709</v>
      </c>
      <c r="J4" s="106" t="s">
        <v>823</v>
      </c>
      <c r="K4" s="106" t="s">
        <v>712</v>
      </c>
      <c r="L4" s="106"/>
      <c r="M4" s="106" t="s">
        <v>824</v>
      </c>
      <c r="N4" s="106"/>
      <c r="O4" s="106" t="s">
        <v>825</v>
      </c>
      <c r="P4" s="106" t="s">
        <v>632</v>
      </c>
      <c r="Q4" s="106" t="s">
        <v>715</v>
      </c>
      <c r="R4" s="106" t="s">
        <v>716</v>
      </c>
      <c r="S4" s="106" t="s">
        <v>651</v>
      </c>
      <c r="T4" s="106" t="s">
        <v>717</v>
      </c>
      <c r="U4" s="106" t="s">
        <v>718</v>
      </c>
      <c r="V4" s="106" t="s">
        <v>703</v>
      </c>
      <c r="W4" s="106"/>
      <c r="X4" s="106" t="s">
        <v>702</v>
      </c>
      <c r="Y4" s="106" t="s">
        <v>85</v>
      </c>
    </row>
    <row r="5" s="105" customFormat="1" ht="24" spans="1:25">
      <c r="A5" s="106"/>
      <c r="B5" s="106"/>
      <c r="C5" s="106"/>
      <c r="D5" s="106"/>
      <c r="E5" s="106"/>
      <c r="F5" s="106"/>
      <c r="G5" s="106"/>
      <c r="H5" s="106"/>
      <c r="I5" s="106"/>
      <c r="J5" s="106"/>
      <c r="K5" s="106" t="s">
        <v>721</v>
      </c>
      <c r="L5" s="106" t="s">
        <v>722</v>
      </c>
      <c r="M5" s="106" t="s">
        <v>721</v>
      </c>
      <c r="N5" s="106" t="s">
        <v>722</v>
      </c>
      <c r="O5" s="106"/>
      <c r="P5" s="106"/>
      <c r="Q5" s="106"/>
      <c r="R5" s="106"/>
      <c r="S5" s="106"/>
      <c r="T5" s="106"/>
      <c r="U5" s="106"/>
      <c r="V5" s="106" t="s">
        <v>711</v>
      </c>
      <c r="W5" s="106" t="s">
        <v>826</v>
      </c>
      <c r="X5" s="106"/>
      <c r="Y5" s="106"/>
    </row>
    <row r="6" s="105" customFormat="1" ht="12" spans="1:25">
      <c r="A6" s="107">
        <v>1</v>
      </c>
      <c r="B6" s="107" t="s">
        <v>827</v>
      </c>
      <c r="C6" s="107" t="s">
        <v>828</v>
      </c>
      <c r="D6" s="107" t="s">
        <v>829</v>
      </c>
      <c r="E6" s="107" t="str">
        <f>项目资产清单!E7</f>
        <v>八一镇</v>
      </c>
      <c r="F6" s="107" t="str">
        <f>项目资产清单!F7</f>
        <v>加当嘎村</v>
      </c>
      <c r="G6" s="108" t="str">
        <f>项目资产确认明细表!B6</f>
        <v>巴宜区八一镇加当嘎村边巴次仁奶牛养殖项目</v>
      </c>
      <c r="H6" s="109">
        <f>项目资产清单!L7</f>
        <v>536097.98</v>
      </c>
      <c r="I6" s="110" t="str">
        <f>资产基本情况公示表!B6</f>
        <v>仓库</v>
      </c>
      <c r="J6" s="110" t="s">
        <v>643</v>
      </c>
      <c r="K6" s="111">
        <f>资产基本情况公示表!G6</f>
        <v>536097.98</v>
      </c>
      <c r="L6" s="111">
        <f>资产基本情况公示表!H6</f>
        <v>536097.98</v>
      </c>
      <c r="M6" s="111">
        <f>资产基本情况公示表!K6</f>
        <v>536097.98</v>
      </c>
      <c r="N6" s="111">
        <f>资产基本情况公示表!L6</f>
        <v>0</v>
      </c>
      <c r="O6" s="112" t="str">
        <f>资产基本情况公示表!D6</f>
        <v>林芝市巴宜区八一镇加当嘎村边巴次仁养牛场</v>
      </c>
      <c r="P6" s="110"/>
      <c r="Q6" s="107" t="str">
        <f>资产基本情况公示表!M6</f>
        <v>在用</v>
      </c>
      <c r="R6" s="107" t="str">
        <f>资产基本情况公示表!N6</f>
        <v>到户类资产</v>
      </c>
      <c r="S6" s="107" t="str">
        <f>资产基本情况公示表!O6</f>
        <v>固定资产</v>
      </c>
      <c r="T6" s="107" t="str">
        <f>资产基本情况公示表!P6</f>
        <v>房屋建筑物</v>
      </c>
      <c r="U6" s="107" t="str">
        <f>资产基本情况公示表!Q6</f>
        <v>仓库</v>
      </c>
      <c r="V6" s="110"/>
      <c r="W6" s="110"/>
      <c r="X6" s="115" t="s">
        <v>671</v>
      </c>
      <c r="Y6" s="118"/>
    </row>
    <row r="7" s="105" customFormat="1" ht="12" spans="1:25">
      <c r="A7" s="107">
        <v>2</v>
      </c>
      <c r="B7" s="107" t="s">
        <v>827</v>
      </c>
      <c r="C7" s="107" t="s">
        <v>828</v>
      </c>
      <c r="D7" s="107" t="s">
        <v>829</v>
      </c>
      <c r="E7" s="107" t="str">
        <f>项目资产清单!E8</f>
        <v>八一镇</v>
      </c>
      <c r="F7" s="107" t="str">
        <f>项目资产清单!F8</f>
        <v>加当嘎村</v>
      </c>
      <c r="G7" s="108"/>
      <c r="H7" s="109">
        <f>项目资产清单!L8</f>
        <v>115995.75</v>
      </c>
      <c r="I7" s="110" t="str">
        <f>资产基本情况公示表!B7</f>
        <v>伙房</v>
      </c>
      <c r="J7" s="110" t="s">
        <v>643</v>
      </c>
      <c r="K7" s="111">
        <f>资产基本情况公示表!G7</f>
        <v>115995.75</v>
      </c>
      <c r="L7" s="111">
        <f>资产基本情况公示表!H7</f>
        <v>115995.75</v>
      </c>
      <c r="M7" s="111">
        <f>资产基本情况公示表!K7</f>
        <v>115995.75</v>
      </c>
      <c r="N7" s="111">
        <f>资产基本情况公示表!L7</f>
        <v>0</v>
      </c>
      <c r="O7" s="113"/>
      <c r="P7" s="110"/>
      <c r="Q7" s="107" t="str">
        <f>资产基本情况公示表!M7</f>
        <v>在用</v>
      </c>
      <c r="R7" s="107" t="str">
        <f>资产基本情况公示表!N7</f>
        <v>到户类资产</v>
      </c>
      <c r="S7" s="107" t="str">
        <f>资产基本情况公示表!O7</f>
        <v>固定资产</v>
      </c>
      <c r="T7" s="107" t="s">
        <v>830</v>
      </c>
      <c r="U7" s="107" t="str">
        <f>资产基本情况公示表!Q7</f>
        <v>伙房</v>
      </c>
      <c r="V7" s="110"/>
      <c r="W7" s="110"/>
      <c r="X7" s="116"/>
      <c r="Y7" s="118"/>
    </row>
    <row r="8" s="105" customFormat="1" ht="12" spans="1:25">
      <c r="A8" s="107">
        <v>3</v>
      </c>
      <c r="B8" s="107" t="s">
        <v>827</v>
      </c>
      <c r="C8" s="107" t="s">
        <v>828</v>
      </c>
      <c r="D8" s="107" t="s">
        <v>829</v>
      </c>
      <c r="E8" s="107" t="str">
        <f>项目资产清单!E9</f>
        <v>八一镇</v>
      </c>
      <c r="F8" s="107" t="str">
        <f>项目资产清单!F9</f>
        <v>加当嘎村</v>
      </c>
      <c r="G8" s="108"/>
      <c r="H8" s="110"/>
      <c r="I8" s="110" t="str">
        <f>资产基本情况公示表!B8</f>
        <v>厂区大门</v>
      </c>
      <c r="J8" s="110" t="s">
        <v>643</v>
      </c>
      <c r="K8" s="111">
        <f>资产基本情况公示表!G8</f>
        <v>9356.5</v>
      </c>
      <c r="L8" s="111">
        <f>资产基本情况公示表!H8</f>
        <v>9356.5</v>
      </c>
      <c r="M8" s="111">
        <f>资产基本情况公示表!K8</f>
        <v>9356.5</v>
      </c>
      <c r="N8" s="111">
        <f>资产基本情况公示表!L8</f>
        <v>0</v>
      </c>
      <c r="O8" s="113"/>
      <c r="P8" s="110"/>
      <c r="Q8" s="107" t="str">
        <f>资产基本情况公示表!M8</f>
        <v>在用</v>
      </c>
      <c r="R8" s="107" t="str">
        <f>资产基本情况公示表!N8</f>
        <v>到户类资产</v>
      </c>
      <c r="S8" s="107" t="str">
        <f>资产基本情况公示表!O8</f>
        <v>固定资产</v>
      </c>
      <c r="T8" s="107" t="str">
        <f>资产基本情况公示表!P8</f>
        <v>房屋建筑物</v>
      </c>
      <c r="U8" s="107" t="str">
        <f>资产基本情况公示表!Q8</f>
        <v>厂区大门</v>
      </c>
      <c r="V8" s="110"/>
      <c r="W8" s="110"/>
      <c r="X8" s="116"/>
      <c r="Y8" s="110"/>
    </row>
    <row r="9" s="105" customFormat="1" ht="12" spans="1:25">
      <c r="A9" s="107">
        <v>4</v>
      </c>
      <c r="B9" s="107" t="s">
        <v>827</v>
      </c>
      <c r="C9" s="107" t="s">
        <v>828</v>
      </c>
      <c r="D9" s="107" t="s">
        <v>829</v>
      </c>
      <c r="E9" s="107" t="str">
        <f>项目资产清单!E10</f>
        <v>八一镇</v>
      </c>
      <c r="F9" s="107" t="str">
        <f>项目资产清单!F10</f>
        <v>加当嘎村</v>
      </c>
      <c r="G9" s="108"/>
      <c r="H9" s="110"/>
      <c r="I9" s="110" t="str">
        <f>资产基本情况公示表!B9</f>
        <v>晾粪场</v>
      </c>
      <c r="J9" s="110" t="s">
        <v>643</v>
      </c>
      <c r="K9" s="111">
        <f>资产基本情况公示表!G9</f>
        <v>64543.5</v>
      </c>
      <c r="L9" s="111">
        <f>资产基本情况公示表!H9</f>
        <v>64543.5</v>
      </c>
      <c r="M9" s="111">
        <f>资产基本情况公示表!K9</f>
        <v>64543.5</v>
      </c>
      <c r="N9" s="111">
        <f>资产基本情况公示表!L9</f>
        <v>0</v>
      </c>
      <c r="O9" s="114"/>
      <c r="P9" s="110"/>
      <c r="Q9" s="107" t="str">
        <f>资产基本情况公示表!M9</f>
        <v>在用</v>
      </c>
      <c r="R9" s="107" t="str">
        <f>资产基本情况公示表!N9</f>
        <v>到户类资产</v>
      </c>
      <c r="S9" s="107" t="str">
        <f>资产基本情况公示表!O9</f>
        <v>固定资产</v>
      </c>
      <c r="T9" s="107" t="s">
        <v>830</v>
      </c>
      <c r="U9" s="107" t="str">
        <f>资产基本情况公示表!Q9</f>
        <v>晾粪场</v>
      </c>
      <c r="V9" s="110"/>
      <c r="W9" s="110"/>
      <c r="X9" s="116"/>
      <c r="Y9" s="110"/>
    </row>
    <row r="10" s="105" customFormat="1" ht="12" spans="1:25">
      <c r="A10" s="107" t="s">
        <v>86</v>
      </c>
      <c r="B10" s="107"/>
      <c r="C10" s="107"/>
      <c r="D10" s="107"/>
      <c r="E10" s="107"/>
      <c r="F10" s="107"/>
      <c r="G10" s="110"/>
      <c r="H10" s="110"/>
      <c r="I10" s="110"/>
      <c r="J10" s="110"/>
      <c r="K10" s="111">
        <f>SUM(K6:K9)</f>
        <v>725993.73</v>
      </c>
      <c r="L10" s="111">
        <f>SUM(L6:L9)</f>
        <v>725993.73</v>
      </c>
      <c r="M10" s="111">
        <f>SUM(M6:M9)</f>
        <v>725993.73</v>
      </c>
      <c r="N10" s="111">
        <f>SUM(N6:N9)</f>
        <v>0</v>
      </c>
      <c r="O10" s="110"/>
      <c r="P10" s="110"/>
      <c r="Q10" s="110"/>
      <c r="R10" s="110"/>
      <c r="S10" s="110"/>
      <c r="T10" s="110"/>
      <c r="U10" s="110"/>
      <c r="V10" s="110"/>
      <c r="W10" s="110"/>
      <c r="X10" s="110"/>
      <c r="Y10" s="110"/>
    </row>
  </sheetData>
  <mergeCells count="28">
    <mergeCell ref="A2:Y2"/>
    <mergeCell ref="K4:L4"/>
    <mergeCell ref="M4:N4"/>
    <mergeCell ref="V4:W4"/>
    <mergeCell ref="A10:F10"/>
    <mergeCell ref="A4:A5"/>
    <mergeCell ref="B4:B5"/>
    <mergeCell ref="C4:C5"/>
    <mergeCell ref="D4:D5"/>
    <mergeCell ref="E4:E5"/>
    <mergeCell ref="F4:F5"/>
    <mergeCell ref="G4:G5"/>
    <mergeCell ref="G6:G9"/>
    <mergeCell ref="H4:H5"/>
    <mergeCell ref="I4:I5"/>
    <mergeCell ref="J4:J5"/>
    <mergeCell ref="O4:O5"/>
    <mergeCell ref="O6:O9"/>
    <mergeCell ref="P4:P5"/>
    <mergeCell ref="Q4:Q5"/>
    <mergeCell ref="R4:R5"/>
    <mergeCell ref="S4:S5"/>
    <mergeCell ref="T4:T5"/>
    <mergeCell ref="U4:U5"/>
    <mergeCell ref="X4:X5"/>
    <mergeCell ref="X6:X9"/>
    <mergeCell ref="Y4:Y5"/>
    <mergeCell ref="Y6:Y7"/>
  </mergeCells>
  <pageMargins left="0.0388888888888889" right="0.0388888888888889" top="0.747916666666667" bottom="0.629861111111111" header="0.5" footer="0.5"/>
  <pageSetup paperSize="9" scale="71" orientation="landscape"/>
  <headerFooter/>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I8"/>
  <sheetViews>
    <sheetView view="pageBreakPreview" zoomScale="80" zoomScaleNormal="70" workbookViewId="0">
      <selection activeCell="G7" sqref="G7"/>
    </sheetView>
  </sheetViews>
  <sheetFormatPr defaultColWidth="9" defaultRowHeight="13" outlineLevelRow="7"/>
  <cols>
    <col min="1" max="1" width="4.38181818181818" style="95" customWidth="1"/>
    <col min="2" max="2" width="4.5" style="95" customWidth="1"/>
    <col min="3" max="4" width="5.25454545454545" style="95" customWidth="1"/>
    <col min="5" max="5" width="7.87272727272727" style="95" customWidth="1"/>
    <col min="6" max="6" width="5.25454545454545" style="95" customWidth="1"/>
    <col min="7" max="7" width="9" style="95" customWidth="1"/>
    <col min="8" max="8" width="5.25454545454545" style="96" customWidth="1"/>
    <col min="9" max="10" width="10.1272727272727" style="95"/>
    <col min="11" max="11" width="11.1272727272727" style="95" customWidth="1"/>
    <col min="12" max="12" width="9" style="95" customWidth="1"/>
    <col min="13" max="16" width="5.62727272727273" style="95" customWidth="1"/>
    <col min="17" max="17" width="5.62727272727273" style="96" customWidth="1"/>
    <col min="18" max="18" width="10.1272727272727" style="95" customWidth="1"/>
    <col min="19" max="24" width="5.62727272727273" style="95" customWidth="1"/>
    <col min="25" max="25" width="5.62727272727273" style="96" customWidth="1"/>
    <col min="26" max="26" width="10.1272727272727" style="95" customWidth="1"/>
    <col min="27" max="27" width="5.62727272727273" style="96" customWidth="1"/>
    <col min="28" max="28" width="10.1272727272727" style="95" customWidth="1"/>
    <col min="29" max="29" width="5.62727272727273" style="96" customWidth="1"/>
    <col min="30" max="30" width="10.1272727272727" style="95" customWidth="1"/>
    <col min="31" max="34" width="5.62727272727273" style="95" customWidth="1"/>
    <col min="35" max="16384" width="9" style="95"/>
  </cols>
  <sheetData>
    <row r="1" spans="1:1">
      <c r="A1" s="95" t="s">
        <v>831</v>
      </c>
    </row>
    <row r="2" ht="23" spans="1:35">
      <c r="A2" s="97" t="s">
        <v>832</v>
      </c>
      <c r="B2" s="98"/>
      <c r="C2" s="98"/>
      <c r="D2" s="98"/>
      <c r="E2" s="98"/>
      <c r="F2" s="98"/>
      <c r="G2" s="98"/>
      <c r="H2" s="98"/>
      <c r="I2" s="98"/>
      <c r="J2" s="98"/>
      <c r="K2" s="98"/>
      <c r="L2" s="98"/>
      <c r="M2" s="98"/>
      <c r="N2" s="98"/>
      <c r="O2" s="98"/>
      <c r="P2" s="98"/>
      <c r="Q2" s="98"/>
      <c r="R2" s="98"/>
      <c r="S2" s="98"/>
      <c r="T2" s="98"/>
      <c r="U2" s="98"/>
      <c r="V2" s="98"/>
      <c r="W2" s="98"/>
      <c r="X2" s="98"/>
      <c r="Y2" s="98"/>
      <c r="Z2" s="98"/>
      <c r="AA2" s="98"/>
      <c r="AB2" s="98"/>
      <c r="AC2" s="98"/>
      <c r="AD2" s="98"/>
      <c r="AE2" s="98"/>
      <c r="AF2" s="98"/>
      <c r="AG2" s="98"/>
      <c r="AH2" s="98"/>
      <c r="AI2" s="98"/>
    </row>
    <row r="3" s="94" customFormat="1" spans="1:35">
      <c r="A3" s="94" t="s">
        <v>620</v>
      </c>
      <c r="H3" s="99"/>
      <c r="Q3" s="99"/>
      <c r="Y3" s="99"/>
      <c r="AA3" s="99"/>
      <c r="AC3" s="99"/>
      <c r="AI3" s="94" t="s">
        <v>833</v>
      </c>
    </row>
    <row r="4" s="94" customFormat="1" spans="1:35">
      <c r="A4" s="100" t="s">
        <v>834</v>
      </c>
      <c r="B4" s="100" t="s">
        <v>819</v>
      </c>
      <c r="C4" s="100" t="s">
        <v>835</v>
      </c>
      <c r="D4" s="100" t="s">
        <v>836</v>
      </c>
      <c r="E4" s="100" t="s">
        <v>634</v>
      </c>
      <c r="F4" s="100" t="s">
        <v>731</v>
      </c>
      <c r="G4" s="100" t="s">
        <v>837</v>
      </c>
      <c r="H4" s="100" t="s">
        <v>838</v>
      </c>
      <c r="I4" s="100" t="s">
        <v>839</v>
      </c>
      <c r="J4" s="100"/>
      <c r="K4" s="100" t="s">
        <v>840</v>
      </c>
      <c r="L4" s="100"/>
      <c r="M4" s="100" t="s">
        <v>716</v>
      </c>
      <c r="N4" s="100"/>
      <c r="O4" s="100"/>
      <c r="P4" s="100"/>
      <c r="Q4" s="100"/>
      <c r="R4" s="100"/>
      <c r="S4" s="100"/>
      <c r="T4" s="100"/>
      <c r="U4" s="100" t="s">
        <v>651</v>
      </c>
      <c r="V4" s="100"/>
      <c r="W4" s="100"/>
      <c r="X4" s="100"/>
      <c r="Y4" s="100"/>
      <c r="Z4" s="100"/>
      <c r="AA4" s="100" t="s">
        <v>717</v>
      </c>
      <c r="AB4" s="100"/>
      <c r="AC4" s="100"/>
      <c r="AD4" s="100"/>
      <c r="AE4" s="100"/>
      <c r="AF4" s="100"/>
      <c r="AG4" s="100"/>
      <c r="AH4" s="100"/>
      <c r="AI4" s="100" t="s">
        <v>85</v>
      </c>
    </row>
    <row r="5" s="94" customFormat="1" spans="1:35">
      <c r="A5" s="100"/>
      <c r="B5" s="100"/>
      <c r="C5" s="100"/>
      <c r="D5" s="100"/>
      <c r="E5" s="100"/>
      <c r="F5" s="100"/>
      <c r="G5" s="100"/>
      <c r="H5" s="100"/>
      <c r="I5" s="100"/>
      <c r="J5" s="100"/>
      <c r="K5" s="100"/>
      <c r="L5" s="100"/>
      <c r="M5" s="100" t="s">
        <v>841</v>
      </c>
      <c r="N5" s="100"/>
      <c r="O5" s="100" t="s">
        <v>842</v>
      </c>
      <c r="P5" s="100"/>
      <c r="Q5" s="100" t="s">
        <v>843</v>
      </c>
      <c r="R5" s="100"/>
      <c r="S5" s="100" t="s">
        <v>176</v>
      </c>
      <c r="T5" s="100"/>
      <c r="U5" s="100" t="s">
        <v>844</v>
      </c>
      <c r="V5" s="100"/>
      <c r="W5" s="100" t="s">
        <v>845</v>
      </c>
      <c r="X5" s="100"/>
      <c r="Y5" s="100" t="s">
        <v>668</v>
      </c>
      <c r="Z5" s="100"/>
      <c r="AA5" s="100" t="s">
        <v>232</v>
      </c>
      <c r="AB5" s="100"/>
      <c r="AC5" s="100" t="s">
        <v>846</v>
      </c>
      <c r="AD5" s="100"/>
      <c r="AE5" s="100" t="s">
        <v>847</v>
      </c>
      <c r="AF5" s="100"/>
      <c r="AG5" s="100" t="s">
        <v>176</v>
      </c>
      <c r="AH5" s="100"/>
      <c r="AI5" s="100"/>
    </row>
    <row r="6" s="94" customFormat="1" ht="39" spans="1:35">
      <c r="A6" s="100"/>
      <c r="B6" s="100"/>
      <c r="C6" s="100"/>
      <c r="D6" s="100"/>
      <c r="E6" s="100"/>
      <c r="F6" s="100"/>
      <c r="G6" s="100"/>
      <c r="H6" s="100"/>
      <c r="I6" s="100" t="s">
        <v>848</v>
      </c>
      <c r="J6" s="100" t="s">
        <v>849</v>
      </c>
      <c r="K6" s="100" t="s">
        <v>848</v>
      </c>
      <c r="L6" s="100" t="s">
        <v>849</v>
      </c>
      <c r="M6" s="100" t="s">
        <v>850</v>
      </c>
      <c r="N6" s="100" t="s">
        <v>851</v>
      </c>
      <c r="O6" s="100" t="s">
        <v>850</v>
      </c>
      <c r="P6" s="100" t="s">
        <v>851</v>
      </c>
      <c r="Q6" s="100" t="s">
        <v>850</v>
      </c>
      <c r="R6" s="100" t="s">
        <v>851</v>
      </c>
      <c r="S6" s="100" t="s">
        <v>850</v>
      </c>
      <c r="T6" s="100" t="s">
        <v>851</v>
      </c>
      <c r="U6" s="100" t="s">
        <v>850</v>
      </c>
      <c r="V6" s="100" t="s">
        <v>851</v>
      </c>
      <c r="W6" s="100" t="s">
        <v>850</v>
      </c>
      <c r="X6" s="100" t="s">
        <v>851</v>
      </c>
      <c r="Y6" s="100" t="s">
        <v>850</v>
      </c>
      <c r="Z6" s="100" t="s">
        <v>851</v>
      </c>
      <c r="AA6" s="100" t="s">
        <v>850</v>
      </c>
      <c r="AB6" s="100" t="s">
        <v>851</v>
      </c>
      <c r="AC6" s="100" t="s">
        <v>850</v>
      </c>
      <c r="AD6" s="100" t="s">
        <v>851</v>
      </c>
      <c r="AE6" s="100" t="s">
        <v>850</v>
      </c>
      <c r="AF6" s="100" t="s">
        <v>851</v>
      </c>
      <c r="AG6" s="100" t="s">
        <v>850</v>
      </c>
      <c r="AH6" s="100" t="s">
        <v>851</v>
      </c>
      <c r="AI6" s="100"/>
    </row>
    <row r="7" s="94" customFormat="1" ht="25" customHeight="1" spans="1:35">
      <c r="A7" s="101" t="s">
        <v>827</v>
      </c>
      <c r="B7" s="101" t="s">
        <v>828</v>
      </c>
      <c r="C7" s="101" t="s">
        <v>829</v>
      </c>
      <c r="D7" s="101" t="s">
        <v>828</v>
      </c>
      <c r="E7" s="101" t="s">
        <v>641</v>
      </c>
      <c r="F7" s="101">
        <v>2016</v>
      </c>
      <c r="G7" s="101"/>
      <c r="H7" s="102">
        <v>4</v>
      </c>
      <c r="I7" s="103">
        <v>72.6</v>
      </c>
      <c r="J7" s="103">
        <v>30</v>
      </c>
      <c r="K7" s="103">
        <v>72.6</v>
      </c>
      <c r="L7" s="103">
        <v>30</v>
      </c>
      <c r="M7" s="101"/>
      <c r="N7" s="101"/>
      <c r="O7" s="101"/>
      <c r="P7" s="101"/>
      <c r="Q7" s="102">
        <v>4</v>
      </c>
      <c r="R7" s="103">
        <v>72.6</v>
      </c>
      <c r="S7" s="101"/>
      <c r="T7" s="101"/>
      <c r="U7" s="101"/>
      <c r="V7" s="101"/>
      <c r="W7" s="101"/>
      <c r="X7" s="101"/>
      <c r="Y7" s="102">
        <v>4</v>
      </c>
      <c r="Z7" s="103">
        <v>72.6</v>
      </c>
      <c r="AA7" s="102">
        <v>4</v>
      </c>
      <c r="AB7" s="103">
        <v>72.6</v>
      </c>
      <c r="AC7" s="102"/>
      <c r="AD7" s="101"/>
      <c r="AE7" s="101"/>
      <c r="AF7" s="101"/>
      <c r="AG7" s="101"/>
      <c r="AH7" s="101"/>
      <c r="AI7" s="101"/>
    </row>
    <row r="8" s="94" customFormat="1" ht="25" customHeight="1" spans="1:35">
      <c r="A8" s="101" t="s">
        <v>86</v>
      </c>
      <c r="B8" s="101"/>
      <c r="C8" s="101"/>
      <c r="D8" s="101"/>
      <c r="E8" s="101"/>
      <c r="F8" s="101"/>
      <c r="G8" s="101"/>
      <c r="H8" s="102"/>
      <c r="I8" s="104">
        <f t="shared" ref="I8:L8" si="0">SUM(I7:I7)</f>
        <v>72.6</v>
      </c>
      <c r="J8" s="104">
        <f t="shared" si="0"/>
        <v>30</v>
      </c>
      <c r="K8" s="104">
        <f t="shared" si="0"/>
        <v>72.6</v>
      </c>
      <c r="L8" s="104">
        <f t="shared" si="0"/>
        <v>30</v>
      </c>
      <c r="M8" s="104"/>
      <c r="N8" s="104"/>
      <c r="O8" s="104"/>
      <c r="P8" s="104"/>
      <c r="Q8" s="104"/>
      <c r="R8" s="104">
        <f>SUM(R7:R7)</f>
        <v>72.6</v>
      </c>
      <c r="S8" s="104"/>
      <c r="T8" s="104"/>
      <c r="U8" s="104"/>
      <c r="V8" s="104"/>
      <c r="W8" s="104"/>
      <c r="X8" s="104"/>
      <c r="Y8" s="104"/>
      <c r="Z8" s="104">
        <f>SUM(Z7:Z7)</f>
        <v>72.6</v>
      </c>
      <c r="AA8" s="104"/>
      <c r="AB8" s="104">
        <f>SUM(AB7:AB7)</f>
        <v>72.6</v>
      </c>
      <c r="AC8" s="104"/>
      <c r="AD8" s="104"/>
      <c r="AE8" s="101"/>
      <c r="AF8" s="101"/>
      <c r="AG8" s="101"/>
      <c r="AH8" s="101"/>
      <c r="AI8" s="101"/>
    </row>
  </sheetData>
  <mergeCells count="26">
    <mergeCell ref="A2:AI2"/>
    <mergeCell ref="M4:T4"/>
    <mergeCell ref="U4:Z4"/>
    <mergeCell ref="AA4:AH4"/>
    <mergeCell ref="M5:N5"/>
    <mergeCell ref="O5:P5"/>
    <mergeCell ref="Q5:R5"/>
    <mergeCell ref="S5:T5"/>
    <mergeCell ref="U5:V5"/>
    <mergeCell ref="W5:X5"/>
    <mergeCell ref="Y5:Z5"/>
    <mergeCell ref="AA5:AB5"/>
    <mergeCell ref="AC5:AD5"/>
    <mergeCell ref="AE5:AF5"/>
    <mergeCell ref="AG5:AH5"/>
    <mergeCell ref="A4:A6"/>
    <mergeCell ref="B4:B6"/>
    <mergeCell ref="C4:C6"/>
    <mergeCell ref="D4:D6"/>
    <mergeCell ref="E4:E6"/>
    <mergeCell ref="F4:F6"/>
    <mergeCell ref="G4:G6"/>
    <mergeCell ref="H4:H6"/>
    <mergeCell ref="AI4:AI6"/>
    <mergeCell ref="I4:J5"/>
    <mergeCell ref="K4:L5"/>
  </mergeCells>
  <pageMargins left="0.0388888888888889" right="0" top="0.708333333333333" bottom="0.629861111111111" header="0.393055555555556" footer="0.314583333333333"/>
  <pageSetup paperSize="9" scale="62" orientation="landscape"/>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56"/>
  <sheetViews>
    <sheetView view="pageBreakPreview" zoomScale="85" zoomScaleNormal="65" topLeftCell="A18" workbookViewId="0">
      <selection activeCell="E16" sqref="E16"/>
    </sheetView>
  </sheetViews>
  <sheetFormatPr defaultColWidth="8.75454545454545" defaultRowHeight="13" outlineLevelCol="6"/>
  <cols>
    <col min="1" max="1" width="46.9454545454545" style="54" customWidth="1"/>
    <col min="2" max="2" width="12.6272727272727" style="54" customWidth="1"/>
    <col min="3" max="3" width="25.4545454545455" style="54" customWidth="1"/>
    <col min="4" max="4" width="48.6272727272727" style="54" customWidth="1"/>
    <col min="5" max="5" width="12.6272727272727" style="54" customWidth="1"/>
    <col min="6" max="6" width="35.6272727272727" style="54" customWidth="1"/>
    <col min="7" max="7" width="10.3818181818182" style="54"/>
    <col min="8" max="16384" width="8.75454545454545" style="54"/>
  </cols>
  <sheetData>
    <row r="1" ht="13.5" spans="1:1">
      <c r="A1" s="55" t="s">
        <v>852</v>
      </c>
    </row>
    <row r="2" ht="43" customHeight="1" spans="1:6">
      <c r="A2" s="56" t="s">
        <v>853</v>
      </c>
      <c r="B2" s="56"/>
      <c r="C2" s="56"/>
      <c r="D2" s="56"/>
      <c r="E2" s="56"/>
      <c r="F2" s="56"/>
    </row>
    <row r="3" s="52" customFormat="1" ht="15" customHeight="1" spans="1:7">
      <c r="A3" s="57" t="str">
        <f>'资产负债清查表（国有资产）'!A4</f>
        <v>填报单位：林芝市巴建藏猪产业饲料加工生产有限责任公司</v>
      </c>
      <c r="B3" s="58"/>
      <c r="C3" s="59"/>
      <c r="D3" s="58"/>
      <c r="E3" s="59"/>
      <c r="F3" s="60"/>
      <c r="G3" s="61"/>
    </row>
    <row r="4" s="52" customFormat="1" ht="15" customHeight="1" spans="1:7">
      <c r="A4" s="57" t="str">
        <f>'资产负债清查表（国有资产）'!A5</f>
        <v>项目名称：巴宜区八一镇藏香猪产业饲料加工厂建设项目</v>
      </c>
      <c r="B4" s="58"/>
      <c r="C4" s="59"/>
      <c r="D4" s="58"/>
      <c r="E4" s="59"/>
      <c r="F4" s="62" t="s">
        <v>446</v>
      </c>
      <c r="G4" s="61"/>
    </row>
    <row r="5" s="53" customFormat="1" ht="15" customHeight="1" spans="1:7">
      <c r="A5" s="63" t="s">
        <v>447</v>
      </c>
      <c r="B5" s="64" t="s">
        <v>448</v>
      </c>
      <c r="C5" s="65">
        <v>45169</v>
      </c>
      <c r="D5" s="64" t="s">
        <v>450</v>
      </c>
      <c r="E5" s="64" t="s">
        <v>448</v>
      </c>
      <c r="F5" s="65">
        <v>45169</v>
      </c>
      <c r="G5" s="66"/>
    </row>
    <row r="6" s="52" customFormat="1" ht="15" customHeight="1" spans="1:7">
      <c r="A6" s="67" t="s">
        <v>451</v>
      </c>
      <c r="B6" s="63" t="s">
        <v>452</v>
      </c>
      <c r="C6" s="68"/>
      <c r="D6" s="67" t="s">
        <v>453</v>
      </c>
      <c r="E6" s="69" t="s">
        <v>454</v>
      </c>
      <c r="F6" s="70"/>
      <c r="G6" s="61"/>
    </row>
    <row r="7" s="52" customFormat="1" ht="15" customHeight="1" spans="1:7">
      <c r="A7" s="71" t="s">
        <v>455</v>
      </c>
      <c r="B7" s="72" t="s">
        <v>456</v>
      </c>
      <c r="C7" s="70">
        <f>[2]第一页!$I$9+[2]第一页!$I$10</f>
        <v>2466740.61</v>
      </c>
      <c r="D7" s="71" t="s">
        <v>457</v>
      </c>
      <c r="E7" s="69" t="s">
        <v>458</v>
      </c>
      <c r="F7" s="70"/>
      <c r="G7" s="61"/>
    </row>
    <row r="8" s="52" customFormat="1" ht="14" spans="1:7">
      <c r="A8" s="73" t="s">
        <v>459</v>
      </c>
      <c r="B8" s="63" t="s">
        <v>460</v>
      </c>
      <c r="C8" s="70"/>
      <c r="D8" s="73" t="s">
        <v>461</v>
      </c>
      <c r="E8" s="69" t="s">
        <v>462</v>
      </c>
      <c r="F8" s="70"/>
      <c r="G8" s="61"/>
    </row>
    <row r="9" s="52" customFormat="1" ht="15" customHeight="1" spans="1:7">
      <c r="A9" s="73" t="s">
        <v>463</v>
      </c>
      <c r="B9" s="72" t="s">
        <v>464</v>
      </c>
      <c r="C9" s="70"/>
      <c r="D9" s="73" t="s">
        <v>465</v>
      </c>
      <c r="E9" s="69" t="s">
        <v>466</v>
      </c>
      <c r="F9" s="70"/>
      <c r="G9" s="61"/>
    </row>
    <row r="10" s="52" customFormat="1" ht="15" customHeight="1" spans="1:7">
      <c r="A10" s="71" t="s">
        <v>467</v>
      </c>
      <c r="B10" s="63" t="s">
        <v>468</v>
      </c>
      <c r="C10" s="70"/>
      <c r="D10" s="71" t="s">
        <v>469</v>
      </c>
      <c r="E10" s="69" t="s">
        <v>470</v>
      </c>
      <c r="F10" s="70"/>
      <c r="G10" s="61"/>
    </row>
    <row r="11" s="52" customFormat="1" ht="15" customHeight="1" spans="1:7">
      <c r="A11" s="74" t="s">
        <v>471</v>
      </c>
      <c r="B11" s="72" t="s">
        <v>472</v>
      </c>
      <c r="C11" s="75">
        <f>[2]第一页!$I$14</f>
        <v>1594344.45</v>
      </c>
      <c r="D11" s="71" t="s">
        <v>473</v>
      </c>
      <c r="E11" s="69" t="s">
        <v>474</v>
      </c>
      <c r="F11" s="70">
        <f>'资产负债清查表（国有资产）'!G12</f>
        <v>37.23</v>
      </c>
      <c r="G11" s="61"/>
    </row>
    <row r="12" s="52" customFormat="1" ht="15" customHeight="1" spans="1:7">
      <c r="A12" s="76" t="s">
        <v>475</v>
      </c>
      <c r="B12" s="63" t="s">
        <v>476</v>
      </c>
      <c r="C12" s="70"/>
      <c r="D12" s="71" t="s">
        <v>477</v>
      </c>
      <c r="E12" s="69" t="s">
        <v>478</v>
      </c>
      <c r="F12" s="70"/>
      <c r="G12" s="61"/>
    </row>
    <row r="13" s="52" customFormat="1" ht="15" customHeight="1" spans="1:7">
      <c r="A13" s="75" t="s">
        <v>479</v>
      </c>
      <c r="B13" s="72" t="s">
        <v>480</v>
      </c>
      <c r="C13" s="77">
        <f>C11-C12</f>
        <v>1594344.45</v>
      </c>
      <c r="D13" s="71" t="s">
        <v>481</v>
      </c>
      <c r="E13" s="69" t="s">
        <v>482</v>
      </c>
      <c r="F13" s="70">
        <f>'资产负债清查表（国有资产）'!G14</f>
        <v>78792.7</v>
      </c>
      <c r="G13" s="61"/>
    </row>
    <row r="14" s="52" customFormat="1" ht="15" customHeight="1" spans="1:7">
      <c r="A14" s="71" t="s">
        <v>483</v>
      </c>
      <c r="B14" s="63" t="s">
        <v>484</v>
      </c>
      <c r="C14" s="70">
        <f>[2]第一页!$I$15</f>
        <v>452920.25</v>
      </c>
      <c r="D14" s="71" t="s">
        <v>485</v>
      </c>
      <c r="E14" s="69" t="s">
        <v>486</v>
      </c>
      <c r="F14" s="70"/>
      <c r="G14" s="61"/>
    </row>
    <row r="15" s="52" customFormat="1" ht="15" customHeight="1" spans="1:7">
      <c r="A15" s="71" t="s">
        <v>487</v>
      </c>
      <c r="B15" s="72" t="s">
        <v>488</v>
      </c>
      <c r="C15" s="70"/>
      <c r="D15" s="71" t="s">
        <v>489</v>
      </c>
      <c r="E15" s="69" t="s">
        <v>490</v>
      </c>
      <c r="F15" s="70"/>
      <c r="G15" s="61"/>
    </row>
    <row r="16" s="52" customFormat="1" ht="15" customHeight="1" spans="1:7">
      <c r="A16" s="71" t="s">
        <v>491</v>
      </c>
      <c r="B16" s="63" t="s">
        <v>492</v>
      </c>
      <c r="C16" s="70"/>
      <c r="D16" s="71" t="s">
        <v>493</v>
      </c>
      <c r="E16" s="69" t="s">
        <v>494</v>
      </c>
      <c r="F16" s="70"/>
      <c r="G16" s="61"/>
    </row>
    <row r="17" s="52" customFormat="1" ht="15" customHeight="1" spans="1:7">
      <c r="A17" s="71" t="s">
        <v>495</v>
      </c>
      <c r="B17" s="72" t="s">
        <v>496</v>
      </c>
      <c r="C17" s="70">
        <f>应收款项!F12</f>
        <v>-23115.36</v>
      </c>
      <c r="D17" s="71" t="s">
        <v>497</v>
      </c>
      <c r="E17" s="69" t="s">
        <v>498</v>
      </c>
      <c r="F17" s="78">
        <f>'资产负债清查表（国有资产）'!G18</f>
        <v>13290</v>
      </c>
      <c r="G17" s="61"/>
    </row>
    <row r="18" s="52" customFormat="1" ht="15" customHeight="1" spans="1:7">
      <c r="A18" s="75" t="s">
        <v>499</v>
      </c>
      <c r="B18" s="63" t="s">
        <v>500</v>
      </c>
      <c r="C18" s="70"/>
      <c r="D18" s="74" t="s">
        <v>501</v>
      </c>
      <c r="E18" s="69" t="s">
        <v>502</v>
      </c>
      <c r="F18" s="70"/>
      <c r="G18" s="61"/>
    </row>
    <row r="19" s="52" customFormat="1" ht="15" customHeight="1" spans="1:7">
      <c r="A19" s="76" t="s">
        <v>503</v>
      </c>
      <c r="B19" s="72" t="s">
        <v>504</v>
      </c>
      <c r="C19" s="77">
        <f>C17-C18</f>
        <v>-23115.36</v>
      </c>
      <c r="D19" s="79" t="s">
        <v>505</v>
      </c>
      <c r="E19" s="69" t="s">
        <v>506</v>
      </c>
      <c r="F19" s="70"/>
      <c r="G19" s="61"/>
    </row>
    <row r="20" s="52" customFormat="1" ht="15" customHeight="1" spans="1:7">
      <c r="A20" s="71" t="s">
        <v>507</v>
      </c>
      <c r="B20" s="63" t="s">
        <v>508</v>
      </c>
      <c r="C20" s="70">
        <f>[2]第一页!$I$21+[2]第一页!$I$22+[2]第一页!$I$24</f>
        <v>736162.13</v>
      </c>
      <c r="D20" s="71" t="s">
        <v>509</v>
      </c>
      <c r="E20" s="69" t="s">
        <v>510</v>
      </c>
      <c r="F20" s="70"/>
      <c r="G20" s="61"/>
    </row>
    <row r="21" s="52" customFormat="1" ht="15" customHeight="1" spans="1:7">
      <c r="A21" s="71" t="s">
        <v>511</v>
      </c>
      <c r="B21" s="72" t="s">
        <v>512</v>
      </c>
      <c r="C21" s="70"/>
      <c r="D21" s="80" t="s">
        <v>513</v>
      </c>
      <c r="E21" s="69" t="s">
        <v>514</v>
      </c>
      <c r="F21" s="77">
        <f>ROUND(SUM(F7:F20),2)</f>
        <v>92119.93</v>
      </c>
      <c r="G21" s="61"/>
    </row>
    <row r="22" s="52" customFormat="1" ht="15" customHeight="1" spans="1:7">
      <c r="A22" s="71" t="s">
        <v>515</v>
      </c>
      <c r="B22" s="63" t="s">
        <v>516</v>
      </c>
      <c r="C22" s="70"/>
      <c r="D22" s="71"/>
      <c r="E22" s="69" t="s">
        <v>517</v>
      </c>
      <c r="F22" s="70"/>
      <c r="G22" s="61"/>
    </row>
    <row r="23" s="52" customFormat="1" ht="15" customHeight="1" spans="1:7">
      <c r="A23" s="71" t="s">
        <v>518</v>
      </c>
      <c r="B23" s="72" t="s">
        <v>519</v>
      </c>
      <c r="C23" s="70"/>
      <c r="D23" s="67" t="s">
        <v>520</v>
      </c>
      <c r="E23" s="69" t="s">
        <v>521</v>
      </c>
      <c r="F23" s="70"/>
      <c r="G23" s="61"/>
    </row>
    <row r="24" s="52" customFormat="1" ht="15" customHeight="1" spans="1:7">
      <c r="A24" s="81" t="s">
        <v>522</v>
      </c>
      <c r="B24" s="63" t="s">
        <v>523</v>
      </c>
      <c r="C24" s="75">
        <f>ROUND(SUM(C7:C10)+SUM(C13:C16)+SUM(C19:C23),2)</f>
        <v>5227052.08</v>
      </c>
      <c r="D24" s="82" t="s">
        <v>524</v>
      </c>
      <c r="E24" s="69" t="s">
        <v>525</v>
      </c>
      <c r="F24" s="70"/>
      <c r="G24" s="61"/>
    </row>
    <row r="25" s="52" customFormat="1" ht="15" customHeight="1" spans="1:7">
      <c r="A25" s="83"/>
      <c r="B25" s="72" t="s">
        <v>526</v>
      </c>
      <c r="C25" s="68"/>
      <c r="D25" s="71" t="s">
        <v>527</v>
      </c>
      <c r="E25" s="69" t="s">
        <v>528</v>
      </c>
      <c r="F25" s="70"/>
      <c r="G25" s="61"/>
    </row>
    <row r="26" s="52" customFormat="1" ht="15" customHeight="1" spans="1:7">
      <c r="A26" s="67" t="s">
        <v>529</v>
      </c>
      <c r="B26" s="63" t="s">
        <v>530</v>
      </c>
      <c r="C26" s="68"/>
      <c r="D26" s="82" t="s">
        <v>531</v>
      </c>
      <c r="E26" s="69" t="s">
        <v>532</v>
      </c>
      <c r="F26" s="70"/>
      <c r="G26" s="61"/>
    </row>
    <row r="27" s="52" customFormat="1" ht="15" customHeight="1" spans="1:7">
      <c r="A27" s="71" t="s">
        <v>533</v>
      </c>
      <c r="B27" s="72" t="s">
        <v>534</v>
      </c>
      <c r="C27" s="68"/>
      <c r="D27" s="71" t="s">
        <v>535</v>
      </c>
      <c r="E27" s="69" t="s">
        <v>536</v>
      </c>
      <c r="F27" s="70"/>
      <c r="G27" s="61"/>
    </row>
    <row r="28" s="52" customFormat="1" ht="15" customHeight="1" spans="1:7">
      <c r="A28" s="82" t="s">
        <v>537</v>
      </c>
      <c r="B28" s="63" t="s">
        <v>538</v>
      </c>
      <c r="C28" s="68"/>
      <c r="D28" s="71" t="s">
        <v>539</v>
      </c>
      <c r="E28" s="69" t="s">
        <v>540</v>
      </c>
      <c r="F28" s="70"/>
      <c r="G28" s="61"/>
    </row>
    <row r="29" s="52" customFormat="1" ht="15" customHeight="1" spans="1:7">
      <c r="A29" s="82" t="s">
        <v>541</v>
      </c>
      <c r="B29" s="72" t="s">
        <v>542</v>
      </c>
      <c r="C29" s="68"/>
      <c r="D29" s="71" t="s">
        <v>543</v>
      </c>
      <c r="E29" s="69" t="s">
        <v>544</v>
      </c>
      <c r="F29" s="70"/>
      <c r="G29" s="61"/>
    </row>
    <row r="30" s="52" customFormat="1" ht="15" customHeight="1" spans="1:7">
      <c r="A30" s="74" t="s">
        <v>545</v>
      </c>
      <c r="B30" s="63" t="s">
        <v>546</v>
      </c>
      <c r="C30" s="68"/>
      <c r="D30" s="71" t="s">
        <v>547</v>
      </c>
      <c r="E30" s="69" t="s">
        <v>548</v>
      </c>
      <c r="F30" s="70">
        <f>'资产负债清查表（国有资产）'!G31</f>
        <v>7485228.06</v>
      </c>
      <c r="G30" s="61"/>
    </row>
    <row r="31" s="52" customFormat="1" ht="15" customHeight="1" spans="1:7">
      <c r="A31" s="82" t="s">
        <v>549</v>
      </c>
      <c r="B31" s="72" t="s">
        <v>550</v>
      </c>
      <c r="C31" s="68"/>
      <c r="D31" s="71" t="s">
        <v>551</v>
      </c>
      <c r="E31" s="69" t="s">
        <v>552</v>
      </c>
      <c r="F31" s="70"/>
      <c r="G31" s="61"/>
    </row>
    <row r="32" s="52" customFormat="1" ht="15" customHeight="1" spans="1:7">
      <c r="A32" s="71" t="s">
        <v>553</v>
      </c>
      <c r="B32" s="63" t="s">
        <v>554</v>
      </c>
      <c r="C32" s="68">
        <f>'资产负债清查表（国有资产）'!C33</f>
        <v>10410700.76</v>
      </c>
      <c r="D32" s="71" t="s">
        <v>555</v>
      </c>
      <c r="E32" s="69" t="s">
        <v>556</v>
      </c>
      <c r="F32" s="70"/>
      <c r="G32" s="61"/>
    </row>
    <row r="33" s="52" customFormat="1" ht="15" customHeight="1" spans="1:7">
      <c r="A33" s="71" t="s">
        <v>557</v>
      </c>
      <c r="B33" s="72" t="s">
        <v>558</v>
      </c>
      <c r="C33" s="68">
        <f>'资产负债清查表（国有资产）'!C34</f>
        <v>2786248.82</v>
      </c>
      <c r="D33" s="84" t="s">
        <v>559</v>
      </c>
      <c r="E33" s="69" t="s">
        <v>560</v>
      </c>
      <c r="F33" s="77">
        <f>ROUND(SUM(F24:F32),2)</f>
        <v>7485228.06</v>
      </c>
      <c r="G33" s="61"/>
    </row>
    <row r="34" s="52" customFormat="1" ht="15" customHeight="1" spans="1:7">
      <c r="A34" s="71" t="s">
        <v>561</v>
      </c>
      <c r="B34" s="63" t="s">
        <v>562</v>
      </c>
      <c r="C34" s="68">
        <f>'资产负债清查表（国有资产）'!C35</f>
        <v>7624451.94</v>
      </c>
      <c r="D34" s="80" t="s">
        <v>563</v>
      </c>
      <c r="E34" s="69" t="s">
        <v>564</v>
      </c>
      <c r="F34" s="77">
        <f>ROUND(F21+F33,2)</f>
        <v>7577347.99</v>
      </c>
      <c r="G34" s="61"/>
    </row>
    <row r="35" s="52" customFormat="1" ht="15" customHeight="1" spans="1:7">
      <c r="A35" s="71" t="s">
        <v>565</v>
      </c>
      <c r="B35" s="72" t="s">
        <v>566</v>
      </c>
      <c r="C35" s="68"/>
      <c r="D35" s="85"/>
      <c r="E35" s="69" t="s">
        <v>567</v>
      </c>
      <c r="F35" s="70"/>
      <c r="G35" s="61"/>
    </row>
    <row r="36" s="52" customFormat="1" ht="15" customHeight="1" spans="1:7">
      <c r="A36" s="71" t="s">
        <v>568</v>
      </c>
      <c r="B36" s="63" t="s">
        <v>569</v>
      </c>
      <c r="C36" s="68"/>
      <c r="D36" s="67" t="s">
        <v>570</v>
      </c>
      <c r="E36" s="69" t="s">
        <v>571</v>
      </c>
      <c r="F36" s="70"/>
      <c r="G36" s="61"/>
    </row>
    <row r="37" s="52" customFormat="1" ht="15" customHeight="1" spans="1:7">
      <c r="A37" s="71" t="s">
        <v>572</v>
      </c>
      <c r="B37" s="72" t="s">
        <v>573</v>
      </c>
      <c r="C37" s="68"/>
      <c r="D37" s="74" t="s">
        <v>574</v>
      </c>
      <c r="E37" s="69" t="s">
        <v>575</v>
      </c>
      <c r="F37" s="70"/>
      <c r="G37" s="61"/>
    </row>
    <row r="38" s="52" customFormat="1" ht="15" customHeight="1" spans="1:7">
      <c r="A38" s="82" t="s">
        <v>576</v>
      </c>
      <c r="B38" s="63" t="s">
        <v>577</v>
      </c>
      <c r="C38" s="68">
        <f>'资产负债清查表（国有资产）'!C39</f>
        <v>0</v>
      </c>
      <c r="D38" s="71" t="s">
        <v>578</v>
      </c>
      <c r="E38" s="69" t="s">
        <v>579</v>
      </c>
      <c r="F38" s="70">
        <f>'资产负债清查表（国有资产）'!G39</f>
        <v>0</v>
      </c>
      <c r="G38" s="86"/>
    </row>
    <row r="39" s="52" customFormat="1" ht="15" customHeight="1" spans="1:7">
      <c r="A39" s="71" t="s">
        <v>580</v>
      </c>
      <c r="B39" s="72" t="s">
        <v>581</v>
      </c>
      <c r="C39" s="68"/>
      <c r="D39" s="71" t="s">
        <v>582</v>
      </c>
      <c r="E39" s="69" t="s">
        <v>583</v>
      </c>
      <c r="F39" s="70"/>
      <c r="G39" s="61"/>
    </row>
    <row r="40" s="52" customFormat="1" ht="15" customHeight="1" spans="1:7">
      <c r="A40" s="71" t="s">
        <v>584</v>
      </c>
      <c r="B40" s="63" t="s">
        <v>585</v>
      </c>
      <c r="C40" s="68"/>
      <c r="D40" s="79" t="s">
        <v>586</v>
      </c>
      <c r="E40" s="69" t="s">
        <v>587</v>
      </c>
      <c r="F40" s="70"/>
      <c r="G40" s="61"/>
    </row>
    <row r="41" s="52" customFormat="1" ht="15" customHeight="1" spans="1:7">
      <c r="A41" s="82" t="s">
        <v>588</v>
      </c>
      <c r="B41" s="72" t="s">
        <v>589</v>
      </c>
      <c r="C41" s="68"/>
      <c r="D41" s="71" t="s">
        <v>590</v>
      </c>
      <c r="E41" s="69" t="s">
        <v>591</v>
      </c>
      <c r="F41" s="70"/>
      <c r="G41" s="61"/>
    </row>
    <row r="42" s="52" customFormat="1" ht="15" customHeight="1" spans="1:7">
      <c r="A42" s="82" t="s">
        <v>592</v>
      </c>
      <c r="B42" s="63" t="s">
        <v>593</v>
      </c>
      <c r="C42" s="68"/>
      <c r="D42" s="71" t="s">
        <v>594</v>
      </c>
      <c r="E42" s="69" t="s">
        <v>595</v>
      </c>
      <c r="F42" s="70">
        <f>'资产负债清查表（国有资产）'!G43</f>
        <v>0</v>
      </c>
      <c r="G42" s="86"/>
    </row>
    <row r="43" s="52" customFormat="1" ht="15" customHeight="1" spans="1:7">
      <c r="A43" s="71" t="s">
        <v>596</v>
      </c>
      <c r="B43" s="72" t="s">
        <v>597</v>
      </c>
      <c r="C43" s="68"/>
      <c r="D43" s="71" t="s">
        <v>598</v>
      </c>
      <c r="E43" s="69" t="s">
        <v>599</v>
      </c>
      <c r="F43" s="77"/>
      <c r="G43" s="61"/>
    </row>
    <row r="44" s="52" customFormat="1" ht="15" customHeight="1" spans="1:7">
      <c r="A44" s="82" t="s">
        <v>600</v>
      </c>
      <c r="B44" s="63" t="s">
        <v>601</v>
      </c>
      <c r="C44" s="68"/>
      <c r="D44" s="71" t="s">
        <v>602</v>
      </c>
      <c r="E44" s="69" t="s">
        <v>603</v>
      </c>
      <c r="F44" s="87">
        <f>'资产负债清查表（国有资产）'!G45</f>
        <v>3184294.76</v>
      </c>
      <c r="G44" s="61"/>
    </row>
    <row r="45" s="52" customFormat="1" ht="15" customHeight="1" spans="1:7">
      <c r="A45" s="71" t="s">
        <v>604</v>
      </c>
      <c r="B45" s="72" t="s">
        <v>605</v>
      </c>
      <c r="C45" s="68">
        <f>'资产负债清查表（国有资产）'!C46</f>
        <v>0</v>
      </c>
      <c r="D45" s="80" t="s">
        <v>606</v>
      </c>
      <c r="E45" s="69" t="s">
        <v>607</v>
      </c>
      <c r="F45" s="77">
        <f>ROUND(F37+F38-F39+SUM(F40:F44),2)</f>
        <v>3184294.76</v>
      </c>
      <c r="G45" s="61"/>
    </row>
    <row r="46" s="52" customFormat="1" ht="15" customHeight="1" spans="1:7">
      <c r="A46" s="81" t="s">
        <v>608</v>
      </c>
      <c r="B46" s="63" t="s">
        <v>609</v>
      </c>
      <c r="C46" s="88">
        <f>ROUND(SUM(C27:C31)+SUM(C34:C45),2)</f>
        <v>7624451.94</v>
      </c>
      <c r="D46" s="83"/>
      <c r="E46" s="69" t="s">
        <v>610</v>
      </c>
      <c r="F46" s="70"/>
      <c r="G46" s="61"/>
    </row>
    <row r="47" s="52" customFormat="1" ht="15" customHeight="1" spans="1:7">
      <c r="A47" s="81" t="s">
        <v>611</v>
      </c>
      <c r="B47" s="72" t="s">
        <v>612</v>
      </c>
      <c r="C47" s="75">
        <f>ROUND(C46+C24,2)</f>
        <v>12851504.02</v>
      </c>
      <c r="D47" s="81" t="s">
        <v>613</v>
      </c>
      <c r="E47" s="69" t="s">
        <v>614</v>
      </c>
      <c r="F47" s="77">
        <f>ROUND(F34+F45,2)</f>
        <v>10761642.75</v>
      </c>
      <c r="G47" s="61"/>
    </row>
    <row r="48" s="52" customFormat="1" ht="15" customHeight="1" spans="1:7">
      <c r="A48" s="89" t="s">
        <v>615</v>
      </c>
      <c r="B48" s="58"/>
      <c r="C48" s="89" t="s">
        <v>616</v>
      </c>
      <c r="D48" s="58"/>
      <c r="E48" s="89" t="s">
        <v>854</v>
      </c>
      <c r="F48" s="58"/>
      <c r="G48" s="61"/>
    </row>
    <row r="49" s="52" customFormat="1" ht="26.25" customHeight="1" spans="1:7">
      <c r="A49" s="90"/>
      <c r="B49" s="91"/>
      <c r="C49" s="92"/>
      <c r="D49" s="91"/>
      <c r="E49" s="91"/>
      <c r="F49" s="92"/>
      <c r="G49" s="61"/>
    </row>
    <row r="50" ht="26.25" customHeight="1" spans="1:6">
      <c r="A50" s="93"/>
      <c r="B50" s="93"/>
      <c r="C50" s="93"/>
      <c r="D50" s="93"/>
      <c r="E50" s="93"/>
      <c r="F50" s="93"/>
    </row>
    <row r="51" ht="26.25" customHeight="1" spans="1:6">
      <c r="A51" s="93"/>
      <c r="B51" s="93"/>
      <c r="D51" s="93"/>
      <c r="E51" s="93"/>
      <c r="F51" s="93">
        <f>F47-C47</f>
        <v>-2089861.27</v>
      </c>
    </row>
    <row r="52" ht="24" customHeight="1" spans="1:6">
      <c r="A52" s="93"/>
      <c r="B52" s="93"/>
      <c r="C52" s="93"/>
      <c r="D52" s="93"/>
      <c r="E52" s="93"/>
      <c r="F52" s="93"/>
    </row>
    <row r="53" ht="18" customHeight="1" spans="1:6">
      <c r="A53" s="93"/>
      <c r="B53" s="93"/>
      <c r="D53" s="93"/>
      <c r="E53" s="93"/>
      <c r="F53" s="93"/>
    </row>
    <row r="54" ht="18" customHeight="1" spans="1:6">
      <c r="A54" s="93"/>
      <c r="B54" s="93"/>
      <c r="C54" s="93"/>
      <c r="D54" s="93"/>
      <c r="E54" s="93"/>
      <c r="F54" s="93"/>
    </row>
    <row r="55" ht="18" customHeight="1" spans="1:6">
      <c r="A55" s="93"/>
      <c r="B55" s="93"/>
      <c r="C55" s="93"/>
      <c r="D55" s="93"/>
      <c r="E55" s="93"/>
      <c r="F55" s="93"/>
    </row>
    <row r="56" ht="18" customHeight="1"/>
  </sheetData>
  <mergeCells count="1">
    <mergeCell ref="A2:F2"/>
  </mergeCells>
  <dataValidations count="1">
    <dataValidation type="decimal" operator="between" allowBlank="1" showInputMessage="1" showErrorMessage="1" error="请输入数字" sqref="C10 C12 C13 C14 C16 C18 C19 C21 C23">
      <formula1>-10000000000</formula1>
      <formula2>10000000000</formula2>
    </dataValidation>
  </dataValidations>
  <printOptions horizontalCentered="1" verticalCentered="1"/>
  <pageMargins left="0" right="0" top="0" bottom="0" header="0.51" footer="0.51"/>
  <pageSetup paperSize="9" scale="79" orientation="landscape" horizontalDpi="600" verticalDpi="600"/>
  <headerFooter alignWithMargins="0"/>
  <ignoredErrors>
    <ignoredError sqref="A3:A4" unlockedFormula="1"/>
  </ignoredErrors>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66"/>
  <sheetViews>
    <sheetView view="pageBreakPreview" zoomScaleNormal="100" workbookViewId="0">
      <selection activeCell="E16" sqref="E16"/>
    </sheetView>
  </sheetViews>
  <sheetFormatPr defaultColWidth="9.19090909090909" defaultRowHeight="15.5"/>
  <cols>
    <col min="1" max="1" width="44.3636363636364" style="5" customWidth="1"/>
    <col min="2" max="2" width="5.45454545454545" style="6" customWidth="1"/>
    <col min="3" max="4" width="11.5454545454545" style="6" customWidth="1"/>
    <col min="5" max="5" width="10.1818181818182" style="6" customWidth="1"/>
    <col min="6" max="6" width="11.1818181818182" style="6" customWidth="1"/>
    <col min="7" max="7" width="11.4545454545455" style="7" customWidth="1"/>
    <col min="8" max="8" width="3.31818181818182" style="7" hidden="1" customWidth="1"/>
    <col min="9" max="9" width="14.1909090909091" style="5" hidden="1" customWidth="1"/>
    <col min="10" max="16384" width="9.19090909090909" style="5"/>
  </cols>
  <sheetData>
    <row r="1" spans="1:1">
      <c r="A1" s="8" t="s">
        <v>855</v>
      </c>
    </row>
    <row r="2" ht="23.25" customHeight="1" spans="1:9">
      <c r="A2" s="9" t="s">
        <v>856</v>
      </c>
      <c r="B2" s="9"/>
      <c r="C2" s="9"/>
      <c r="D2" s="9"/>
      <c r="E2" s="9"/>
      <c r="F2" s="9"/>
      <c r="G2" s="9"/>
      <c r="H2" s="10"/>
      <c r="I2" s="10"/>
    </row>
    <row r="3" s="1" customFormat="1" ht="20.25" customHeight="1" spans="1:9">
      <c r="A3" s="11" t="str">
        <f>资产负债表!A3</f>
        <v>填报单位：林芝市巴建藏猪产业饲料加工生产有限责任公司</v>
      </c>
      <c r="B3" s="11"/>
      <c r="C3" s="11"/>
      <c r="D3" s="11"/>
      <c r="E3" s="11"/>
      <c r="F3" s="12"/>
      <c r="G3" s="13"/>
      <c r="H3" s="14"/>
      <c r="I3" s="47" t="s">
        <v>857</v>
      </c>
    </row>
    <row r="4" s="1" customFormat="1" ht="20.25" customHeight="1" spans="1:9">
      <c r="A4" s="11" t="str">
        <f>资产负债表!A4</f>
        <v>项目名称：巴宜区八一镇藏香猪产业饲料加工厂建设项目</v>
      </c>
      <c r="B4" s="11"/>
      <c r="C4" s="11"/>
      <c r="D4" s="11"/>
      <c r="E4" s="11"/>
      <c r="F4" s="12"/>
      <c r="G4" s="13" t="s">
        <v>858</v>
      </c>
      <c r="H4" s="14"/>
      <c r="I4" s="47" t="s">
        <v>857</v>
      </c>
    </row>
    <row r="5" s="2" customFormat="1" ht="18" customHeight="1" spans="1:9">
      <c r="A5" s="15" t="s">
        <v>859</v>
      </c>
      <c r="B5" s="16" t="s">
        <v>448</v>
      </c>
      <c r="C5" s="17" t="s">
        <v>860</v>
      </c>
      <c r="D5" s="17" t="s">
        <v>861</v>
      </c>
      <c r="E5" s="17" t="s">
        <v>862</v>
      </c>
      <c r="F5" s="18" t="s">
        <v>863</v>
      </c>
      <c r="G5" s="19" t="s">
        <v>864</v>
      </c>
      <c r="H5" s="20" t="str">
        <f>[1]X1年12月31日合并抵消分录!C2</f>
        <v>X1.12.31</v>
      </c>
      <c r="I5" s="48" t="str">
        <f>[1]X0年12月31日合并抵消分录!C2</f>
        <v>X0.12.31</v>
      </c>
    </row>
    <row r="6" s="3" customFormat="1" ht="18" customHeight="1" spans="1:9">
      <c r="A6" s="21" t="s">
        <v>865</v>
      </c>
      <c r="B6" s="22">
        <v>1</v>
      </c>
      <c r="C6" s="23">
        <f>C7+C8</f>
        <v>299619.42</v>
      </c>
      <c r="D6" s="23">
        <f>D7+D8</f>
        <v>8821701.63</v>
      </c>
      <c r="E6" s="23">
        <f>E7+E8</f>
        <v>8303608.08</v>
      </c>
      <c r="F6" s="23">
        <f>F7+F8</f>
        <v>11502429.22</v>
      </c>
      <c r="G6" s="23">
        <f>G7+G8</f>
        <v>7973168.87</v>
      </c>
      <c r="H6" s="24"/>
      <c r="I6" s="49"/>
    </row>
    <row r="7" s="3" customFormat="1" ht="18" customHeight="1" spans="1:9">
      <c r="A7" s="25" t="s">
        <v>866</v>
      </c>
      <c r="B7" s="22">
        <v>2</v>
      </c>
      <c r="C7" s="26">
        <v>299619.42</v>
      </c>
      <c r="D7" s="26">
        <v>8816983.63</v>
      </c>
      <c r="E7" s="27">
        <v>8301958.08</v>
      </c>
      <c r="F7" s="28">
        <v>11502169.22</v>
      </c>
      <c r="G7" s="29">
        <v>7964407.39</v>
      </c>
      <c r="H7" s="30">
        <v>0</v>
      </c>
      <c r="I7" s="50">
        <v>0</v>
      </c>
    </row>
    <row r="8" s="3" customFormat="1" ht="18" customHeight="1" spans="1:9">
      <c r="A8" s="25" t="s">
        <v>867</v>
      </c>
      <c r="B8" s="22">
        <v>3</v>
      </c>
      <c r="C8" s="26"/>
      <c r="D8" s="26">
        <v>4718</v>
      </c>
      <c r="E8" s="27">
        <v>1650</v>
      </c>
      <c r="F8" s="28">
        <v>260</v>
      </c>
      <c r="G8" s="29">
        <v>8761.48</v>
      </c>
      <c r="H8" s="24">
        <f>[1]X1年12月31日合并工作底稿!E9</f>
        <v>0</v>
      </c>
      <c r="I8" s="51">
        <f>[1]X0年12月31日合并工作底稿!E9</f>
        <v>0</v>
      </c>
    </row>
    <row r="9" s="3" customFormat="1" ht="18" customHeight="1" spans="1:9">
      <c r="A9" s="21" t="s">
        <v>868</v>
      </c>
      <c r="B9" s="22">
        <v>4</v>
      </c>
      <c r="C9" s="27">
        <f>SUM(C10:C15)</f>
        <v>498660.52</v>
      </c>
      <c r="D9" s="27">
        <f>SUM(D10:D15)</f>
        <v>8853616.19</v>
      </c>
      <c r="E9" s="27">
        <f>SUM(E10:E15)</f>
        <v>9973659.08</v>
      </c>
      <c r="F9" s="27">
        <f>SUM(F10:F15)</f>
        <v>12301735.41</v>
      </c>
      <c r="G9" s="27">
        <f>SUM(G10:G15)</f>
        <v>6650116.78</v>
      </c>
      <c r="H9" s="30">
        <v>0</v>
      </c>
      <c r="I9" s="50">
        <v>0</v>
      </c>
    </row>
    <row r="10" s="3" customFormat="1" ht="18" customHeight="1" spans="1:9">
      <c r="A10" s="25" t="s">
        <v>869</v>
      </c>
      <c r="B10" s="22">
        <v>5</v>
      </c>
      <c r="C10" s="26">
        <v>246937.51</v>
      </c>
      <c r="D10" s="26">
        <f>'[3]2020余额表'!$I$132+'[3]2020余额表'!$I$133</f>
        <v>7451488.52</v>
      </c>
      <c r="E10" s="26">
        <v>8725773.89</v>
      </c>
      <c r="F10" s="28">
        <v>11084658.37</v>
      </c>
      <c r="G10" s="29">
        <v>5763344.8</v>
      </c>
      <c r="H10" s="30">
        <v>0</v>
      </c>
      <c r="I10" s="50">
        <v>0</v>
      </c>
    </row>
    <row r="11" s="3" customFormat="1" ht="18" customHeight="1" spans="1:9">
      <c r="A11" s="25" t="s">
        <v>870</v>
      </c>
      <c r="B11" s="22">
        <v>6</v>
      </c>
      <c r="C11" s="26">
        <v>804.03</v>
      </c>
      <c r="D11" s="26">
        <v>43.13</v>
      </c>
      <c r="E11" s="26">
        <v>2004.04</v>
      </c>
      <c r="F11" s="28">
        <v>1815.39</v>
      </c>
      <c r="G11" s="29">
        <v>1945.43</v>
      </c>
      <c r="H11" s="24">
        <f>[1]X1年12月31日合并工作底稿!E12</f>
        <v>0</v>
      </c>
      <c r="I11" s="51">
        <f>[1]X0年12月31日合并工作底稿!E12</f>
        <v>0</v>
      </c>
    </row>
    <row r="12" s="3" customFormat="1" ht="18" customHeight="1" spans="1:9">
      <c r="A12" s="25" t="s">
        <v>871</v>
      </c>
      <c r="B12" s="22">
        <v>7</v>
      </c>
      <c r="C12" s="26">
        <v>7093.5</v>
      </c>
      <c r="D12" s="26">
        <v>345874.67</v>
      </c>
      <c r="E12" s="26">
        <v>412508.48</v>
      </c>
      <c r="F12" s="28">
        <v>182583.43</v>
      </c>
      <c r="G12" s="29">
        <v>203758.87</v>
      </c>
      <c r="H12" s="24">
        <f>[1]X1年12月31日合并工作底稿!E16</f>
        <v>0</v>
      </c>
      <c r="I12" s="51">
        <f>[1]X0年12月31日合并工作底稿!E16</f>
        <v>0</v>
      </c>
    </row>
    <row r="13" s="3" customFormat="1" ht="18" customHeight="1" spans="1:9">
      <c r="A13" s="25" t="s">
        <v>872</v>
      </c>
      <c r="B13" s="22">
        <v>8</v>
      </c>
      <c r="C13" s="26">
        <v>244792.86</v>
      </c>
      <c r="D13" s="26">
        <v>1057035.78</v>
      </c>
      <c r="E13" s="26">
        <v>830443.51</v>
      </c>
      <c r="F13" s="28">
        <v>1026440.36</v>
      </c>
      <c r="G13" s="29">
        <v>679668.19</v>
      </c>
      <c r="H13" s="24"/>
      <c r="I13" s="51"/>
    </row>
    <row r="14" s="3" customFormat="1" ht="18" customHeight="1" spans="1:9">
      <c r="A14" s="25" t="s">
        <v>873</v>
      </c>
      <c r="B14" s="22">
        <v>9</v>
      </c>
      <c r="C14" s="26">
        <v>-967.38</v>
      </c>
      <c r="D14" s="26">
        <v>-825.91</v>
      </c>
      <c r="E14" s="26">
        <v>2929.16</v>
      </c>
      <c r="F14" s="28">
        <v>6237.86</v>
      </c>
      <c r="G14" s="29">
        <v>1399.49</v>
      </c>
      <c r="H14" s="24"/>
      <c r="I14" s="51"/>
    </row>
    <row r="15" s="3" customFormat="1" ht="18" customHeight="1" spans="1:9">
      <c r="A15" s="25" t="s">
        <v>874</v>
      </c>
      <c r="B15" s="22">
        <v>10</v>
      </c>
      <c r="C15" s="26"/>
      <c r="D15" s="26"/>
      <c r="E15" s="26"/>
      <c r="F15" s="28"/>
      <c r="G15" s="29"/>
      <c r="H15" s="24"/>
      <c r="I15" s="51"/>
    </row>
    <row r="16" s="3" customFormat="1" ht="18" customHeight="1" spans="1:9">
      <c r="A16" s="25" t="s">
        <v>875</v>
      </c>
      <c r="B16" s="22">
        <v>11</v>
      </c>
      <c r="C16" s="31"/>
      <c r="D16" s="31"/>
      <c r="E16" s="27"/>
      <c r="F16" s="28"/>
      <c r="G16" s="29"/>
      <c r="H16" s="24">
        <f>[1]X1年12月31日合并工作底稿!E17</f>
        <v>0</v>
      </c>
      <c r="I16" s="51">
        <f>[1]X0年12月31日合并工作底稿!E17</f>
        <v>0</v>
      </c>
    </row>
    <row r="17" s="3" customFormat="1" ht="18" customHeight="1" spans="1:9">
      <c r="A17" s="25" t="s">
        <v>876</v>
      </c>
      <c r="B17" s="22">
        <v>12</v>
      </c>
      <c r="C17" s="31"/>
      <c r="D17" s="31"/>
      <c r="E17" s="27"/>
      <c r="F17" s="28"/>
      <c r="G17" s="29"/>
      <c r="H17" s="24">
        <f>[1]X1年12月31日合并工作底稿!E22</f>
        <v>0</v>
      </c>
      <c r="I17" s="51">
        <f>[1]X0年12月31日合并工作底稿!E22</f>
        <v>0</v>
      </c>
    </row>
    <row r="18" s="3" customFormat="1" ht="18" customHeight="1" spans="1:9">
      <c r="A18" s="25" t="s">
        <v>877</v>
      </c>
      <c r="B18" s="22">
        <v>13</v>
      </c>
      <c r="C18" s="31"/>
      <c r="D18" s="31"/>
      <c r="E18" s="27"/>
      <c r="F18" s="28"/>
      <c r="G18" s="29"/>
      <c r="H18" s="24"/>
      <c r="I18" s="51"/>
    </row>
    <row r="19" s="3" customFormat="1" ht="18" customHeight="1" spans="1:9">
      <c r="A19" s="25" t="s">
        <v>878</v>
      </c>
      <c r="B19" s="22">
        <v>14</v>
      </c>
      <c r="C19" s="31"/>
      <c r="D19" s="31"/>
      <c r="E19" s="27"/>
      <c r="F19" s="28"/>
      <c r="G19" s="29"/>
      <c r="H19" s="24">
        <f>[1]X1年12月31日合并工作底稿!E23</f>
        <v>0</v>
      </c>
      <c r="I19" s="51">
        <f>[1]X0年12月31日合并工作底稿!E23</f>
        <v>0</v>
      </c>
    </row>
    <row r="20" s="3" customFormat="1" ht="18" customHeight="1" spans="1:9">
      <c r="A20" s="25" t="s">
        <v>879</v>
      </c>
      <c r="B20" s="22">
        <v>15</v>
      </c>
      <c r="C20" s="31"/>
      <c r="D20" s="31"/>
      <c r="E20" s="27"/>
      <c r="F20" s="28"/>
      <c r="G20" s="29"/>
      <c r="H20" s="24"/>
      <c r="I20" s="51"/>
    </row>
    <row r="21" s="3" customFormat="1" ht="26" spans="1:9">
      <c r="A21" s="25" t="s">
        <v>880</v>
      </c>
      <c r="B21" s="22">
        <v>16</v>
      </c>
      <c r="C21" s="31"/>
      <c r="D21" s="31"/>
      <c r="E21" s="27"/>
      <c r="F21" s="28"/>
      <c r="G21" s="29"/>
      <c r="H21" s="24"/>
      <c r="I21" s="51"/>
    </row>
    <row r="22" s="3" customFormat="1" ht="18" customHeight="1" spans="1:9">
      <c r="A22" s="25" t="s">
        <v>881</v>
      </c>
      <c r="B22" s="22">
        <v>17</v>
      </c>
      <c r="C22" s="31"/>
      <c r="D22" s="31"/>
      <c r="E22" s="27"/>
      <c r="F22" s="28"/>
      <c r="G22" s="29"/>
      <c r="H22" s="24"/>
      <c r="I22" s="51"/>
    </row>
    <row r="23" s="3" customFormat="1" ht="18" customHeight="1" spans="1:9">
      <c r="A23" s="25" t="s">
        <v>882</v>
      </c>
      <c r="B23" s="22">
        <v>18</v>
      </c>
      <c r="C23" s="31"/>
      <c r="D23" s="31"/>
      <c r="E23" s="27"/>
      <c r="F23" s="28"/>
      <c r="G23" s="29"/>
      <c r="H23" s="24"/>
      <c r="I23" s="51"/>
    </row>
    <row r="24" s="3" customFormat="1" ht="18" customHeight="1" spans="1:9">
      <c r="A24" s="25" t="s">
        <v>883</v>
      </c>
      <c r="B24" s="22">
        <v>19</v>
      </c>
      <c r="C24" s="31"/>
      <c r="D24" s="31"/>
      <c r="E24" s="27"/>
      <c r="F24" s="28"/>
      <c r="G24" s="29"/>
      <c r="H24" s="24"/>
      <c r="I24" s="51"/>
    </row>
    <row r="25" s="3" customFormat="1" ht="18" customHeight="1" spans="1:9">
      <c r="A25" s="25" t="s">
        <v>884</v>
      </c>
      <c r="B25" s="22">
        <v>20</v>
      </c>
      <c r="C25" s="31"/>
      <c r="D25" s="31"/>
      <c r="E25" s="27"/>
      <c r="F25" s="28"/>
      <c r="G25" s="29"/>
      <c r="H25" s="24"/>
      <c r="I25" s="51"/>
    </row>
    <row r="26" s="3" customFormat="1" ht="18" customHeight="1" spans="1:9">
      <c r="A26" s="25" t="s">
        <v>885</v>
      </c>
      <c r="B26" s="22">
        <v>21</v>
      </c>
      <c r="C26" s="31"/>
      <c r="D26" s="31"/>
      <c r="E26" s="27"/>
      <c r="F26" s="28"/>
      <c r="G26" s="29"/>
      <c r="H26" s="24"/>
      <c r="I26" s="51"/>
    </row>
    <row r="27" s="3" customFormat="1" ht="18" customHeight="1" spans="1:9">
      <c r="A27" s="21" t="s">
        <v>886</v>
      </c>
      <c r="B27" s="22">
        <v>22</v>
      </c>
      <c r="C27" s="32">
        <f>ROUND(C6-C9+SUM(C18:C19,C22:C26),2)</f>
        <v>-199041.1</v>
      </c>
      <c r="D27" s="32">
        <f>ROUND(D6-D9+SUM(D18:D19,D22:D26),2)</f>
        <v>-31914.56</v>
      </c>
      <c r="E27" s="32">
        <f>ROUND(E6-E9+SUM(E18:E19,E22:E26),2)</f>
        <v>-1670051</v>
      </c>
      <c r="F27" s="32">
        <f>ROUND(F6-F9+SUM(F18:F19,F22:F26),2)</f>
        <v>-799306.19</v>
      </c>
      <c r="G27" s="32">
        <f>ROUND(G6-G9+SUM(G18:G19,G22:G26),2)</f>
        <v>1323052.09</v>
      </c>
      <c r="H27" s="24"/>
      <c r="I27" s="51"/>
    </row>
    <row r="28" s="3" customFormat="1" ht="18" customHeight="1" spans="1:9">
      <c r="A28" s="25" t="s">
        <v>887</v>
      </c>
      <c r="B28" s="22">
        <v>23</v>
      </c>
      <c r="C28" s="26"/>
      <c r="D28" s="26">
        <f>'[3]2020余额表'!$I$128+'[3]2020余额表'!$I$129</f>
        <v>1205062.94</v>
      </c>
      <c r="E28" s="26">
        <v>749551.11</v>
      </c>
      <c r="F28" s="28">
        <v>1600802.22</v>
      </c>
      <c r="G28" s="29">
        <v>676836.06</v>
      </c>
      <c r="H28" s="24" t="e">
        <f>#REF!-#REF!</f>
        <v>#REF!</v>
      </c>
      <c r="I28" s="51" t="e">
        <f>#REF!-#REF!</f>
        <v>#REF!</v>
      </c>
    </row>
    <row r="29" s="3" customFormat="1" ht="18" customHeight="1" spans="1:9">
      <c r="A29" s="25" t="s">
        <v>888</v>
      </c>
      <c r="B29" s="22">
        <v>24</v>
      </c>
      <c r="C29" s="26"/>
      <c r="D29" s="26">
        <v>9.74</v>
      </c>
      <c r="E29" s="26">
        <v>8766.91</v>
      </c>
      <c r="F29" s="28">
        <v>264.94</v>
      </c>
      <c r="G29" s="29">
        <v>34800</v>
      </c>
      <c r="H29" s="24">
        <f>[1]X1年12月31日合并工作底稿!E33</f>
        <v>0</v>
      </c>
      <c r="I29" s="51">
        <f>[1]X0年12月31日合并工作底稿!E33</f>
        <v>0</v>
      </c>
    </row>
    <row r="30" s="3" customFormat="1" ht="18" customHeight="1" spans="1:9">
      <c r="A30" s="21" t="s">
        <v>889</v>
      </c>
      <c r="B30" s="22">
        <v>25</v>
      </c>
      <c r="C30" s="33">
        <f>ROUND(C27+C28-C29,2)</f>
        <v>-199041.1</v>
      </c>
      <c r="D30" s="33">
        <f>ROUND(D27+D28-D29,2)</f>
        <v>1173138.64</v>
      </c>
      <c r="E30" s="33">
        <f>ROUND(E27+E28-E29,2)</f>
        <v>-929266.8</v>
      </c>
      <c r="F30" s="32">
        <f>ROUND(F27+F28-F29,2)</f>
        <v>801231.09</v>
      </c>
      <c r="G30" s="32">
        <f>ROUND(G27+G28-G29,2)</f>
        <v>1965088.15</v>
      </c>
      <c r="H30" s="24">
        <f>[1]X1年12月31日合并工作底稿!E35</f>
        <v>0</v>
      </c>
      <c r="I30" s="51">
        <f>[1]X0年12月31日合并工作底稿!E35</f>
        <v>0</v>
      </c>
    </row>
    <row r="31" s="3" customFormat="1" ht="18" customHeight="1" spans="1:9">
      <c r="A31" s="25" t="s">
        <v>890</v>
      </c>
      <c r="B31" s="22">
        <v>26</v>
      </c>
      <c r="C31" s="26"/>
      <c r="D31" s="26">
        <v>1057.07</v>
      </c>
      <c r="E31" s="26">
        <v>49773.74</v>
      </c>
      <c r="F31" s="28"/>
      <c r="G31" s="27">
        <v>3019.75</v>
      </c>
      <c r="H31" s="24" t="e">
        <f>SUM(H28:H30)</f>
        <v>#REF!</v>
      </c>
      <c r="I31" s="51" t="e">
        <f>SUM(I28:I30)</f>
        <v>#REF!</v>
      </c>
    </row>
    <row r="32" s="3" customFormat="1" ht="18" customHeight="1" spans="1:9">
      <c r="A32" s="21" t="s">
        <v>891</v>
      </c>
      <c r="B32" s="22">
        <v>27</v>
      </c>
      <c r="C32" s="33">
        <f>ROUND(C30-C31,2)</f>
        <v>-199041.1</v>
      </c>
      <c r="D32" s="33">
        <f>ROUND(D30-D31,2)</f>
        <v>1172081.57</v>
      </c>
      <c r="E32" s="33">
        <f>ROUND(E30-E31,2)</f>
        <v>-979040.54</v>
      </c>
      <c r="F32" s="32">
        <f>ROUND(F30-F31,2)</f>
        <v>801231.09</v>
      </c>
      <c r="G32" s="32">
        <f>ROUND(G30-G31,2)</f>
        <v>1962068.4</v>
      </c>
      <c r="H32" s="24"/>
      <c r="I32" s="51"/>
    </row>
    <row r="33" s="3" customFormat="1" ht="16.05" customHeight="1" spans="1:9">
      <c r="A33" s="25" t="s">
        <v>892</v>
      </c>
      <c r="B33" s="22">
        <v>28</v>
      </c>
      <c r="C33" s="31"/>
      <c r="D33" s="31"/>
      <c r="E33" s="27"/>
      <c r="F33" s="28"/>
      <c r="G33" s="29"/>
      <c r="H33" s="24"/>
      <c r="I33" s="51"/>
    </row>
    <row r="34" s="3" customFormat="1" ht="16.05" customHeight="1" spans="1:9">
      <c r="A34" s="25" t="s">
        <v>893</v>
      </c>
      <c r="B34" s="22">
        <v>29</v>
      </c>
      <c r="C34" s="31"/>
      <c r="D34" s="31"/>
      <c r="E34" s="27"/>
      <c r="F34" s="28"/>
      <c r="G34" s="29"/>
      <c r="H34" s="24"/>
      <c r="I34" s="51"/>
    </row>
    <row r="35" s="3" customFormat="1" ht="18" customHeight="1" spans="1:9">
      <c r="A35" s="21" t="s">
        <v>894</v>
      </c>
      <c r="B35" s="22">
        <v>30</v>
      </c>
      <c r="C35" s="31"/>
      <c r="D35" s="31"/>
      <c r="E35" s="32">
        <f>ROUND(E36+E41,2)</f>
        <v>0</v>
      </c>
      <c r="F35" s="34"/>
      <c r="G35" s="35">
        <f>ROUND(G36+G41,2)</f>
        <v>0</v>
      </c>
      <c r="H35" s="24"/>
      <c r="I35" s="51"/>
    </row>
    <row r="36" s="3" customFormat="1" ht="15" customHeight="1" spans="1:9">
      <c r="A36" s="25" t="s">
        <v>895</v>
      </c>
      <c r="B36" s="22">
        <v>31</v>
      </c>
      <c r="C36" s="31"/>
      <c r="D36" s="31"/>
      <c r="E36" s="32">
        <f>ROUND(SUM(E37:E40),2)</f>
        <v>0</v>
      </c>
      <c r="F36" s="34"/>
      <c r="G36" s="35">
        <f>ROUND(SUM(G37:G40),2)</f>
        <v>0</v>
      </c>
      <c r="H36" s="24"/>
      <c r="I36" s="51"/>
    </row>
    <row r="37" s="3" customFormat="1" ht="15" customHeight="1" spans="1:9">
      <c r="A37" s="25" t="s">
        <v>896</v>
      </c>
      <c r="B37" s="22">
        <v>32</v>
      </c>
      <c r="C37" s="31"/>
      <c r="D37" s="31"/>
      <c r="E37" s="32"/>
      <c r="F37" s="34"/>
      <c r="G37" s="35"/>
      <c r="H37" s="24"/>
      <c r="I37" s="51"/>
    </row>
    <row r="38" s="3" customFormat="1" ht="15" customHeight="1" spans="1:9">
      <c r="A38" s="25" t="s">
        <v>897</v>
      </c>
      <c r="B38" s="22">
        <v>33</v>
      </c>
      <c r="C38" s="31"/>
      <c r="D38" s="31"/>
      <c r="E38" s="32"/>
      <c r="F38" s="34"/>
      <c r="G38" s="35"/>
      <c r="H38" s="24"/>
      <c r="I38" s="51"/>
    </row>
    <row r="39" s="3" customFormat="1" ht="15" customHeight="1" spans="1:9">
      <c r="A39" s="25" t="s">
        <v>898</v>
      </c>
      <c r="B39" s="22">
        <v>34</v>
      </c>
      <c r="C39" s="31"/>
      <c r="D39" s="31"/>
      <c r="E39" s="32"/>
      <c r="F39" s="34"/>
      <c r="G39" s="35"/>
      <c r="H39" s="24"/>
      <c r="I39" s="51"/>
    </row>
    <row r="40" s="3" customFormat="1" ht="15" customHeight="1" spans="1:9">
      <c r="A40" s="25" t="s">
        <v>899</v>
      </c>
      <c r="B40" s="22">
        <v>35</v>
      </c>
      <c r="C40" s="31"/>
      <c r="D40" s="31"/>
      <c r="E40" s="32"/>
      <c r="F40" s="34"/>
      <c r="G40" s="35"/>
      <c r="H40" s="24"/>
      <c r="I40" s="51"/>
    </row>
    <row r="41" s="3" customFormat="1" ht="15" customHeight="1" spans="1:9">
      <c r="A41" s="25" t="s">
        <v>900</v>
      </c>
      <c r="B41" s="22">
        <v>36</v>
      </c>
      <c r="C41" s="31"/>
      <c r="D41" s="31"/>
      <c r="E41" s="32">
        <f>ROUND(SUM(E42:E47),2)</f>
        <v>0</v>
      </c>
      <c r="F41" s="34"/>
      <c r="G41" s="35">
        <f>ROUND(SUM(G42:G47),2)</f>
        <v>0</v>
      </c>
      <c r="H41" s="24"/>
      <c r="I41" s="51"/>
    </row>
    <row r="42" s="3" customFormat="1" ht="15" customHeight="1" spans="1:9">
      <c r="A42" s="25" t="s">
        <v>901</v>
      </c>
      <c r="B42" s="22">
        <v>37</v>
      </c>
      <c r="C42" s="31"/>
      <c r="D42" s="31"/>
      <c r="E42" s="32"/>
      <c r="F42" s="34"/>
      <c r="G42" s="35"/>
      <c r="H42" s="24"/>
      <c r="I42" s="51"/>
    </row>
    <row r="43" s="3" customFormat="1" ht="15" customHeight="1" spans="1:9">
      <c r="A43" s="25" t="s">
        <v>902</v>
      </c>
      <c r="B43" s="22">
        <v>38</v>
      </c>
      <c r="C43" s="31"/>
      <c r="D43" s="31"/>
      <c r="E43" s="32"/>
      <c r="F43" s="34"/>
      <c r="G43" s="35"/>
      <c r="H43" s="24"/>
      <c r="I43" s="51"/>
    </row>
    <row r="44" s="3" customFormat="1" ht="15" customHeight="1" spans="1:9">
      <c r="A44" s="25" t="s">
        <v>903</v>
      </c>
      <c r="B44" s="22">
        <v>39</v>
      </c>
      <c r="C44" s="31"/>
      <c r="D44" s="31"/>
      <c r="E44" s="32"/>
      <c r="F44" s="34"/>
      <c r="G44" s="35"/>
      <c r="H44" s="24"/>
      <c r="I44" s="51"/>
    </row>
    <row r="45" s="3" customFormat="1" ht="15" customHeight="1" spans="1:9">
      <c r="A45" s="25" t="s">
        <v>904</v>
      </c>
      <c r="B45" s="22">
        <v>40</v>
      </c>
      <c r="C45" s="31"/>
      <c r="D45" s="31"/>
      <c r="E45" s="32"/>
      <c r="F45" s="34"/>
      <c r="G45" s="35"/>
      <c r="H45" s="24"/>
      <c r="I45" s="51"/>
    </row>
    <row r="46" s="3" customFormat="1" ht="15" customHeight="1" spans="1:9">
      <c r="A46" s="25" t="s">
        <v>905</v>
      </c>
      <c r="B46" s="22">
        <v>41</v>
      </c>
      <c r="C46" s="31"/>
      <c r="D46" s="31"/>
      <c r="E46" s="32"/>
      <c r="F46" s="34"/>
      <c r="G46" s="35"/>
      <c r="H46" s="24"/>
      <c r="I46" s="51"/>
    </row>
    <row r="47" s="3" customFormat="1" ht="15" customHeight="1" spans="1:9">
      <c r="A47" s="25" t="s">
        <v>906</v>
      </c>
      <c r="B47" s="22">
        <v>42</v>
      </c>
      <c r="C47" s="31"/>
      <c r="D47" s="31"/>
      <c r="E47" s="32"/>
      <c r="F47" s="34"/>
      <c r="G47" s="35"/>
      <c r="H47" s="24"/>
      <c r="I47" s="51"/>
    </row>
    <row r="48" s="3" customFormat="1" ht="18" customHeight="1" spans="1:9">
      <c r="A48" s="21" t="s">
        <v>907</v>
      </c>
      <c r="B48" s="22">
        <v>43</v>
      </c>
      <c r="C48" s="32">
        <f>ROUND(C35+C32,2)</f>
        <v>-199041.1</v>
      </c>
      <c r="D48" s="32">
        <f>ROUND(D35+D32,2)</f>
        <v>1172081.57</v>
      </c>
      <c r="E48" s="32">
        <f>ROUND(E35+E32,2)</f>
        <v>-979040.54</v>
      </c>
      <c r="F48" s="32">
        <f>ROUND(F35+F32,2)</f>
        <v>801231.09</v>
      </c>
      <c r="G48" s="35">
        <f>ROUND(G35+G32,2)</f>
        <v>1962068.4</v>
      </c>
      <c r="H48" s="24"/>
      <c r="I48" s="51"/>
    </row>
    <row r="49" s="3" customFormat="1" ht="18" customHeight="1" spans="1:9">
      <c r="A49" s="21" t="s">
        <v>908</v>
      </c>
      <c r="B49" s="22">
        <v>44</v>
      </c>
      <c r="C49" s="31"/>
      <c r="D49" s="31"/>
      <c r="E49" s="32"/>
      <c r="F49" s="34"/>
      <c r="G49" s="35"/>
      <c r="H49" s="36"/>
      <c r="I49" s="36"/>
    </row>
    <row r="50" s="3" customFormat="1" ht="15" customHeight="1" spans="1:9">
      <c r="A50" s="25" t="s">
        <v>909</v>
      </c>
      <c r="B50" s="22">
        <v>45</v>
      </c>
      <c r="C50" s="31"/>
      <c r="D50" s="31"/>
      <c r="E50" s="32"/>
      <c r="F50" s="34"/>
      <c r="G50" s="35"/>
      <c r="H50" s="36"/>
      <c r="I50" s="36"/>
    </row>
    <row r="51" s="3" customFormat="1" ht="15" customHeight="1" spans="1:9">
      <c r="A51" s="37" t="s">
        <v>910</v>
      </c>
      <c r="B51" s="38">
        <v>46</v>
      </c>
      <c r="C51" s="39"/>
      <c r="D51" s="39"/>
      <c r="E51" s="40"/>
      <c r="F51" s="41"/>
      <c r="G51" s="42"/>
      <c r="H51" s="36"/>
      <c r="I51" s="36"/>
    </row>
    <row r="52" s="4" customFormat="1" ht="14" spans="1:7">
      <c r="A52" s="43"/>
      <c r="B52" s="43"/>
      <c r="C52" s="43"/>
      <c r="D52" s="43"/>
      <c r="E52" s="43"/>
      <c r="F52" s="43"/>
      <c r="G52" s="43"/>
    </row>
    <row r="53" s="3" customFormat="1" ht="18.75" customHeight="1" spans="1:9">
      <c r="A53" s="43" t="s">
        <v>911</v>
      </c>
      <c r="B53" s="43"/>
      <c r="C53" s="43"/>
      <c r="D53" s="43"/>
      <c r="E53" s="43"/>
      <c r="F53" s="43"/>
      <c r="G53" s="43"/>
      <c r="H53" s="36"/>
      <c r="I53" s="36"/>
    </row>
    <row r="54" ht="12" customHeight="1" spans="7:7">
      <c r="G54" s="44"/>
    </row>
    <row r="55" ht="14.25" customHeight="1" spans="1:8">
      <c r="A55" s="6"/>
      <c r="G55" s="6"/>
      <c r="H55" s="6"/>
    </row>
    <row r="56" ht="21" customHeight="1" spans="1:9">
      <c r="A56" s="45"/>
      <c r="B56" s="45"/>
      <c r="C56" s="45"/>
      <c r="D56" s="45"/>
      <c r="E56" s="45"/>
      <c r="F56" s="45"/>
      <c r="G56" s="45"/>
      <c r="H56" s="45"/>
      <c r="I56" s="45"/>
    </row>
    <row r="57" spans="7:9">
      <c r="G57" s="6"/>
      <c r="H57" s="6"/>
      <c r="I57" s="6"/>
    </row>
    <row r="58" spans="7:8">
      <c r="G58" s="6"/>
      <c r="H58" s="46"/>
    </row>
    <row r="59" spans="7:7">
      <c r="G59" s="6"/>
    </row>
    <row r="60" spans="7:7">
      <c r="G60" s="6"/>
    </row>
    <row r="61" spans="7:7">
      <c r="G61" s="6"/>
    </row>
    <row r="62" spans="7:7">
      <c r="G62" s="6"/>
    </row>
    <row r="63" spans="7:7">
      <c r="G63" s="6"/>
    </row>
    <row r="64" spans="7:7">
      <c r="G64" s="6"/>
    </row>
    <row r="66" spans="7:7">
      <c r="G66" s="6"/>
    </row>
  </sheetData>
  <sheetProtection formatColumns="0" formatRows="0"/>
  <mergeCells count="6">
    <mergeCell ref="A2:G2"/>
    <mergeCell ref="A3:E3"/>
    <mergeCell ref="A4:E4"/>
    <mergeCell ref="A52:G52"/>
    <mergeCell ref="A53:G53"/>
    <mergeCell ref="A56:I56"/>
  </mergeCells>
  <printOptions horizontalCentered="1"/>
  <pageMargins left="0.669291338582677" right="0.31496062992126" top="0.433070866141732" bottom="0.236220472440945" header="0.196850393700787" footer="0.551181102362205"/>
  <pageSetup paperSize="9" scale="89" firstPageNumber="11" fitToWidth="0" orientation="portrait" useFirstPageNumber="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K29"/>
  <sheetViews>
    <sheetView view="pageBreakPreview" zoomScaleNormal="100" workbookViewId="0">
      <selection activeCell="A4" sqref="A4"/>
    </sheetView>
  </sheetViews>
  <sheetFormatPr defaultColWidth="9" defaultRowHeight="14"/>
  <cols>
    <col min="1" max="1" width="6.38181818181818" style="153" customWidth="1"/>
    <col min="2" max="2" width="14.2545454545455" style="153" customWidth="1"/>
    <col min="3" max="3" width="12.5" style="153" customWidth="1"/>
    <col min="4" max="4" width="20.2545454545455" style="153" customWidth="1"/>
    <col min="5" max="10" width="13" style="153" customWidth="1"/>
    <col min="11" max="16384" width="9" style="153"/>
  </cols>
  <sheetData>
    <row r="2" ht="23" spans="1:11">
      <c r="A2" s="98" t="s">
        <v>74</v>
      </c>
      <c r="B2" s="98"/>
      <c r="C2" s="98"/>
      <c r="D2" s="98"/>
      <c r="E2" s="98"/>
      <c r="F2" s="98"/>
      <c r="G2" s="98"/>
      <c r="H2" s="98"/>
      <c r="I2" s="98"/>
      <c r="J2" s="98"/>
      <c r="K2" s="98"/>
    </row>
    <row r="3" spans="1:11">
      <c r="A3" s="228"/>
      <c r="B3" s="228"/>
      <c r="C3" s="228"/>
      <c r="D3" s="228"/>
      <c r="E3" s="228"/>
      <c r="F3" s="228"/>
      <c r="G3" s="228"/>
      <c r="H3" s="228"/>
      <c r="I3" s="228"/>
      <c r="J3" s="228"/>
      <c r="K3" s="293" t="s">
        <v>75</v>
      </c>
    </row>
    <row r="4" spans="1:11">
      <c r="A4" s="203" t="s">
        <v>76</v>
      </c>
      <c r="B4" s="228"/>
      <c r="C4" s="228"/>
      <c r="D4" s="228"/>
      <c r="E4" s="228"/>
      <c r="F4" s="228"/>
      <c r="G4" s="228"/>
      <c r="H4" s="228"/>
      <c r="I4" s="228"/>
      <c r="J4" s="228"/>
      <c r="K4" s="228"/>
    </row>
    <row r="5" spans="1:11">
      <c r="A5" s="203" t="str">
        <f>货币资金!A5</f>
        <v>填报单位：林芝市巴建藏猪产业饲料加工生产有限责任公司</v>
      </c>
      <c r="B5" s="228"/>
      <c r="C5" s="228"/>
      <c r="D5" s="228"/>
      <c r="E5" s="228"/>
      <c r="F5" s="228"/>
      <c r="G5" s="228"/>
      <c r="H5" s="228"/>
      <c r="I5" s="228"/>
      <c r="J5" s="228"/>
      <c r="K5" s="228"/>
    </row>
    <row r="6" spans="1:11">
      <c r="A6" s="203" t="str">
        <f>货币资金!A6</f>
        <v>项目名称：巴宜区八一镇藏香猪产业饲料加工厂建设项目</v>
      </c>
      <c r="B6" s="228"/>
      <c r="C6" s="228"/>
      <c r="D6" s="228"/>
      <c r="E6" s="228"/>
      <c r="F6" s="228"/>
      <c r="G6" s="228"/>
      <c r="H6" s="228"/>
      <c r="I6" s="228"/>
      <c r="J6" s="228"/>
      <c r="K6" s="293" t="s">
        <v>77</v>
      </c>
    </row>
    <row r="7" spans="1:11">
      <c r="A7" s="169" t="s">
        <v>78</v>
      </c>
      <c r="B7" s="169" t="s">
        <v>79</v>
      </c>
      <c r="C7" s="169" t="s">
        <v>80</v>
      </c>
      <c r="D7" s="169" t="s">
        <v>81</v>
      </c>
      <c r="E7" s="169" t="s">
        <v>82</v>
      </c>
      <c r="F7" s="284"/>
      <c r="G7" s="284"/>
      <c r="H7" s="169" t="s">
        <v>83</v>
      </c>
      <c r="I7" s="284"/>
      <c r="J7" s="169" t="s">
        <v>84</v>
      </c>
      <c r="K7" s="169" t="s">
        <v>85</v>
      </c>
    </row>
    <row r="8" spans="1:11">
      <c r="A8" s="284"/>
      <c r="B8" s="284"/>
      <c r="C8" s="284"/>
      <c r="D8" s="284"/>
      <c r="E8" s="169" t="s">
        <v>86</v>
      </c>
      <c r="F8" s="169" t="s">
        <v>87</v>
      </c>
      <c r="G8" s="284"/>
      <c r="H8" s="169" t="s">
        <v>72</v>
      </c>
      <c r="I8" s="169" t="s">
        <v>73</v>
      </c>
      <c r="J8" s="284"/>
      <c r="K8" s="284"/>
    </row>
    <row r="9" spans="1:11">
      <c r="A9" s="284"/>
      <c r="B9" s="284"/>
      <c r="C9" s="284"/>
      <c r="D9" s="284"/>
      <c r="E9" s="284"/>
      <c r="F9" s="169" t="s">
        <v>88</v>
      </c>
      <c r="G9" s="169" t="s">
        <v>89</v>
      </c>
      <c r="H9" s="284"/>
      <c r="I9" s="284"/>
      <c r="J9" s="284"/>
      <c r="K9" s="284"/>
    </row>
    <row r="10" spans="1:11">
      <c r="A10" s="294"/>
      <c r="B10" s="295" t="s">
        <v>90</v>
      </c>
      <c r="C10" s="295" t="s">
        <v>91</v>
      </c>
      <c r="D10" s="295" t="s">
        <v>92</v>
      </c>
      <c r="E10" s="295" t="s">
        <v>93</v>
      </c>
      <c r="F10" s="295" t="s">
        <v>94</v>
      </c>
      <c r="G10" s="295" t="s">
        <v>95</v>
      </c>
      <c r="H10" s="295" t="s">
        <v>96</v>
      </c>
      <c r="I10" s="295" t="s">
        <v>97</v>
      </c>
      <c r="J10" s="295" t="s">
        <v>98</v>
      </c>
      <c r="K10" s="295" t="s">
        <v>99</v>
      </c>
    </row>
    <row r="11" spans="1:11">
      <c r="A11" s="231"/>
      <c r="B11" s="231"/>
      <c r="C11" s="286"/>
      <c r="D11" s="231"/>
      <c r="E11" s="232"/>
      <c r="F11" s="232"/>
      <c r="G11" s="232"/>
      <c r="H11" s="232"/>
      <c r="I11" s="232"/>
      <c r="J11" s="232"/>
      <c r="K11" s="231"/>
    </row>
    <row r="12" spans="1:11">
      <c r="A12" s="231"/>
      <c r="B12" s="231"/>
      <c r="C12" s="286"/>
      <c r="D12" s="231"/>
      <c r="E12" s="232"/>
      <c r="F12" s="232"/>
      <c r="G12" s="232"/>
      <c r="H12" s="232"/>
      <c r="I12" s="232"/>
      <c r="J12" s="232"/>
      <c r="K12" s="231"/>
    </row>
    <row r="13" spans="1:11">
      <c r="A13" s="231"/>
      <c r="B13" s="231"/>
      <c r="C13" s="286"/>
      <c r="D13" s="231"/>
      <c r="E13" s="232"/>
      <c r="F13" s="232"/>
      <c r="G13" s="232"/>
      <c r="H13" s="232"/>
      <c r="I13" s="232"/>
      <c r="J13" s="232"/>
      <c r="K13" s="231"/>
    </row>
    <row r="14" spans="1:11">
      <c r="A14" s="231"/>
      <c r="B14" s="231"/>
      <c r="C14" s="286"/>
      <c r="D14" s="231"/>
      <c r="E14" s="232"/>
      <c r="F14" s="232"/>
      <c r="G14" s="232"/>
      <c r="H14" s="232"/>
      <c r="I14" s="232"/>
      <c r="J14" s="232"/>
      <c r="K14" s="231"/>
    </row>
    <row r="15" spans="1:11">
      <c r="A15" s="231"/>
      <c r="B15" s="231"/>
      <c r="C15" s="286"/>
      <c r="D15" s="231"/>
      <c r="E15" s="232"/>
      <c r="F15" s="232"/>
      <c r="G15" s="232"/>
      <c r="H15" s="232"/>
      <c r="I15" s="232"/>
      <c r="J15" s="232"/>
      <c r="K15" s="231"/>
    </row>
    <row r="16" spans="1:11">
      <c r="A16" s="231"/>
      <c r="B16" s="231"/>
      <c r="C16" s="286"/>
      <c r="D16" s="231"/>
      <c r="E16" s="232"/>
      <c r="F16" s="232"/>
      <c r="G16" s="232"/>
      <c r="H16" s="232"/>
      <c r="I16" s="232"/>
      <c r="J16" s="232"/>
      <c r="K16" s="231"/>
    </row>
    <row r="17" spans="1:11">
      <c r="A17" s="231"/>
      <c r="B17" s="231"/>
      <c r="C17" s="286"/>
      <c r="D17" s="231"/>
      <c r="E17" s="232"/>
      <c r="F17" s="232"/>
      <c r="G17" s="232"/>
      <c r="H17" s="232"/>
      <c r="I17" s="232"/>
      <c r="J17" s="232"/>
      <c r="K17" s="231"/>
    </row>
    <row r="18" spans="1:11">
      <c r="A18" s="231"/>
      <c r="B18" s="231"/>
      <c r="C18" s="286"/>
      <c r="D18" s="231"/>
      <c r="E18" s="232"/>
      <c r="F18" s="232"/>
      <c r="G18" s="232"/>
      <c r="H18" s="232"/>
      <c r="I18" s="232"/>
      <c r="J18" s="232"/>
      <c r="K18" s="231"/>
    </row>
    <row r="19" spans="1:11">
      <c r="A19" s="231"/>
      <c r="B19" s="231"/>
      <c r="C19" s="286"/>
      <c r="D19" s="231"/>
      <c r="E19" s="232"/>
      <c r="F19" s="232"/>
      <c r="G19" s="232"/>
      <c r="H19" s="232"/>
      <c r="I19" s="232"/>
      <c r="J19" s="232"/>
      <c r="K19" s="231"/>
    </row>
    <row r="20" spans="1:11">
      <c r="A20" s="231"/>
      <c r="B20" s="231"/>
      <c r="C20" s="286"/>
      <c r="D20" s="231"/>
      <c r="E20" s="232"/>
      <c r="F20" s="232"/>
      <c r="G20" s="232"/>
      <c r="H20" s="232"/>
      <c r="I20" s="232"/>
      <c r="J20" s="232"/>
      <c r="K20" s="231"/>
    </row>
    <row r="21" spans="1:11">
      <c r="A21" s="231"/>
      <c r="B21" s="231"/>
      <c r="C21" s="286"/>
      <c r="D21" s="231"/>
      <c r="E21" s="232"/>
      <c r="F21" s="232"/>
      <c r="G21" s="232"/>
      <c r="H21" s="232"/>
      <c r="I21" s="232"/>
      <c r="J21" s="232"/>
      <c r="K21" s="231"/>
    </row>
    <row r="22" spans="1:11">
      <c r="A22" s="231"/>
      <c r="B22" s="231"/>
      <c r="C22" s="286"/>
      <c r="D22" s="231"/>
      <c r="E22" s="232"/>
      <c r="F22" s="232"/>
      <c r="G22" s="232"/>
      <c r="H22" s="232"/>
      <c r="I22" s="232"/>
      <c r="J22" s="232"/>
      <c r="K22" s="231"/>
    </row>
    <row r="23" spans="1:11">
      <c r="A23" s="231"/>
      <c r="B23" s="231"/>
      <c r="C23" s="286"/>
      <c r="D23" s="231"/>
      <c r="E23" s="232"/>
      <c r="F23" s="232"/>
      <c r="G23" s="232"/>
      <c r="H23" s="232"/>
      <c r="I23" s="232"/>
      <c r="J23" s="232"/>
      <c r="K23" s="231"/>
    </row>
    <row r="24" spans="1:11">
      <c r="A24" s="231"/>
      <c r="B24" s="231"/>
      <c r="C24" s="286"/>
      <c r="D24" s="231"/>
      <c r="E24" s="232"/>
      <c r="F24" s="232"/>
      <c r="G24" s="232"/>
      <c r="H24" s="232"/>
      <c r="I24" s="232"/>
      <c r="J24" s="232"/>
      <c r="K24" s="231"/>
    </row>
    <row r="25" spans="1:11">
      <c r="A25" s="231"/>
      <c r="B25" s="231"/>
      <c r="C25" s="286"/>
      <c r="D25" s="231"/>
      <c r="E25" s="232"/>
      <c r="F25" s="232"/>
      <c r="G25" s="232"/>
      <c r="H25" s="232"/>
      <c r="I25" s="232"/>
      <c r="J25" s="232"/>
      <c r="K25" s="231"/>
    </row>
    <row r="26" spans="1:11">
      <c r="A26" s="231"/>
      <c r="B26" s="231"/>
      <c r="C26" s="286"/>
      <c r="D26" s="231"/>
      <c r="E26" s="232"/>
      <c r="F26" s="232"/>
      <c r="G26" s="232"/>
      <c r="H26" s="232"/>
      <c r="I26" s="232"/>
      <c r="J26" s="232"/>
      <c r="K26" s="231"/>
    </row>
    <row r="27" spans="1:11">
      <c r="A27" s="124" t="s">
        <v>100</v>
      </c>
      <c r="B27" s="258"/>
      <c r="C27" s="286"/>
      <c r="D27" s="231"/>
      <c r="E27" s="232"/>
      <c r="F27" s="232"/>
      <c r="G27" s="232"/>
      <c r="H27" s="232"/>
      <c r="I27" s="232"/>
      <c r="J27" s="232"/>
      <c r="K27" s="231"/>
    </row>
    <row r="28" ht="65" customHeight="1" spans="1:11">
      <c r="A28" s="236" t="s">
        <v>101</v>
      </c>
      <c r="B28" s="237"/>
      <c r="C28" s="237"/>
      <c r="D28" s="237"/>
      <c r="E28" s="237"/>
      <c r="F28" s="237"/>
      <c r="G28" s="237"/>
      <c r="H28" s="240" t="s">
        <v>102</v>
      </c>
      <c r="I28" s="240"/>
      <c r="J28" s="240"/>
      <c r="K28" s="240"/>
    </row>
    <row r="29" spans="1:11">
      <c r="A29" s="237" t="s">
        <v>103</v>
      </c>
      <c r="B29" s="237"/>
      <c r="C29" s="237"/>
      <c r="D29" s="237"/>
      <c r="E29" s="237"/>
      <c r="F29" s="237"/>
      <c r="G29" s="237"/>
      <c r="H29" s="240"/>
      <c r="I29" s="240"/>
      <c r="J29" s="240"/>
      <c r="K29" s="240"/>
    </row>
  </sheetData>
  <mergeCells count="17">
    <mergeCell ref="A2:K2"/>
    <mergeCell ref="E7:G7"/>
    <mergeCell ref="H7:I7"/>
    <mergeCell ref="F8:G8"/>
    <mergeCell ref="A27:B27"/>
    <mergeCell ref="A28:G28"/>
    <mergeCell ref="A29:G29"/>
    <mergeCell ref="A7:A9"/>
    <mergeCell ref="B7:B9"/>
    <mergeCell ref="C7:C9"/>
    <mergeCell ref="D7:D9"/>
    <mergeCell ref="E8:E9"/>
    <mergeCell ref="H8:H9"/>
    <mergeCell ref="I8:I9"/>
    <mergeCell ref="J7:J9"/>
    <mergeCell ref="K7:K9"/>
    <mergeCell ref="H28:K29"/>
  </mergeCells>
  <pageMargins left="0.7" right="0.7" top="0.75" bottom="0.75" header="0.3" footer="0.3"/>
  <pageSetup paperSize="9" scale="95"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8"/>
  <sheetViews>
    <sheetView view="pageBreakPreview" zoomScaleNormal="100" workbookViewId="0">
      <selection activeCell="A4" sqref="A4"/>
    </sheetView>
  </sheetViews>
  <sheetFormatPr defaultColWidth="9" defaultRowHeight="14"/>
  <cols>
    <col min="1" max="1" width="5.38181818181818" style="153" customWidth="1"/>
    <col min="2" max="2" width="31.6272727272727" style="153" customWidth="1"/>
    <col min="3" max="3" width="11.7545454545455" style="153" customWidth="1"/>
    <col min="4" max="4" width="13.7545454545455" style="153" customWidth="1"/>
    <col min="5" max="5" width="10.8818181818182" style="153" customWidth="1"/>
    <col min="6" max="9" width="12.8818181818182" style="153" customWidth="1"/>
    <col min="10" max="10" width="21.8818181818182" style="153" customWidth="1"/>
    <col min="11" max="16384" width="9" style="153"/>
  </cols>
  <sheetData>
    <row r="1" spans="11:11">
      <c r="K1" s="121" t="s">
        <v>104</v>
      </c>
    </row>
    <row r="2" ht="23" spans="1:10">
      <c r="A2" s="97" t="s">
        <v>7</v>
      </c>
      <c r="B2" s="98"/>
      <c r="C2" s="98"/>
      <c r="D2" s="98"/>
      <c r="E2" s="98"/>
      <c r="F2" s="98"/>
      <c r="G2" s="98"/>
      <c r="H2" s="98"/>
      <c r="I2" s="98"/>
      <c r="J2" s="98"/>
    </row>
    <row r="3" spans="1:10">
      <c r="A3" s="228"/>
      <c r="B3" s="228"/>
      <c r="C3" s="228"/>
      <c r="D3" s="228"/>
      <c r="E3" s="228"/>
      <c r="F3" s="228"/>
      <c r="G3" s="228"/>
      <c r="H3" s="228"/>
      <c r="I3" s="228"/>
      <c r="J3" s="293" t="s">
        <v>105</v>
      </c>
    </row>
    <row r="4" spans="1:10">
      <c r="A4" s="203" t="s">
        <v>54</v>
      </c>
      <c r="B4" s="228"/>
      <c r="C4" s="228"/>
      <c r="D4" s="228"/>
      <c r="E4" s="228"/>
      <c r="F4" s="228"/>
      <c r="G4" s="228"/>
      <c r="H4" s="228"/>
      <c r="I4" s="228"/>
      <c r="J4" s="228"/>
    </row>
    <row r="5" spans="1:10">
      <c r="A5" s="203" t="str">
        <f>货币资金!A5</f>
        <v>填报单位：林芝市巴建藏猪产业饲料加工生产有限责任公司</v>
      </c>
      <c r="B5" s="228"/>
      <c r="C5" s="228"/>
      <c r="D5" s="228"/>
      <c r="E5" s="228"/>
      <c r="F5" s="228"/>
      <c r="G5" s="228"/>
      <c r="H5" s="228"/>
      <c r="I5" s="228"/>
      <c r="J5" s="228"/>
    </row>
    <row r="6" spans="1:10">
      <c r="A6" s="203" t="str">
        <f>货币资金!A6</f>
        <v>项目名称：巴宜区八一镇藏香猪产业饲料加工厂建设项目</v>
      </c>
      <c r="B6" s="228"/>
      <c r="C6" s="228"/>
      <c r="D6" s="228"/>
      <c r="E6" s="228"/>
      <c r="F6" s="228"/>
      <c r="G6" s="228"/>
      <c r="H6" s="228"/>
      <c r="I6" s="228"/>
      <c r="J6" s="293" t="s">
        <v>77</v>
      </c>
    </row>
    <row r="7" spans="1:10">
      <c r="A7" s="284" t="s">
        <v>59</v>
      </c>
      <c r="B7" s="284" t="s">
        <v>106</v>
      </c>
      <c r="C7" s="284" t="s">
        <v>107</v>
      </c>
      <c r="D7" s="284" t="s">
        <v>108</v>
      </c>
      <c r="E7" s="284" t="s">
        <v>109</v>
      </c>
      <c r="F7" s="284" t="s">
        <v>62</v>
      </c>
      <c r="G7" s="284" t="s">
        <v>63</v>
      </c>
      <c r="H7" s="284"/>
      <c r="I7" s="284" t="s">
        <v>64</v>
      </c>
      <c r="J7" s="284" t="s">
        <v>65</v>
      </c>
    </row>
    <row r="8" spans="1:10">
      <c r="A8" s="284"/>
      <c r="B8" s="284"/>
      <c r="C8" s="284"/>
      <c r="D8" s="284"/>
      <c r="E8" s="284"/>
      <c r="F8" s="284"/>
      <c r="G8" s="284" t="s">
        <v>72</v>
      </c>
      <c r="H8" s="284" t="s">
        <v>73</v>
      </c>
      <c r="I8" s="284"/>
      <c r="J8" s="284"/>
    </row>
    <row r="9" spans="1:10">
      <c r="A9" s="231"/>
      <c r="B9" s="285" t="s">
        <v>90</v>
      </c>
      <c r="C9" s="285" t="s">
        <v>91</v>
      </c>
      <c r="D9" s="285" t="s">
        <v>92</v>
      </c>
      <c r="E9" s="285" t="s">
        <v>93</v>
      </c>
      <c r="F9" s="285" t="s">
        <v>94</v>
      </c>
      <c r="G9" s="285" t="s">
        <v>95</v>
      </c>
      <c r="H9" s="285" t="s">
        <v>96</v>
      </c>
      <c r="I9" s="285" t="s">
        <v>97</v>
      </c>
      <c r="J9" s="285" t="s">
        <v>98</v>
      </c>
    </row>
    <row r="10" spans="1:10">
      <c r="A10" s="284">
        <v>1</v>
      </c>
      <c r="B10" s="170"/>
      <c r="C10" s="170"/>
      <c r="D10" s="286"/>
      <c r="E10" s="170"/>
      <c r="F10" s="232">
        <v>1594344.45</v>
      </c>
      <c r="G10" s="232"/>
      <c r="H10" s="232"/>
      <c r="I10" s="232">
        <f>F10+G10-H10</f>
        <v>1594344.45</v>
      </c>
      <c r="J10" s="170"/>
    </row>
    <row r="11" spans="1:10">
      <c r="A11" s="287" t="s">
        <v>110</v>
      </c>
      <c r="B11" s="288"/>
      <c r="C11" s="289"/>
      <c r="D11" s="290"/>
      <c r="E11" s="291"/>
      <c r="F11" s="292">
        <f>SUM(F10:F10)</f>
        <v>1594344.45</v>
      </c>
      <c r="G11" s="292"/>
      <c r="H11" s="292"/>
      <c r="I11" s="292">
        <f>SUM(I10:I10)</f>
        <v>1594344.45</v>
      </c>
      <c r="J11" s="291"/>
    </row>
    <row r="12" spans="1:10">
      <c r="A12" s="284">
        <v>1</v>
      </c>
      <c r="B12" s="231"/>
      <c r="C12" s="170"/>
      <c r="D12" s="286"/>
      <c r="E12" s="170"/>
      <c r="F12" s="232">
        <v>-23115.36</v>
      </c>
      <c r="G12" s="232"/>
      <c r="H12" s="232"/>
      <c r="I12" s="232">
        <f>F12+G12-H12</f>
        <v>-23115.36</v>
      </c>
      <c r="J12" s="170"/>
    </row>
    <row r="13" spans="1:10">
      <c r="A13" s="287" t="s">
        <v>111</v>
      </c>
      <c r="B13" s="288"/>
      <c r="C13" s="291"/>
      <c r="D13" s="290"/>
      <c r="E13" s="291"/>
      <c r="F13" s="292">
        <f>SUM(F12:F12)</f>
        <v>-23115.36</v>
      </c>
      <c r="G13" s="292"/>
      <c r="H13" s="292"/>
      <c r="I13" s="292">
        <f>SUM(I12:I12)</f>
        <v>-23115.36</v>
      </c>
      <c r="J13" s="291"/>
    </row>
    <row r="14" spans="1:10">
      <c r="A14" s="231">
        <v>1</v>
      </c>
      <c r="B14" s="231"/>
      <c r="C14" s="231"/>
      <c r="D14" s="286"/>
      <c r="E14" s="231"/>
      <c r="F14" s="232">
        <v>452920.25</v>
      </c>
      <c r="G14" s="232"/>
      <c r="H14" s="232"/>
      <c r="I14" s="232">
        <f>F14+G14-H14</f>
        <v>452920.25</v>
      </c>
      <c r="J14" s="231"/>
    </row>
    <row r="15" spans="1:10">
      <c r="A15" s="287" t="s">
        <v>112</v>
      </c>
      <c r="B15" s="288"/>
      <c r="C15" s="291"/>
      <c r="D15" s="290"/>
      <c r="E15" s="291"/>
      <c r="F15" s="292">
        <f>F14</f>
        <v>452920.25</v>
      </c>
      <c r="G15" s="292"/>
      <c r="H15" s="292"/>
      <c r="I15" s="292">
        <f>I14</f>
        <v>452920.25</v>
      </c>
      <c r="J15" s="291"/>
    </row>
    <row r="16" spans="1:10">
      <c r="A16" s="124" t="s">
        <v>100</v>
      </c>
      <c r="B16" s="258"/>
      <c r="C16" s="231"/>
      <c r="D16" s="286"/>
      <c r="E16" s="231"/>
      <c r="F16" s="232">
        <f>F11+F13+F15</f>
        <v>2024149.34</v>
      </c>
      <c r="G16" s="232"/>
      <c r="H16" s="232"/>
      <c r="I16" s="232">
        <f>I11+I13+I15</f>
        <v>2024149.34</v>
      </c>
      <c r="J16" s="231"/>
    </row>
    <row r="17" ht="69" customHeight="1" spans="1:10">
      <c r="A17" s="236"/>
      <c r="B17" s="237"/>
      <c r="C17" s="237"/>
      <c r="D17" s="237"/>
      <c r="E17" s="237"/>
      <c r="F17" s="237"/>
      <c r="G17" s="237"/>
      <c r="H17" s="239"/>
      <c r="I17" s="240"/>
      <c r="J17" s="240"/>
    </row>
    <row r="18" spans="1:10">
      <c r="A18" s="236"/>
      <c r="B18" s="237"/>
      <c r="C18" s="237"/>
      <c r="D18" s="237"/>
      <c r="E18" s="237"/>
      <c r="F18" s="237"/>
      <c r="G18" s="237"/>
      <c r="H18" s="240"/>
      <c r="I18" s="240"/>
      <c r="J18" s="240"/>
    </row>
  </sheetData>
  <mergeCells count="17">
    <mergeCell ref="A2:J2"/>
    <mergeCell ref="G7:H7"/>
    <mergeCell ref="A11:B11"/>
    <mergeCell ref="A13:B13"/>
    <mergeCell ref="A15:B15"/>
    <mergeCell ref="A16:B16"/>
    <mergeCell ref="A17:G17"/>
    <mergeCell ref="A18:G18"/>
    <mergeCell ref="A7:A8"/>
    <mergeCell ref="B7:B8"/>
    <mergeCell ref="C7:C8"/>
    <mergeCell ref="D7:D8"/>
    <mergeCell ref="E7:E8"/>
    <mergeCell ref="F7:F8"/>
    <mergeCell ref="I7:I8"/>
    <mergeCell ref="J7:J8"/>
    <mergeCell ref="H17:J18"/>
  </mergeCells>
  <pageMargins left="0.7" right="0.7" top="0.75" bottom="0.75" header="0.3" footer="0.3"/>
  <pageSetup paperSize="9" scale="91"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P29"/>
  <sheetViews>
    <sheetView view="pageBreakPreview" zoomScaleNormal="100" workbookViewId="0">
      <selection activeCell="A4" sqref="A4"/>
    </sheetView>
  </sheetViews>
  <sheetFormatPr defaultColWidth="9" defaultRowHeight="14"/>
  <cols>
    <col min="1" max="1" width="5" style="153" customWidth="1"/>
    <col min="2" max="2" width="9" style="153"/>
    <col min="3" max="3" width="9.62727272727273" style="153" customWidth="1"/>
    <col min="4" max="4" width="14" style="153" customWidth="1"/>
    <col min="5" max="5" width="4.5" style="153" customWidth="1"/>
    <col min="6" max="6" width="18.5" style="153" customWidth="1"/>
    <col min="7" max="7" width="9" style="153"/>
    <col min="8" max="15" width="11" style="153" customWidth="1"/>
    <col min="16" max="16" width="6.75454545454545" style="153" customWidth="1"/>
    <col min="17" max="16384" width="9" style="153"/>
  </cols>
  <sheetData>
    <row r="2" ht="23" spans="1:16">
      <c r="A2" s="97" t="s">
        <v>9</v>
      </c>
      <c r="B2" s="97"/>
      <c r="C2" s="97"/>
      <c r="D2" s="97"/>
      <c r="E2" s="97"/>
      <c r="F2" s="97"/>
      <c r="G2" s="97"/>
      <c r="H2" s="97"/>
      <c r="I2" s="97"/>
      <c r="J2" s="97"/>
      <c r="K2" s="97"/>
      <c r="L2" s="97"/>
      <c r="M2" s="97"/>
      <c r="N2" s="97"/>
      <c r="O2" s="97"/>
      <c r="P2" s="97"/>
    </row>
    <row r="3" spans="1:16">
      <c r="A3" s="95"/>
      <c r="B3" s="95"/>
      <c r="C3" s="95"/>
      <c r="D3" s="95"/>
      <c r="E3" s="95"/>
      <c r="F3" s="95"/>
      <c r="G3" s="95"/>
      <c r="H3" s="95"/>
      <c r="I3" s="95"/>
      <c r="J3" s="95"/>
      <c r="K3" s="95"/>
      <c r="L3" s="95"/>
      <c r="M3" s="95"/>
      <c r="N3" s="95"/>
      <c r="O3" s="95"/>
      <c r="P3" s="130" t="s">
        <v>113</v>
      </c>
    </row>
    <row r="4" spans="1:16">
      <c r="A4" s="203" t="s">
        <v>54</v>
      </c>
      <c r="B4" s="95"/>
      <c r="C4" s="95"/>
      <c r="D4" s="95"/>
      <c r="E4" s="95"/>
      <c r="F4" s="95"/>
      <c r="G4" s="95"/>
      <c r="H4" s="95"/>
      <c r="I4" s="95"/>
      <c r="J4" s="95"/>
      <c r="K4" s="95"/>
      <c r="L4" s="95"/>
      <c r="M4" s="95"/>
      <c r="N4" s="95"/>
      <c r="O4" s="95"/>
      <c r="P4" s="95"/>
    </row>
    <row r="5" spans="1:16">
      <c r="A5" s="268" t="str">
        <f>货币资金!A5</f>
        <v>填报单位：林芝市巴建藏猪产业饲料加工生产有限责任公司</v>
      </c>
      <c r="B5" s="95"/>
      <c r="C5" s="95"/>
      <c r="D5" s="95"/>
      <c r="E5" s="95"/>
      <c r="F5" s="95"/>
      <c r="G5" s="95"/>
      <c r="H5" s="95"/>
      <c r="I5" s="95"/>
      <c r="J5" s="95"/>
      <c r="K5" s="95"/>
      <c r="L5" s="95"/>
      <c r="M5" s="95"/>
      <c r="N5" s="95"/>
      <c r="O5" s="95"/>
      <c r="P5" s="95"/>
    </row>
    <row r="6" spans="1:16">
      <c r="A6" s="268" t="str">
        <f>货币资金!A6</f>
        <v>项目名称：巴宜区八一镇藏香猪产业饲料加工厂建设项目</v>
      </c>
      <c r="B6" s="95"/>
      <c r="C6" s="95"/>
      <c r="D6" s="95"/>
      <c r="E6" s="95"/>
      <c r="F6" s="95"/>
      <c r="G6" s="95"/>
      <c r="H6" s="95"/>
      <c r="I6" s="95"/>
      <c r="J6" s="95"/>
      <c r="K6" s="95"/>
      <c r="L6" s="95"/>
      <c r="M6" s="95"/>
      <c r="N6" s="95"/>
      <c r="O6" s="95"/>
      <c r="P6" s="130" t="s">
        <v>77</v>
      </c>
    </row>
    <row r="7" spans="1:16">
      <c r="A7" s="102" t="s">
        <v>78</v>
      </c>
      <c r="B7" s="102" t="s">
        <v>114</v>
      </c>
      <c r="C7" s="102" t="s">
        <v>115</v>
      </c>
      <c r="D7" s="102" t="s">
        <v>116</v>
      </c>
      <c r="E7" s="100" t="s">
        <v>117</v>
      </c>
      <c r="F7" s="102" t="s">
        <v>118</v>
      </c>
      <c r="G7" s="102" t="s">
        <v>119</v>
      </c>
      <c r="H7" s="102" t="s">
        <v>82</v>
      </c>
      <c r="I7" s="254"/>
      <c r="J7" s="102" t="s">
        <v>83</v>
      </c>
      <c r="K7" s="254"/>
      <c r="L7" s="254"/>
      <c r="M7" s="254"/>
      <c r="N7" s="102" t="s">
        <v>84</v>
      </c>
      <c r="O7" s="254"/>
      <c r="P7" s="102" t="s">
        <v>85</v>
      </c>
    </row>
    <row r="8" spans="1:16">
      <c r="A8" s="254"/>
      <c r="B8" s="254"/>
      <c r="C8" s="254"/>
      <c r="D8" s="254"/>
      <c r="E8" s="252"/>
      <c r="F8" s="254"/>
      <c r="G8" s="254"/>
      <c r="H8" s="254"/>
      <c r="I8" s="254"/>
      <c r="J8" s="102" t="s">
        <v>120</v>
      </c>
      <c r="K8" s="254"/>
      <c r="L8" s="102" t="s">
        <v>121</v>
      </c>
      <c r="M8" s="254"/>
      <c r="N8" s="254"/>
      <c r="O8" s="254"/>
      <c r="P8" s="254"/>
    </row>
    <row r="9" spans="1:16">
      <c r="A9" s="254"/>
      <c r="B9" s="254"/>
      <c r="C9" s="254"/>
      <c r="D9" s="254"/>
      <c r="E9" s="252"/>
      <c r="F9" s="254"/>
      <c r="G9" s="254"/>
      <c r="H9" s="102" t="s">
        <v>122</v>
      </c>
      <c r="I9" s="102" t="s">
        <v>123</v>
      </c>
      <c r="J9" s="102" t="s">
        <v>122</v>
      </c>
      <c r="K9" s="102" t="s">
        <v>123</v>
      </c>
      <c r="L9" s="102" t="s">
        <v>122</v>
      </c>
      <c r="M9" s="102" t="s">
        <v>123</v>
      </c>
      <c r="N9" s="102" t="s">
        <v>122</v>
      </c>
      <c r="O9" s="102" t="s">
        <v>123</v>
      </c>
      <c r="P9" s="254"/>
    </row>
    <row r="10" spans="1:16">
      <c r="A10" s="254"/>
      <c r="B10" s="278" t="s">
        <v>124</v>
      </c>
      <c r="C10" s="278" t="s">
        <v>125</v>
      </c>
      <c r="D10" s="278" t="s">
        <v>126</v>
      </c>
      <c r="E10" s="278" t="s">
        <v>127</v>
      </c>
      <c r="F10" s="278" t="s">
        <v>128</v>
      </c>
      <c r="G10" s="278" t="s">
        <v>129</v>
      </c>
      <c r="H10" s="278" t="s">
        <v>130</v>
      </c>
      <c r="I10" s="278" t="s">
        <v>131</v>
      </c>
      <c r="J10" s="278" t="s">
        <v>132</v>
      </c>
      <c r="K10" s="278" t="s">
        <v>133</v>
      </c>
      <c r="L10" s="219" t="s">
        <v>134</v>
      </c>
      <c r="M10" s="219" t="s">
        <v>135</v>
      </c>
      <c r="N10" s="219" t="s">
        <v>136</v>
      </c>
      <c r="O10" s="219" t="s">
        <v>137</v>
      </c>
      <c r="P10" s="219" t="s">
        <v>138</v>
      </c>
    </row>
    <row r="11" spans="1:16">
      <c r="A11" s="254">
        <v>1</v>
      </c>
      <c r="B11" s="220" t="s">
        <v>139</v>
      </c>
      <c r="C11" s="277"/>
      <c r="D11" s="253"/>
      <c r="E11" s="254"/>
      <c r="F11" s="101"/>
      <c r="G11" s="102"/>
      <c r="H11" s="281"/>
      <c r="I11" s="256">
        <v>555688.39</v>
      </c>
      <c r="J11" s="283"/>
      <c r="K11" s="256"/>
      <c r="L11" s="283"/>
      <c r="M11" s="256"/>
      <c r="N11" s="281">
        <f>H11+J11-L11</f>
        <v>0</v>
      </c>
      <c r="O11" s="256">
        <f>I11+K11-M11</f>
        <v>555688.39</v>
      </c>
      <c r="P11" s="253"/>
    </row>
    <row r="12" spans="1:16">
      <c r="A12" s="254">
        <v>2</v>
      </c>
      <c r="B12" s="220" t="s">
        <v>140</v>
      </c>
      <c r="C12" s="277"/>
      <c r="D12" s="253"/>
      <c r="E12" s="254"/>
      <c r="F12" s="101"/>
      <c r="G12" s="102"/>
      <c r="H12" s="281"/>
      <c r="I12" s="256">
        <v>67564.71</v>
      </c>
      <c r="J12" s="283"/>
      <c r="K12" s="256"/>
      <c r="L12" s="283"/>
      <c r="M12" s="256"/>
      <c r="N12" s="281">
        <f>H12+J12-L12</f>
        <v>0</v>
      </c>
      <c r="O12" s="256">
        <f>I12+K12-M12</f>
        <v>67564.71</v>
      </c>
      <c r="P12" s="253"/>
    </row>
    <row r="13" spans="1:16">
      <c r="A13" s="254">
        <v>3</v>
      </c>
      <c r="B13" s="220" t="s">
        <v>141</v>
      </c>
      <c r="C13" s="277"/>
      <c r="D13" s="253"/>
      <c r="E13" s="102"/>
      <c r="F13" s="101"/>
      <c r="G13" s="102"/>
      <c r="H13" s="209"/>
      <c r="I13" s="256">
        <v>112909.03</v>
      </c>
      <c r="J13" s="283"/>
      <c r="K13" s="256"/>
      <c r="L13" s="283"/>
      <c r="M13" s="256"/>
      <c r="N13" s="281">
        <f>H13+J13-L13</f>
        <v>0</v>
      </c>
      <c r="O13" s="256">
        <f>I13+K13-M13</f>
        <v>112909.03</v>
      </c>
      <c r="P13" s="253"/>
    </row>
    <row r="14" spans="1:16">
      <c r="A14" s="254">
        <v>4</v>
      </c>
      <c r="B14" s="220"/>
      <c r="C14" s="282"/>
      <c r="D14" s="253"/>
      <c r="E14" s="102"/>
      <c r="F14" s="101"/>
      <c r="G14" s="102"/>
      <c r="H14" s="209"/>
      <c r="I14" s="256"/>
      <c r="J14" s="283"/>
      <c r="K14" s="256"/>
      <c r="L14" s="283"/>
      <c r="M14" s="256"/>
      <c r="N14" s="281"/>
      <c r="O14" s="256"/>
      <c r="P14" s="253"/>
    </row>
    <row r="15" spans="1:16">
      <c r="A15" s="254">
        <v>5</v>
      </c>
      <c r="B15" s="220"/>
      <c r="C15" s="282"/>
      <c r="D15" s="253"/>
      <c r="E15" s="102"/>
      <c r="F15" s="101"/>
      <c r="G15" s="102"/>
      <c r="H15" s="209"/>
      <c r="I15" s="256"/>
      <c r="J15" s="283"/>
      <c r="K15" s="256"/>
      <c r="L15" s="283"/>
      <c r="M15" s="256"/>
      <c r="N15" s="281"/>
      <c r="O15" s="256"/>
      <c r="P15" s="253"/>
    </row>
    <row r="16" spans="1:16">
      <c r="A16" s="124" t="s">
        <v>100</v>
      </c>
      <c r="B16" s="258"/>
      <c r="C16" s="253"/>
      <c r="D16" s="253"/>
      <c r="E16" s="254"/>
      <c r="F16" s="253"/>
      <c r="G16" s="254"/>
      <c r="H16" s="281">
        <f t="shared" ref="H16:O16" si="0">SUM(H11:H13)</f>
        <v>0</v>
      </c>
      <c r="I16" s="256">
        <f>SUM(I11:I15)</f>
        <v>736162.13</v>
      </c>
      <c r="J16" s="283">
        <f t="shared" si="0"/>
        <v>0</v>
      </c>
      <c r="K16" s="256">
        <f t="shared" si="0"/>
        <v>0</v>
      </c>
      <c r="L16" s="283">
        <f t="shared" si="0"/>
        <v>0</v>
      </c>
      <c r="M16" s="256">
        <f t="shared" si="0"/>
        <v>0</v>
      </c>
      <c r="N16" s="281">
        <f t="shared" si="0"/>
        <v>0</v>
      </c>
      <c r="O16" s="256">
        <f>SUM(O11:O15)</f>
        <v>736162.13</v>
      </c>
      <c r="P16" s="253"/>
    </row>
    <row r="17" ht="84" customHeight="1" spans="1:16">
      <c r="A17" s="259"/>
      <c r="B17" s="261"/>
      <c r="C17" s="261"/>
      <c r="D17" s="261"/>
      <c r="E17" s="261"/>
      <c r="F17" s="261"/>
      <c r="G17" s="261"/>
      <c r="H17" s="261"/>
      <c r="I17" s="261"/>
      <c r="J17" s="261"/>
      <c r="K17" s="261"/>
      <c r="L17" s="261"/>
      <c r="M17" s="266"/>
      <c r="N17" s="267"/>
      <c r="O17" s="267"/>
      <c r="P17" s="267"/>
    </row>
    <row r="18" spans="1:16">
      <c r="A18" s="261"/>
      <c r="B18" s="261"/>
      <c r="C18" s="261"/>
      <c r="D18" s="261"/>
      <c r="E18" s="261"/>
      <c r="F18" s="261"/>
      <c r="G18" s="261"/>
      <c r="H18" s="261"/>
      <c r="I18" s="261"/>
      <c r="J18" s="261"/>
      <c r="K18" s="261"/>
      <c r="L18" s="261"/>
      <c r="M18" s="267"/>
      <c r="N18" s="267"/>
      <c r="O18" s="267"/>
      <c r="P18" s="267"/>
    </row>
    <row r="26" spans="7:9">
      <c r="G26" s="220" t="s">
        <v>142</v>
      </c>
      <c r="H26" s="277"/>
      <c r="I26" s="221">
        <v>1000000</v>
      </c>
    </row>
    <row r="27" spans="7:9">
      <c r="G27" s="220" t="s">
        <v>143</v>
      </c>
      <c r="H27" s="277">
        <v>729</v>
      </c>
      <c r="I27" s="221"/>
    </row>
    <row r="28" spans="7:9">
      <c r="G28" s="220" t="s">
        <v>144</v>
      </c>
      <c r="H28" s="277"/>
      <c r="I28" s="221">
        <v>1784258.95</v>
      </c>
    </row>
    <row r="29" spans="7:9">
      <c r="G29" s="220" t="s">
        <v>145</v>
      </c>
      <c r="H29" s="277"/>
      <c r="I29" s="221">
        <v>1400035.81</v>
      </c>
    </row>
  </sheetData>
  <mergeCells count="18">
    <mergeCell ref="A2:P2"/>
    <mergeCell ref="J7:M7"/>
    <mergeCell ref="J8:K8"/>
    <mergeCell ref="L8:M8"/>
    <mergeCell ref="A16:B16"/>
    <mergeCell ref="A17:L17"/>
    <mergeCell ref="A18:L18"/>
    <mergeCell ref="A7:A9"/>
    <mergeCell ref="B7:B9"/>
    <mergeCell ref="C7:C9"/>
    <mergeCell ref="D7:D9"/>
    <mergeCell ref="E7:E9"/>
    <mergeCell ref="F7:F9"/>
    <mergeCell ref="G7:G9"/>
    <mergeCell ref="P7:P9"/>
    <mergeCell ref="H7:I8"/>
    <mergeCell ref="N7:O8"/>
    <mergeCell ref="M17:P18"/>
  </mergeCells>
  <pageMargins left="0.118055555555556" right="0.0784722222222222" top="0.432638888888889" bottom="0.590277777777778" header="0.314583333333333" footer="0.5"/>
  <pageSetup paperSize="9" scale="9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T39"/>
  <sheetViews>
    <sheetView view="pageBreakPreview" zoomScaleNormal="100" workbookViewId="0">
      <selection activeCell="A4" sqref="A4"/>
    </sheetView>
  </sheetViews>
  <sheetFormatPr defaultColWidth="9" defaultRowHeight="14"/>
  <cols>
    <col min="1" max="1" width="5" style="153" customWidth="1"/>
    <col min="2" max="2" width="10.1272727272727" style="153" customWidth="1"/>
    <col min="3" max="3" width="4.12727272727273" style="153" customWidth="1"/>
    <col min="4" max="4" width="13.2181818181818" style="153" customWidth="1"/>
    <col min="5" max="5" width="6.75454545454545" style="153" customWidth="1"/>
    <col min="6" max="6" width="13.8909090909091" style="153" customWidth="1"/>
    <col min="7" max="7" width="9" style="153"/>
    <col min="8" max="8" width="9.38181818181818" style="153" customWidth="1"/>
    <col min="9" max="9" width="9" style="153"/>
    <col min="10" max="10" width="13.8909090909091" style="153" customWidth="1"/>
    <col min="11" max="11" width="9" style="153"/>
    <col min="12" max="12" width="9.38181818181818" style="153" customWidth="1"/>
    <col min="13" max="13" width="9" style="153"/>
    <col min="14" max="14" width="9.38181818181818" style="153" customWidth="1"/>
    <col min="15" max="15" width="9" style="153"/>
    <col min="16" max="16" width="9.38181818181818" style="153" customWidth="1"/>
    <col min="17" max="17" width="9" style="153"/>
    <col min="18" max="18" width="9.38181818181818" style="153" customWidth="1"/>
    <col min="19" max="19" width="13.8909090909091" style="153" customWidth="1"/>
    <col min="20" max="20" width="16.3818181818182" style="153" customWidth="1"/>
    <col min="21" max="16384" width="9" style="153"/>
  </cols>
  <sheetData>
    <row r="2" ht="23" spans="1:20">
      <c r="A2" s="98" t="s">
        <v>146</v>
      </c>
      <c r="B2" s="98"/>
      <c r="C2" s="98"/>
      <c r="D2" s="98"/>
      <c r="E2" s="98"/>
      <c r="F2" s="98"/>
      <c r="G2" s="98"/>
      <c r="H2" s="98"/>
      <c r="I2" s="98"/>
      <c r="J2" s="98"/>
      <c r="K2" s="98"/>
      <c r="L2" s="98"/>
      <c r="M2" s="98"/>
      <c r="N2" s="98"/>
      <c r="O2" s="98"/>
      <c r="P2" s="98"/>
      <c r="Q2" s="98"/>
      <c r="R2" s="98"/>
      <c r="S2" s="98"/>
      <c r="T2" s="98"/>
    </row>
    <row r="3" spans="20:20">
      <c r="T3" s="263" t="s">
        <v>147</v>
      </c>
    </row>
    <row r="4" spans="1:20">
      <c r="A4" s="215" t="s">
        <v>148</v>
      </c>
      <c r="B4" s="95"/>
      <c r="C4" s="95"/>
      <c r="D4" s="95"/>
      <c r="E4" s="95"/>
      <c r="F4" s="95"/>
      <c r="G4" s="95"/>
      <c r="H4" s="95"/>
      <c r="I4" s="95"/>
      <c r="J4" s="95"/>
      <c r="K4" s="95"/>
      <c r="L4" s="95"/>
      <c r="M4" s="95"/>
      <c r="N4" s="95"/>
      <c r="O4" s="95"/>
      <c r="P4" s="95"/>
      <c r="Q4" s="95"/>
      <c r="R4" s="95"/>
      <c r="S4" s="95"/>
      <c r="T4" s="95"/>
    </row>
    <row r="5" spans="1:20">
      <c r="A5" s="215" t="str">
        <f>货币资金!A5</f>
        <v>填报单位：林芝市巴建藏猪产业饲料加工生产有限责任公司</v>
      </c>
      <c r="B5" s="95"/>
      <c r="C5" s="95"/>
      <c r="D5" s="95"/>
      <c r="E5" s="95"/>
      <c r="F5" s="95"/>
      <c r="G5" s="95"/>
      <c r="H5" s="95"/>
      <c r="I5" s="95"/>
      <c r="J5" s="95"/>
      <c r="K5" s="95"/>
      <c r="L5" s="95"/>
      <c r="M5" s="95"/>
      <c r="N5" s="95"/>
      <c r="O5" s="95"/>
      <c r="P5" s="95"/>
      <c r="Q5" s="95"/>
      <c r="R5" s="95"/>
      <c r="S5" s="95"/>
      <c r="T5" s="95"/>
    </row>
    <row r="6" spans="1:20">
      <c r="A6" s="215" t="str">
        <f>货币资金!A6</f>
        <v>项目名称：巴宜区八一镇藏香猪产业饲料加工厂建设项目</v>
      </c>
      <c r="B6" s="95"/>
      <c r="C6" s="95"/>
      <c r="D6" s="95"/>
      <c r="E6" s="95"/>
      <c r="F6" s="95"/>
      <c r="G6" s="95"/>
      <c r="H6" s="95"/>
      <c r="I6" s="95"/>
      <c r="J6" s="95"/>
      <c r="K6" s="95"/>
      <c r="L6" s="95"/>
      <c r="M6" s="95"/>
      <c r="N6" s="95"/>
      <c r="O6" s="95"/>
      <c r="P6" s="95"/>
      <c r="Q6" s="95"/>
      <c r="R6" s="95"/>
      <c r="S6" s="95"/>
      <c r="T6" s="263" t="s">
        <v>149</v>
      </c>
    </row>
    <row r="7" spans="1:20">
      <c r="A7" s="254" t="s">
        <v>150</v>
      </c>
      <c r="B7" s="254" t="s">
        <v>151</v>
      </c>
      <c r="C7" s="252" t="s">
        <v>152</v>
      </c>
      <c r="D7" s="254" t="s">
        <v>153</v>
      </c>
      <c r="E7" s="252" t="s">
        <v>154</v>
      </c>
      <c r="F7" s="254" t="s">
        <v>155</v>
      </c>
      <c r="G7" s="254"/>
      <c r="H7" s="254"/>
      <c r="I7" s="254"/>
      <c r="J7" s="254"/>
      <c r="K7" s="254" t="s">
        <v>156</v>
      </c>
      <c r="L7" s="254"/>
      <c r="M7" s="254"/>
      <c r="N7" s="254"/>
      <c r="O7" s="254"/>
      <c r="P7" s="254"/>
      <c r="Q7" s="254"/>
      <c r="R7" s="254"/>
      <c r="S7" s="254" t="s">
        <v>157</v>
      </c>
      <c r="T7" s="254" t="s">
        <v>158</v>
      </c>
    </row>
    <row r="8" spans="1:20">
      <c r="A8" s="254"/>
      <c r="B8" s="254"/>
      <c r="C8" s="252"/>
      <c r="D8" s="254"/>
      <c r="E8" s="252"/>
      <c r="F8" s="254" t="s">
        <v>159</v>
      </c>
      <c r="G8" s="102" t="s">
        <v>160</v>
      </c>
      <c r="H8" s="254"/>
      <c r="I8" s="102" t="s">
        <v>161</v>
      </c>
      <c r="J8" s="254"/>
      <c r="K8" s="257" t="s">
        <v>162</v>
      </c>
      <c r="L8" s="280"/>
      <c r="M8" s="280"/>
      <c r="N8" s="258"/>
      <c r="O8" s="257" t="s">
        <v>163</v>
      </c>
      <c r="P8" s="280"/>
      <c r="Q8" s="280"/>
      <c r="R8" s="258"/>
      <c r="S8" s="254" t="s">
        <v>164</v>
      </c>
      <c r="T8" s="254"/>
    </row>
    <row r="9" spans="1:20">
      <c r="A9" s="254"/>
      <c r="B9" s="254"/>
      <c r="C9" s="252"/>
      <c r="D9" s="254"/>
      <c r="E9" s="252"/>
      <c r="F9" s="254"/>
      <c r="G9" s="254"/>
      <c r="H9" s="254"/>
      <c r="I9" s="254"/>
      <c r="J9" s="254"/>
      <c r="K9" s="254" t="s">
        <v>120</v>
      </c>
      <c r="L9" s="254"/>
      <c r="M9" s="254" t="s">
        <v>121</v>
      </c>
      <c r="N9" s="254"/>
      <c r="O9" s="254" t="s">
        <v>120</v>
      </c>
      <c r="P9" s="254"/>
      <c r="Q9" s="254" t="s">
        <v>121</v>
      </c>
      <c r="R9" s="254"/>
      <c r="S9" s="254"/>
      <c r="T9" s="254"/>
    </row>
    <row r="10" spans="1:20">
      <c r="A10" s="254"/>
      <c r="B10" s="254"/>
      <c r="C10" s="252"/>
      <c r="D10" s="254"/>
      <c r="E10" s="252"/>
      <c r="F10" s="254" t="s">
        <v>164</v>
      </c>
      <c r="G10" s="254" t="s">
        <v>165</v>
      </c>
      <c r="H10" s="254" t="s">
        <v>164</v>
      </c>
      <c r="I10" s="254" t="s">
        <v>165</v>
      </c>
      <c r="J10" s="254" t="s">
        <v>164</v>
      </c>
      <c r="K10" s="254" t="s">
        <v>165</v>
      </c>
      <c r="L10" s="254" t="s">
        <v>164</v>
      </c>
      <c r="M10" s="254" t="s">
        <v>165</v>
      </c>
      <c r="N10" s="254" t="s">
        <v>164</v>
      </c>
      <c r="O10" s="254" t="s">
        <v>165</v>
      </c>
      <c r="P10" s="254" t="s">
        <v>164</v>
      </c>
      <c r="Q10" s="254" t="s">
        <v>165</v>
      </c>
      <c r="R10" s="254" t="s">
        <v>164</v>
      </c>
      <c r="S10" s="254"/>
      <c r="T10" s="254"/>
    </row>
    <row r="11" spans="1:20">
      <c r="A11" s="253"/>
      <c r="B11" s="209" t="s">
        <v>124</v>
      </c>
      <c r="C11" s="209" t="s">
        <v>125</v>
      </c>
      <c r="D11" s="209" t="s">
        <v>126</v>
      </c>
      <c r="E11" s="209" t="s">
        <v>127</v>
      </c>
      <c r="F11" s="209" t="s">
        <v>128</v>
      </c>
      <c r="G11" s="209" t="s">
        <v>129</v>
      </c>
      <c r="H11" s="209" t="s">
        <v>130</v>
      </c>
      <c r="I11" s="209" t="s">
        <v>131</v>
      </c>
      <c r="J11" s="209" t="s">
        <v>132</v>
      </c>
      <c r="K11" s="209" t="s">
        <v>133</v>
      </c>
      <c r="L11" s="249" t="s">
        <v>134</v>
      </c>
      <c r="M11" s="249" t="s">
        <v>135</v>
      </c>
      <c r="N11" s="249" t="s">
        <v>136</v>
      </c>
      <c r="O11" s="249" t="s">
        <v>137</v>
      </c>
      <c r="P11" s="249" t="s">
        <v>138</v>
      </c>
      <c r="Q11" s="249" t="s">
        <v>166</v>
      </c>
      <c r="R11" s="249" t="s">
        <v>167</v>
      </c>
      <c r="S11" s="249" t="s">
        <v>168</v>
      </c>
      <c r="T11" s="249" t="s">
        <v>169</v>
      </c>
    </row>
    <row r="12" ht="26" spans="1:20">
      <c r="A12" s="254">
        <v>1</v>
      </c>
      <c r="B12" s="101" t="s">
        <v>170</v>
      </c>
      <c r="C12" s="101" t="s">
        <v>171</v>
      </c>
      <c r="D12" s="122" t="s">
        <v>172</v>
      </c>
      <c r="E12" s="102" t="s">
        <v>173</v>
      </c>
      <c r="F12" s="256">
        <f>H12+J12</f>
        <v>152100</v>
      </c>
      <c r="G12" s="254"/>
      <c r="H12" s="256"/>
      <c r="I12" s="254">
        <v>26</v>
      </c>
      <c r="J12" s="256">
        <v>152100</v>
      </c>
      <c r="K12" s="254"/>
      <c r="L12" s="256"/>
      <c r="M12" s="254"/>
      <c r="N12" s="256"/>
      <c r="O12" s="254"/>
      <c r="P12" s="256"/>
      <c r="Q12" s="254"/>
      <c r="R12" s="256"/>
      <c r="S12" s="256">
        <f>F12+L12-N12+P12-R12</f>
        <v>152100</v>
      </c>
      <c r="T12" s="101" t="s">
        <v>174</v>
      </c>
    </row>
    <row r="13" ht="26" spans="1:20">
      <c r="A13" s="254">
        <v>2</v>
      </c>
      <c r="B13" s="101" t="s">
        <v>175</v>
      </c>
      <c r="C13" s="101" t="s">
        <v>171</v>
      </c>
      <c r="D13" s="122" t="s">
        <v>172</v>
      </c>
      <c r="E13" s="102" t="s">
        <v>173</v>
      </c>
      <c r="F13" s="256">
        <f>H13+J13</f>
        <v>39950</v>
      </c>
      <c r="G13" s="254"/>
      <c r="H13" s="256"/>
      <c r="I13" s="254">
        <v>7</v>
      </c>
      <c r="J13" s="256">
        <v>39950</v>
      </c>
      <c r="K13" s="254"/>
      <c r="L13" s="256"/>
      <c r="M13" s="254"/>
      <c r="N13" s="256"/>
      <c r="O13" s="254"/>
      <c r="P13" s="256"/>
      <c r="Q13" s="254"/>
      <c r="R13" s="256"/>
      <c r="S13" s="256">
        <f>F13+L13-N13+P13-R13</f>
        <v>39950</v>
      </c>
      <c r="T13" s="101" t="s">
        <v>174</v>
      </c>
    </row>
    <row r="14" ht="26" spans="1:20">
      <c r="A14" s="254">
        <v>3</v>
      </c>
      <c r="B14" s="101" t="s">
        <v>176</v>
      </c>
      <c r="C14" s="101" t="s">
        <v>171</v>
      </c>
      <c r="D14" s="122" t="s">
        <v>172</v>
      </c>
      <c r="E14" s="102" t="s">
        <v>173</v>
      </c>
      <c r="F14" s="256">
        <f>H14+J14</f>
        <v>24900</v>
      </c>
      <c r="G14" s="254"/>
      <c r="H14" s="256"/>
      <c r="I14" s="254">
        <v>4</v>
      </c>
      <c r="J14" s="256">
        <v>24900</v>
      </c>
      <c r="K14" s="254"/>
      <c r="L14" s="256"/>
      <c r="M14" s="254"/>
      <c r="N14" s="256"/>
      <c r="O14" s="254"/>
      <c r="P14" s="256"/>
      <c r="Q14" s="254"/>
      <c r="R14" s="256"/>
      <c r="S14" s="256">
        <f>F14+L14-N14+P14-R14</f>
        <v>24900</v>
      </c>
      <c r="T14" s="101" t="s">
        <v>174</v>
      </c>
    </row>
    <row r="15" ht="26" spans="1:20">
      <c r="A15" s="254">
        <v>4</v>
      </c>
      <c r="B15" s="101" t="s">
        <v>170</v>
      </c>
      <c r="C15" s="101" t="s">
        <v>171</v>
      </c>
      <c r="D15" s="122" t="s">
        <v>172</v>
      </c>
      <c r="E15" s="254"/>
      <c r="F15" s="256">
        <v>17360000</v>
      </c>
      <c r="G15" s="254"/>
      <c r="H15" s="256"/>
      <c r="I15" s="254">
        <v>868</v>
      </c>
      <c r="J15" s="256">
        <v>17360000</v>
      </c>
      <c r="K15" s="254"/>
      <c r="L15" s="256"/>
      <c r="M15" s="254"/>
      <c r="N15" s="256"/>
      <c r="O15" s="254"/>
      <c r="P15" s="256"/>
      <c r="Q15" s="254"/>
      <c r="R15" s="256"/>
      <c r="S15" s="256">
        <f>F15+L15-N15+P15-R15</f>
        <v>17360000</v>
      </c>
      <c r="T15" s="253" t="s">
        <v>177</v>
      </c>
    </row>
    <row r="16" spans="1:20">
      <c r="A16" s="254"/>
      <c r="B16" s="253"/>
      <c r="C16" s="253"/>
      <c r="D16" s="253"/>
      <c r="E16" s="254"/>
      <c r="F16" s="256"/>
      <c r="G16" s="254"/>
      <c r="H16" s="256"/>
      <c r="I16" s="254"/>
      <c r="J16" s="256"/>
      <c r="K16" s="254"/>
      <c r="L16" s="256"/>
      <c r="M16" s="254"/>
      <c r="N16" s="256"/>
      <c r="O16" s="254"/>
      <c r="P16" s="256"/>
      <c r="Q16" s="254"/>
      <c r="R16" s="256"/>
      <c r="S16" s="256"/>
      <c r="T16" s="253"/>
    </row>
    <row r="17" spans="1:20">
      <c r="A17" s="254"/>
      <c r="B17" s="253"/>
      <c r="C17" s="253"/>
      <c r="D17" s="253"/>
      <c r="E17" s="254"/>
      <c r="F17" s="256"/>
      <c r="G17" s="254"/>
      <c r="H17" s="256"/>
      <c r="I17" s="254"/>
      <c r="J17" s="256"/>
      <c r="K17" s="254"/>
      <c r="L17" s="256"/>
      <c r="M17" s="254"/>
      <c r="N17" s="256"/>
      <c r="O17" s="254"/>
      <c r="P17" s="256"/>
      <c r="Q17" s="254"/>
      <c r="R17" s="256"/>
      <c r="S17" s="256"/>
      <c r="T17" s="253"/>
    </row>
    <row r="18" spans="1:20">
      <c r="A18" s="254"/>
      <c r="B18" s="253"/>
      <c r="C18" s="253"/>
      <c r="D18" s="253"/>
      <c r="E18" s="254"/>
      <c r="F18" s="256"/>
      <c r="G18" s="254"/>
      <c r="H18" s="256"/>
      <c r="I18" s="254"/>
      <c r="J18" s="256"/>
      <c r="K18" s="254"/>
      <c r="L18" s="256"/>
      <c r="M18" s="254"/>
      <c r="N18" s="256"/>
      <c r="O18" s="254"/>
      <c r="P18" s="256"/>
      <c r="Q18" s="254"/>
      <c r="R18" s="256"/>
      <c r="S18" s="256"/>
      <c r="T18" s="253"/>
    </row>
    <row r="19" spans="1:20">
      <c r="A19" s="254"/>
      <c r="B19" s="253"/>
      <c r="C19" s="253"/>
      <c r="D19" s="253"/>
      <c r="E19" s="254"/>
      <c r="F19" s="256"/>
      <c r="G19" s="254"/>
      <c r="H19" s="256"/>
      <c r="I19" s="254"/>
      <c r="J19" s="256"/>
      <c r="K19" s="254"/>
      <c r="L19" s="256"/>
      <c r="M19" s="254"/>
      <c r="N19" s="256"/>
      <c r="O19" s="254"/>
      <c r="P19" s="256"/>
      <c r="Q19" s="254"/>
      <c r="R19" s="256"/>
      <c r="S19" s="256"/>
      <c r="T19" s="253"/>
    </row>
    <row r="20" spans="1:20">
      <c r="A20" s="254"/>
      <c r="B20" s="253"/>
      <c r="C20" s="253"/>
      <c r="D20" s="253"/>
      <c r="E20" s="254"/>
      <c r="F20" s="256"/>
      <c r="G20" s="254"/>
      <c r="H20" s="256"/>
      <c r="I20" s="254"/>
      <c r="J20" s="256"/>
      <c r="K20" s="254"/>
      <c r="L20" s="256"/>
      <c r="M20" s="254"/>
      <c r="N20" s="256"/>
      <c r="O20" s="254"/>
      <c r="P20" s="256"/>
      <c r="Q20" s="254"/>
      <c r="R20" s="256"/>
      <c r="S20" s="256"/>
      <c r="T20" s="253"/>
    </row>
    <row r="21" spans="1:20">
      <c r="A21" s="254"/>
      <c r="B21" s="253"/>
      <c r="C21" s="253"/>
      <c r="D21" s="253"/>
      <c r="E21" s="254"/>
      <c r="F21" s="256"/>
      <c r="G21" s="254"/>
      <c r="H21" s="256"/>
      <c r="I21" s="254"/>
      <c r="J21" s="256"/>
      <c r="K21" s="254"/>
      <c r="L21" s="256"/>
      <c r="M21" s="254"/>
      <c r="N21" s="256"/>
      <c r="O21" s="254"/>
      <c r="P21" s="256"/>
      <c r="Q21" s="254"/>
      <c r="R21" s="256"/>
      <c r="S21" s="256"/>
      <c r="T21" s="253"/>
    </row>
    <row r="22" spans="1:20">
      <c r="A22" s="254"/>
      <c r="B22" s="253"/>
      <c r="C22" s="253"/>
      <c r="D22" s="253"/>
      <c r="E22" s="254"/>
      <c r="F22" s="256"/>
      <c r="G22" s="254"/>
      <c r="H22" s="256"/>
      <c r="I22" s="254"/>
      <c r="J22" s="256"/>
      <c r="K22" s="254"/>
      <c r="L22" s="256"/>
      <c r="M22" s="254"/>
      <c r="N22" s="256"/>
      <c r="O22" s="254"/>
      <c r="P22" s="256"/>
      <c r="Q22" s="254"/>
      <c r="R22" s="256"/>
      <c r="S22" s="256"/>
      <c r="T22" s="253"/>
    </row>
    <row r="23" spans="1:20">
      <c r="A23" s="254"/>
      <c r="B23" s="253"/>
      <c r="C23" s="253"/>
      <c r="D23" s="253"/>
      <c r="E23" s="254"/>
      <c r="F23" s="256"/>
      <c r="G23" s="254"/>
      <c r="H23" s="256"/>
      <c r="I23" s="254"/>
      <c r="J23" s="256"/>
      <c r="K23" s="254"/>
      <c r="L23" s="256"/>
      <c r="M23" s="254"/>
      <c r="N23" s="256"/>
      <c r="O23" s="254"/>
      <c r="P23" s="256"/>
      <c r="Q23" s="254"/>
      <c r="R23" s="256"/>
      <c r="S23" s="256"/>
      <c r="T23" s="253"/>
    </row>
    <row r="24" spans="1:20">
      <c r="A24" s="254"/>
      <c r="B24" s="253"/>
      <c r="C24" s="253"/>
      <c r="D24" s="253"/>
      <c r="E24" s="254"/>
      <c r="F24" s="256"/>
      <c r="G24" s="254"/>
      <c r="H24" s="256"/>
      <c r="I24" s="254"/>
      <c r="J24" s="256"/>
      <c r="K24" s="254"/>
      <c r="L24" s="256"/>
      <c r="M24" s="254"/>
      <c r="N24" s="256"/>
      <c r="O24" s="254"/>
      <c r="P24" s="256"/>
      <c r="Q24" s="254"/>
      <c r="R24" s="256"/>
      <c r="S24" s="256"/>
      <c r="T24" s="253"/>
    </row>
    <row r="25" spans="1:20">
      <c r="A25" s="254"/>
      <c r="B25" s="253"/>
      <c r="C25" s="253"/>
      <c r="D25" s="253"/>
      <c r="E25" s="254"/>
      <c r="F25" s="256"/>
      <c r="G25" s="254"/>
      <c r="H25" s="256"/>
      <c r="I25" s="254"/>
      <c r="J25" s="256"/>
      <c r="K25" s="254"/>
      <c r="L25" s="256"/>
      <c r="M25" s="254"/>
      <c r="N25" s="256"/>
      <c r="O25" s="254"/>
      <c r="P25" s="256"/>
      <c r="Q25" s="254"/>
      <c r="R25" s="256"/>
      <c r="S25" s="256"/>
      <c r="T25" s="253"/>
    </row>
    <row r="26" spans="1:20">
      <c r="A26" s="124" t="s">
        <v>100</v>
      </c>
      <c r="B26" s="258"/>
      <c r="C26" s="253"/>
      <c r="D26" s="253"/>
      <c r="E26" s="254"/>
      <c r="F26" s="256">
        <f>SUM(F12:F25)</f>
        <v>17576950</v>
      </c>
      <c r="G26" s="254"/>
      <c r="H26" s="256"/>
      <c r="I26" s="254">
        <f>SUM(I12:I25)</f>
        <v>905</v>
      </c>
      <c r="J26" s="256">
        <f>SUM(J12:J25)</f>
        <v>17576950</v>
      </c>
      <c r="K26" s="254"/>
      <c r="L26" s="256"/>
      <c r="M26" s="254"/>
      <c r="N26" s="256"/>
      <c r="O26" s="254"/>
      <c r="P26" s="256"/>
      <c r="Q26" s="254"/>
      <c r="R26" s="256"/>
      <c r="S26" s="256">
        <f>SUM(S12:S25)</f>
        <v>17576950</v>
      </c>
      <c r="T26" s="253"/>
    </row>
    <row r="27" ht="79" customHeight="1" spans="1:20">
      <c r="A27" s="259" t="s">
        <v>178</v>
      </c>
      <c r="B27" s="262"/>
      <c r="C27" s="262"/>
      <c r="D27" s="262"/>
      <c r="E27" s="262"/>
      <c r="F27" s="262"/>
      <c r="G27" s="262"/>
      <c r="H27" s="262"/>
      <c r="I27" s="262"/>
      <c r="J27" s="262"/>
      <c r="K27" s="262"/>
      <c r="L27" s="262"/>
      <c r="M27" s="262"/>
      <c r="N27" s="262"/>
      <c r="O27" s="262"/>
      <c r="P27" s="262"/>
      <c r="Q27" s="266" t="s">
        <v>179</v>
      </c>
      <c r="R27" s="267"/>
      <c r="S27" s="267"/>
      <c r="T27" s="267"/>
    </row>
    <row r="28" spans="1:20">
      <c r="A28" s="261" t="s">
        <v>180</v>
      </c>
      <c r="B28" s="262"/>
      <c r="C28" s="262"/>
      <c r="D28" s="262"/>
      <c r="E28" s="262"/>
      <c r="F28" s="262"/>
      <c r="G28" s="262"/>
      <c r="H28" s="262"/>
      <c r="I28" s="262"/>
      <c r="J28" s="262"/>
      <c r="K28" s="262"/>
      <c r="L28" s="262"/>
      <c r="M28" s="262"/>
      <c r="N28" s="262"/>
      <c r="O28" s="262"/>
      <c r="P28" s="262"/>
      <c r="Q28" s="267"/>
      <c r="R28" s="267"/>
      <c r="S28" s="267"/>
      <c r="T28" s="267"/>
    </row>
    <row r="29" spans="1:20">
      <c r="A29" s="95"/>
      <c r="B29" s="95"/>
      <c r="C29" s="95"/>
      <c r="D29" s="95"/>
      <c r="E29" s="95"/>
      <c r="F29" s="95"/>
      <c r="G29" s="95"/>
      <c r="H29" s="95"/>
      <c r="I29" s="95"/>
      <c r="J29" s="95"/>
      <c r="K29" s="95"/>
      <c r="L29" s="95"/>
      <c r="M29" s="95"/>
      <c r="N29" s="95"/>
      <c r="O29" s="95"/>
      <c r="P29" s="95"/>
      <c r="Q29" s="95"/>
      <c r="R29" s="95"/>
      <c r="S29" s="95"/>
      <c r="T29" s="95"/>
    </row>
    <row r="30" spans="1:20">
      <c r="A30" s="95"/>
      <c r="B30" s="95"/>
      <c r="C30" s="95"/>
      <c r="D30" s="95"/>
      <c r="E30" s="95"/>
      <c r="F30" s="95"/>
      <c r="G30" s="95"/>
      <c r="H30" s="95"/>
      <c r="I30" s="95"/>
      <c r="J30" s="95"/>
      <c r="K30" s="95"/>
      <c r="L30" s="95"/>
      <c r="M30" s="95"/>
      <c r="N30" s="95"/>
      <c r="O30" s="95"/>
      <c r="P30" s="95"/>
      <c r="Q30" s="95"/>
      <c r="R30" s="95"/>
      <c r="S30" s="95"/>
      <c r="T30" s="95"/>
    </row>
    <row r="31" spans="1:20">
      <c r="A31" s="95"/>
      <c r="B31" s="95"/>
      <c r="C31" s="95"/>
      <c r="D31" s="95"/>
      <c r="E31" s="95"/>
      <c r="F31" s="95"/>
      <c r="G31" s="95"/>
      <c r="H31" s="95"/>
      <c r="I31" s="95"/>
      <c r="J31" s="95"/>
      <c r="K31" s="95"/>
      <c r="L31" s="95"/>
      <c r="M31" s="95"/>
      <c r="N31" s="95"/>
      <c r="O31" s="95"/>
      <c r="P31" s="95"/>
      <c r="Q31" s="95"/>
      <c r="R31" s="95"/>
      <c r="S31" s="95"/>
      <c r="T31" s="95"/>
    </row>
    <row r="32" spans="1:20">
      <c r="A32" s="95"/>
      <c r="B32" s="95"/>
      <c r="C32" s="95"/>
      <c r="D32" s="95"/>
      <c r="E32" s="95"/>
      <c r="F32" s="95"/>
      <c r="G32" s="95"/>
      <c r="H32" s="95"/>
      <c r="I32" s="95"/>
      <c r="J32" s="95"/>
      <c r="K32" s="95"/>
      <c r="L32" s="95"/>
      <c r="M32" s="95"/>
      <c r="N32" s="95"/>
      <c r="O32" s="95"/>
      <c r="P32" s="95"/>
      <c r="Q32" s="95"/>
      <c r="R32" s="95"/>
      <c r="S32" s="95"/>
      <c r="T32" s="95"/>
    </row>
    <row r="33" spans="1:20">
      <c r="A33" s="95"/>
      <c r="B33" s="95"/>
      <c r="C33" s="95"/>
      <c r="D33" s="95"/>
      <c r="E33" s="95"/>
      <c r="F33" s="95"/>
      <c r="G33" s="95"/>
      <c r="H33" s="95"/>
      <c r="I33" s="95"/>
      <c r="J33" s="95"/>
      <c r="K33" s="95"/>
      <c r="L33" s="95"/>
      <c r="M33" s="95"/>
      <c r="N33" s="95"/>
      <c r="O33" s="95"/>
      <c r="P33" s="95"/>
      <c r="Q33" s="95"/>
      <c r="R33" s="95"/>
      <c r="S33" s="95"/>
      <c r="T33" s="95"/>
    </row>
    <row r="34" spans="1:20">
      <c r="A34" s="95"/>
      <c r="B34" s="95"/>
      <c r="C34" s="95"/>
      <c r="D34" s="95"/>
      <c r="E34" s="95"/>
      <c r="F34" s="95"/>
      <c r="G34" s="95"/>
      <c r="H34" s="95"/>
      <c r="I34" s="95"/>
      <c r="J34" s="95"/>
      <c r="K34" s="95"/>
      <c r="L34" s="95"/>
      <c r="M34" s="95"/>
      <c r="N34" s="95"/>
      <c r="O34" s="95"/>
      <c r="P34" s="95"/>
      <c r="Q34" s="95"/>
      <c r="R34" s="95"/>
      <c r="S34" s="95"/>
      <c r="T34" s="95"/>
    </row>
    <row r="35" spans="1:20">
      <c r="A35" s="95"/>
      <c r="B35" s="95"/>
      <c r="C35" s="95"/>
      <c r="D35" s="95"/>
      <c r="E35" s="95"/>
      <c r="F35" s="95"/>
      <c r="G35" s="95"/>
      <c r="H35" s="95"/>
      <c r="I35" s="95"/>
      <c r="J35" s="95"/>
      <c r="K35" s="95"/>
      <c r="L35" s="95"/>
      <c r="M35" s="95"/>
      <c r="N35" s="95"/>
      <c r="O35" s="95"/>
      <c r="P35" s="95"/>
      <c r="Q35" s="95"/>
      <c r="R35" s="95"/>
      <c r="S35" s="95"/>
      <c r="T35" s="95"/>
    </row>
    <row r="36" spans="1:20">
      <c r="A36" s="95"/>
      <c r="B36" s="95"/>
      <c r="C36" s="95"/>
      <c r="D36" s="95"/>
      <c r="E36" s="95"/>
      <c r="F36" s="95"/>
      <c r="G36" s="95"/>
      <c r="H36" s="95"/>
      <c r="I36" s="95"/>
      <c r="J36" s="95"/>
      <c r="K36" s="95"/>
      <c r="L36" s="95"/>
      <c r="M36" s="95"/>
      <c r="N36" s="95"/>
      <c r="O36" s="95"/>
      <c r="P36" s="95"/>
      <c r="Q36" s="95"/>
      <c r="R36" s="95"/>
      <c r="S36" s="95"/>
      <c r="T36" s="95"/>
    </row>
    <row r="37" spans="1:20">
      <c r="A37" s="95"/>
      <c r="B37" s="95"/>
      <c r="C37" s="95"/>
      <c r="D37" s="95"/>
      <c r="E37" s="95"/>
      <c r="F37" s="95"/>
      <c r="G37" s="95"/>
      <c r="H37" s="95"/>
      <c r="I37" s="95"/>
      <c r="J37" s="95"/>
      <c r="K37" s="95"/>
      <c r="L37" s="95"/>
      <c r="M37" s="95"/>
      <c r="N37" s="95"/>
      <c r="O37" s="95"/>
      <c r="P37" s="95"/>
      <c r="Q37" s="95"/>
      <c r="R37" s="95"/>
      <c r="S37" s="95"/>
      <c r="T37" s="95"/>
    </row>
    <row r="38" spans="1:20">
      <c r="A38" s="95"/>
      <c r="B38" s="95"/>
      <c r="C38" s="95"/>
      <c r="D38" s="95"/>
      <c r="E38" s="95"/>
      <c r="F38" s="95"/>
      <c r="G38" s="95"/>
      <c r="H38" s="95"/>
      <c r="I38" s="95"/>
      <c r="J38" s="95"/>
      <c r="K38" s="95"/>
      <c r="L38" s="95"/>
      <c r="M38" s="95"/>
      <c r="N38" s="95"/>
      <c r="O38" s="95"/>
      <c r="P38" s="95"/>
      <c r="Q38" s="95"/>
      <c r="R38" s="95"/>
      <c r="S38" s="95"/>
      <c r="T38" s="95"/>
    </row>
    <row r="39" spans="1:20">
      <c r="A39" s="95"/>
      <c r="B39" s="95"/>
      <c r="C39" s="95"/>
      <c r="D39" s="95"/>
      <c r="E39" s="95"/>
      <c r="F39" s="95"/>
      <c r="G39" s="95"/>
      <c r="H39" s="95"/>
      <c r="I39" s="95"/>
      <c r="J39" s="95"/>
      <c r="K39" s="95"/>
      <c r="L39" s="95"/>
      <c r="M39" s="95"/>
      <c r="N39" s="95"/>
      <c r="O39" s="95"/>
      <c r="P39" s="95"/>
      <c r="Q39" s="95"/>
      <c r="R39" s="95"/>
      <c r="S39" s="95"/>
      <c r="T39" s="95"/>
    </row>
  </sheetData>
  <mergeCells count="23">
    <mergeCell ref="A2:T2"/>
    <mergeCell ref="F7:J7"/>
    <mergeCell ref="K7:R7"/>
    <mergeCell ref="K8:N8"/>
    <mergeCell ref="O8:R8"/>
    <mergeCell ref="K9:L9"/>
    <mergeCell ref="M9:N9"/>
    <mergeCell ref="O9:P9"/>
    <mergeCell ref="Q9:R9"/>
    <mergeCell ref="A26:B26"/>
    <mergeCell ref="A27:P27"/>
    <mergeCell ref="A28:P28"/>
    <mergeCell ref="A7:A10"/>
    <mergeCell ref="B7:B10"/>
    <mergeCell ref="C7:C10"/>
    <mergeCell ref="D7:D10"/>
    <mergeCell ref="E7:E10"/>
    <mergeCell ref="F8:F9"/>
    <mergeCell ref="S8:S10"/>
    <mergeCell ref="T7:T10"/>
    <mergeCell ref="G8:H9"/>
    <mergeCell ref="I8:J9"/>
    <mergeCell ref="Q27:T28"/>
  </mergeCells>
  <pageMargins left="0.0784722222222222" right="0.0388888888888889" top="0.629861111111111" bottom="0.590277777777778" header="0.5" footer="0.5"/>
  <pageSetup paperSize="9" scale="76"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W41"/>
  <sheetViews>
    <sheetView view="pageBreakPreview" zoomScaleNormal="100" workbookViewId="0">
      <selection activeCell="A4" sqref="A4"/>
    </sheetView>
  </sheetViews>
  <sheetFormatPr defaultColWidth="9" defaultRowHeight="14"/>
  <cols>
    <col min="1" max="1" width="4.62727272727273" style="153" customWidth="1"/>
    <col min="2" max="2" width="9" style="153"/>
    <col min="3" max="3" width="13.7545454545455" style="153" customWidth="1"/>
    <col min="4" max="4" width="6.12727272727273" style="153" customWidth="1"/>
    <col min="5" max="5" width="9" style="153"/>
    <col min="6" max="6" width="7" style="153" customWidth="1"/>
    <col min="7" max="7" width="9" style="153"/>
    <col min="8" max="8" width="7" style="153" customWidth="1"/>
    <col min="9" max="9" width="9" style="153"/>
    <col min="10" max="10" width="7" style="153" customWidth="1"/>
    <col min="11" max="11" width="9" style="153"/>
    <col min="12" max="12" width="7" style="153" customWidth="1"/>
    <col min="13" max="13" width="9" style="153"/>
    <col min="14" max="14" width="7" style="153" customWidth="1"/>
    <col min="15" max="15" width="9" style="153"/>
    <col min="16" max="16" width="7" style="153" customWidth="1"/>
    <col min="17" max="17" width="9" style="153"/>
    <col min="18" max="18" width="7" style="153" customWidth="1"/>
    <col min="19" max="19" width="9" style="153"/>
    <col min="20" max="20" width="7" style="153" customWidth="1"/>
    <col min="21" max="16384" width="9" style="153"/>
  </cols>
  <sheetData>
    <row r="2" ht="23" spans="1:23">
      <c r="A2" s="98" t="s">
        <v>181</v>
      </c>
      <c r="B2" s="98"/>
      <c r="C2" s="98"/>
      <c r="D2" s="98"/>
      <c r="E2" s="98"/>
      <c r="F2" s="98"/>
      <c r="G2" s="98"/>
      <c r="H2" s="98"/>
      <c r="I2" s="98"/>
      <c r="J2" s="98"/>
      <c r="K2" s="98"/>
      <c r="L2" s="98"/>
      <c r="M2" s="98"/>
      <c r="N2" s="98"/>
      <c r="O2" s="98"/>
      <c r="P2" s="98"/>
      <c r="Q2" s="98"/>
      <c r="R2" s="98"/>
      <c r="S2" s="98"/>
      <c r="T2" s="98"/>
      <c r="U2" s="98"/>
      <c r="V2" s="98"/>
      <c r="W2" s="98"/>
    </row>
    <row r="3" spans="23:23">
      <c r="W3" s="263" t="s">
        <v>182</v>
      </c>
    </row>
    <row r="4" spans="1:1">
      <c r="A4" s="215" t="s">
        <v>148</v>
      </c>
    </row>
    <row r="5" spans="1:1">
      <c r="A5" s="215" t="s">
        <v>183</v>
      </c>
    </row>
    <row r="6" spans="1:23">
      <c r="A6" s="215" t="s">
        <v>184</v>
      </c>
      <c r="W6" s="238" t="s">
        <v>185</v>
      </c>
    </row>
    <row r="7" spans="1:23">
      <c r="A7" s="254" t="s">
        <v>150</v>
      </c>
      <c r="B7" s="254" t="s">
        <v>151</v>
      </c>
      <c r="C7" s="254" t="s">
        <v>186</v>
      </c>
      <c r="D7" s="252" t="s">
        <v>187</v>
      </c>
      <c r="E7" s="254" t="s">
        <v>155</v>
      </c>
      <c r="F7" s="254"/>
      <c r="G7" s="254"/>
      <c r="H7" s="254"/>
      <c r="I7" s="254"/>
      <c r="J7" s="254"/>
      <c r="K7" s="254"/>
      <c r="L7" s="254"/>
      <c r="M7" s="254"/>
      <c r="N7" s="254" t="s">
        <v>156</v>
      </c>
      <c r="O7" s="254"/>
      <c r="P7" s="254"/>
      <c r="Q7" s="254"/>
      <c r="R7" s="254"/>
      <c r="S7" s="254"/>
      <c r="T7" s="254"/>
      <c r="U7" s="254"/>
      <c r="V7" s="254" t="s">
        <v>157</v>
      </c>
      <c r="W7" s="254" t="s">
        <v>158</v>
      </c>
    </row>
    <row r="8" spans="1:23">
      <c r="A8" s="254"/>
      <c r="B8" s="254"/>
      <c r="C8" s="254"/>
      <c r="D8" s="252"/>
      <c r="E8" s="254" t="s">
        <v>159</v>
      </c>
      <c r="F8" s="254" t="s">
        <v>188</v>
      </c>
      <c r="G8" s="254"/>
      <c r="H8" s="279"/>
      <c r="I8" s="279"/>
      <c r="J8" s="279" t="s">
        <v>189</v>
      </c>
      <c r="K8" s="279"/>
      <c r="L8" s="279"/>
      <c r="M8" s="279"/>
      <c r="N8" s="254" t="s">
        <v>188</v>
      </c>
      <c r="O8" s="254"/>
      <c r="P8" s="279"/>
      <c r="Q8" s="279"/>
      <c r="R8" s="279" t="s">
        <v>189</v>
      </c>
      <c r="S8" s="279"/>
      <c r="T8" s="279"/>
      <c r="U8" s="279"/>
      <c r="V8" s="254" t="s">
        <v>164</v>
      </c>
      <c r="W8" s="254"/>
    </row>
    <row r="9" spans="1:23">
      <c r="A9" s="254"/>
      <c r="B9" s="254"/>
      <c r="C9" s="254"/>
      <c r="D9" s="252"/>
      <c r="E9" s="254"/>
      <c r="F9" s="254" t="s">
        <v>190</v>
      </c>
      <c r="G9" s="254"/>
      <c r="H9" s="279" t="s">
        <v>191</v>
      </c>
      <c r="I9" s="279"/>
      <c r="J9" s="279" t="s">
        <v>192</v>
      </c>
      <c r="K9" s="279"/>
      <c r="L9" s="279" t="s">
        <v>193</v>
      </c>
      <c r="M9" s="279"/>
      <c r="N9" s="254" t="s">
        <v>190</v>
      </c>
      <c r="O9" s="254"/>
      <c r="P9" s="279" t="s">
        <v>191</v>
      </c>
      <c r="Q9" s="279"/>
      <c r="R9" s="279" t="s">
        <v>192</v>
      </c>
      <c r="S9" s="279"/>
      <c r="T9" s="279" t="s">
        <v>193</v>
      </c>
      <c r="U9" s="279"/>
      <c r="V9" s="254"/>
      <c r="W9" s="254"/>
    </row>
    <row r="10" spans="1:23">
      <c r="A10" s="254"/>
      <c r="B10" s="254"/>
      <c r="C10" s="254"/>
      <c r="D10" s="252"/>
      <c r="E10" s="254" t="s">
        <v>164</v>
      </c>
      <c r="F10" s="254" t="s">
        <v>165</v>
      </c>
      <c r="G10" s="254" t="s">
        <v>164</v>
      </c>
      <c r="H10" s="254" t="s">
        <v>165</v>
      </c>
      <c r="I10" s="254" t="s">
        <v>164</v>
      </c>
      <c r="J10" s="254" t="s">
        <v>165</v>
      </c>
      <c r="K10" s="254" t="s">
        <v>164</v>
      </c>
      <c r="L10" s="254" t="s">
        <v>165</v>
      </c>
      <c r="M10" s="254" t="s">
        <v>164</v>
      </c>
      <c r="N10" s="254" t="s">
        <v>165</v>
      </c>
      <c r="O10" s="254" t="s">
        <v>164</v>
      </c>
      <c r="P10" s="254" t="s">
        <v>165</v>
      </c>
      <c r="Q10" s="254" t="s">
        <v>164</v>
      </c>
      <c r="R10" s="254" t="s">
        <v>165</v>
      </c>
      <c r="S10" s="254" t="s">
        <v>164</v>
      </c>
      <c r="T10" s="254" t="s">
        <v>165</v>
      </c>
      <c r="U10" s="254" t="s">
        <v>164</v>
      </c>
      <c r="V10" s="254"/>
      <c r="W10" s="254"/>
    </row>
    <row r="11" spans="1:23">
      <c r="A11" s="253"/>
      <c r="B11" s="209" t="s">
        <v>124</v>
      </c>
      <c r="C11" s="209" t="s">
        <v>125</v>
      </c>
      <c r="D11" s="209" t="s">
        <v>126</v>
      </c>
      <c r="E11" s="209" t="s">
        <v>127</v>
      </c>
      <c r="F11" s="209" t="s">
        <v>128</v>
      </c>
      <c r="G11" s="209" t="s">
        <v>129</v>
      </c>
      <c r="H11" s="209" t="s">
        <v>130</v>
      </c>
      <c r="I11" s="209" t="s">
        <v>131</v>
      </c>
      <c r="J11" s="209" t="s">
        <v>132</v>
      </c>
      <c r="K11" s="209" t="s">
        <v>133</v>
      </c>
      <c r="L11" s="249" t="s">
        <v>134</v>
      </c>
      <c r="M11" s="249" t="s">
        <v>135</v>
      </c>
      <c r="N11" s="249" t="s">
        <v>136</v>
      </c>
      <c r="O11" s="249" t="s">
        <v>137</v>
      </c>
      <c r="P11" s="249" t="s">
        <v>138</v>
      </c>
      <c r="Q11" s="249" t="s">
        <v>166</v>
      </c>
      <c r="R11" s="249" t="s">
        <v>167</v>
      </c>
      <c r="S11" s="249" t="s">
        <v>168</v>
      </c>
      <c r="T11" s="249" t="s">
        <v>169</v>
      </c>
      <c r="U11" s="219" t="s">
        <v>194</v>
      </c>
      <c r="V11" s="219" t="s">
        <v>195</v>
      </c>
      <c r="W11" s="219" t="s">
        <v>196</v>
      </c>
    </row>
    <row r="12" spans="1:23">
      <c r="A12" s="253"/>
      <c r="B12" s="253"/>
      <c r="C12" s="253"/>
      <c r="D12" s="253"/>
      <c r="E12" s="256"/>
      <c r="F12" s="254"/>
      <c r="G12" s="256"/>
      <c r="H12" s="254"/>
      <c r="I12" s="256"/>
      <c r="J12" s="254"/>
      <c r="K12" s="256"/>
      <c r="L12" s="254"/>
      <c r="M12" s="256"/>
      <c r="N12" s="254"/>
      <c r="O12" s="256"/>
      <c r="P12" s="254"/>
      <c r="Q12" s="256"/>
      <c r="R12" s="254"/>
      <c r="S12" s="256"/>
      <c r="T12" s="254"/>
      <c r="U12" s="256"/>
      <c r="V12" s="256"/>
      <c r="W12" s="253"/>
    </row>
    <row r="13" spans="1:23">
      <c r="A13" s="253"/>
      <c r="B13" s="253"/>
      <c r="C13" s="253"/>
      <c r="D13" s="253"/>
      <c r="E13" s="256"/>
      <c r="F13" s="254"/>
      <c r="G13" s="256"/>
      <c r="H13" s="254"/>
      <c r="I13" s="256"/>
      <c r="J13" s="254"/>
      <c r="K13" s="256"/>
      <c r="L13" s="254"/>
      <c r="M13" s="256"/>
      <c r="N13" s="254"/>
      <c r="O13" s="256"/>
      <c r="P13" s="254"/>
      <c r="Q13" s="256"/>
      <c r="R13" s="254"/>
      <c r="S13" s="256"/>
      <c r="T13" s="254"/>
      <c r="U13" s="256"/>
      <c r="V13" s="256"/>
      <c r="W13" s="253"/>
    </row>
    <row r="14" spans="1:23">
      <c r="A14" s="253"/>
      <c r="B14" s="253"/>
      <c r="C14" s="253"/>
      <c r="D14" s="253"/>
      <c r="E14" s="256"/>
      <c r="F14" s="254"/>
      <c r="G14" s="256"/>
      <c r="H14" s="254"/>
      <c r="I14" s="256"/>
      <c r="J14" s="254"/>
      <c r="K14" s="256"/>
      <c r="L14" s="254"/>
      <c r="M14" s="256"/>
      <c r="N14" s="254"/>
      <c r="O14" s="256"/>
      <c r="P14" s="254"/>
      <c r="Q14" s="256"/>
      <c r="R14" s="254"/>
      <c r="S14" s="256"/>
      <c r="T14" s="254"/>
      <c r="U14" s="256"/>
      <c r="V14" s="256"/>
      <c r="W14" s="253"/>
    </row>
    <row r="15" spans="1:23">
      <c r="A15" s="253"/>
      <c r="B15" s="253"/>
      <c r="C15" s="253"/>
      <c r="D15" s="253"/>
      <c r="E15" s="256"/>
      <c r="F15" s="254"/>
      <c r="G15" s="256"/>
      <c r="H15" s="254"/>
      <c r="I15" s="256"/>
      <c r="J15" s="254"/>
      <c r="K15" s="256"/>
      <c r="L15" s="254"/>
      <c r="M15" s="256"/>
      <c r="N15" s="254"/>
      <c r="O15" s="256"/>
      <c r="P15" s="254"/>
      <c r="Q15" s="256"/>
      <c r="R15" s="254"/>
      <c r="S15" s="256"/>
      <c r="T15" s="254"/>
      <c r="U15" s="256"/>
      <c r="V15" s="256"/>
      <c r="W15" s="253"/>
    </row>
    <row r="16" spans="1:23">
      <c r="A16" s="253"/>
      <c r="B16" s="253"/>
      <c r="C16" s="253"/>
      <c r="D16" s="253"/>
      <c r="E16" s="256"/>
      <c r="F16" s="254"/>
      <c r="G16" s="256"/>
      <c r="H16" s="254"/>
      <c r="I16" s="256"/>
      <c r="J16" s="254"/>
      <c r="K16" s="256"/>
      <c r="L16" s="254"/>
      <c r="M16" s="256"/>
      <c r="N16" s="254"/>
      <c r="O16" s="256"/>
      <c r="P16" s="254"/>
      <c r="Q16" s="256"/>
      <c r="R16" s="254"/>
      <c r="S16" s="256"/>
      <c r="T16" s="254"/>
      <c r="U16" s="256"/>
      <c r="V16" s="256"/>
      <c r="W16" s="253"/>
    </row>
    <row r="17" spans="1:23">
      <c r="A17" s="253"/>
      <c r="B17" s="253"/>
      <c r="C17" s="253"/>
      <c r="D17" s="253"/>
      <c r="E17" s="256"/>
      <c r="F17" s="254"/>
      <c r="G17" s="256"/>
      <c r="H17" s="254"/>
      <c r="I17" s="256"/>
      <c r="J17" s="254"/>
      <c r="K17" s="256"/>
      <c r="L17" s="254"/>
      <c r="M17" s="256"/>
      <c r="N17" s="254"/>
      <c r="O17" s="256"/>
      <c r="P17" s="254"/>
      <c r="Q17" s="256"/>
      <c r="R17" s="254"/>
      <c r="S17" s="256"/>
      <c r="T17" s="254"/>
      <c r="U17" s="256"/>
      <c r="V17" s="256"/>
      <c r="W17" s="253"/>
    </row>
    <row r="18" spans="1:23">
      <c r="A18" s="253"/>
      <c r="B18" s="253"/>
      <c r="C18" s="253"/>
      <c r="D18" s="253"/>
      <c r="E18" s="256"/>
      <c r="F18" s="254"/>
      <c r="G18" s="256"/>
      <c r="H18" s="254"/>
      <c r="I18" s="256"/>
      <c r="J18" s="254"/>
      <c r="K18" s="256"/>
      <c r="L18" s="254"/>
      <c r="M18" s="256"/>
      <c r="N18" s="254"/>
      <c r="O18" s="256"/>
      <c r="P18" s="254"/>
      <c r="Q18" s="256"/>
      <c r="R18" s="254"/>
      <c r="S18" s="256"/>
      <c r="T18" s="254"/>
      <c r="U18" s="256"/>
      <c r="V18" s="256"/>
      <c r="W18" s="253"/>
    </row>
    <row r="19" spans="1:23">
      <c r="A19" s="253"/>
      <c r="B19" s="253"/>
      <c r="C19" s="253"/>
      <c r="D19" s="253"/>
      <c r="E19" s="256"/>
      <c r="F19" s="254"/>
      <c r="G19" s="256"/>
      <c r="H19" s="254"/>
      <c r="I19" s="256"/>
      <c r="J19" s="254"/>
      <c r="K19" s="256"/>
      <c r="L19" s="254"/>
      <c r="M19" s="256"/>
      <c r="N19" s="254"/>
      <c r="O19" s="256"/>
      <c r="P19" s="254"/>
      <c r="Q19" s="256"/>
      <c r="R19" s="254"/>
      <c r="S19" s="256"/>
      <c r="T19" s="254"/>
      <c r="U19" s="256"/>
      <c r="V19" s="256"/>
      <c r="W19" s="253"/>
    </row>
    <row r="20" spans="1:23">
      <c r="A20" s="253"/>
      <c r="B20" s="253"/>
      <c r="C20" s="253"/>
      <c r="D20" s="253"/>
      <c r="E20" s="256"/>
      <c r="F20" s="254"/>
      <c r="G20" s="256"/>
      <c r="H20" s="254"/>
      <c r="I20" s="256"/>
      <c r="J20" s="254"/>
      <c r="K20" s="256"/>
      <c r="L20" s="254"/>
      <c r="M20" s="256"/>
      <c r="N20" s="254"/>
      <c r="O20" s="256"/>
      <c r="P20" s="254"/>
      <c r="Q20" s="256"/>
      <c r="R20" s="254"/>
      <c r="S20" s="256"/>
      <c r="T20" s="254"/>
      <c r="U20" s="256"/>
      <c r="V20" s="256"/>
      <c r="W20" s="253"/>
    </row>
    <row r="21" spans="1:23">
      <c r="A21" s="253"/>
      <c r="B21" s="253"/>
      <c r="C21" s="253"/>
      <c r="D21" s="253"/>
      <c r="E21" s="256"/>
      <c r="F21" s="254"/>
      <c r="G21" s="256"/>
      <c r="H21" s="254"/>
      <c r="I21" s="256"/>
      <c r="J21" s="254"/>
      <c r="K21" s="256"/>
      <c r="L21" s="254"/>
      <c r="M21" s="256"/>
      <c r="N21" s="254"/>
      <c r="O21" s="256"/>
      <c r="P21" s="254"/>
      <c r="Q21" s="256"/>
      <c r="R21" s="254"/>
      <c r="S21" s="256"/>
      <c r="T21" s="254"/>
      <c r="U21" s="256"/>
      <c r="V21" s="256"/>
      <c r="W21" s="253"/>
    </row>
    <row r="22" spans="1:23">
      <c r="A22" s="253"/>
      <c r="B22" s="253"/>
      <c r="C22" s="253"/>
      <c r="D22" s="253"/>
      <c r="E22" s="256"/>
      <c r="F22" s="254"/>
      <c r="G22" s="256"/>
      <c r="H22" s="254"/>
      <c r="I22" s="256"/>
      <c r="J22" s="254"/>
      <c r="K22" s="256"/>
      <c r="L22" s="254"/>
      <c r="M22" s="256"/>
      <c r="N22" s="254"/>
      <c r="O22" s="256"/>
      <c r="P22" s="254"/>
      <c r="Q22" s="256"/>
      <c r="R22" s="254"/>
      <c r="S22" s="256"/>
      <c r="T22" s="254"/>
      <c r="U22" s="256"/>
      <c r="V22" s="256"/>
      <c r="W22" s="253"/>
    </row>
    <row r="23" spans="1:23">
      <c r="A23" s="253"/>
      <c r="B23" s="253"/>
      <c r="C23" s="253"/>
      <c r="D23" s="253"/>
      <c r="E23" s="256"/>
      <c r="F23" s="254"/>
      <c r="G23" s="256"/>
      <c r="H23" s="254"/>
      <c r="I23" s="256"/>
      <c r="J23" s="254"/>
      <c r="K23" s="256"/>
      <c r="L23" s="254"/>
      <c r="M23" s="256"/>
      <c r="N23" s="254"/>
      <c r="O23" s="256"/>
      <c r="P23" s="254"/>
      <c r="Q23" s="256"/>
      <c r="R23" s="254"/>
      <c r="S23" s="256"/>
      <c r="T23" s="254"/>
      <c r="U23" s="256"/>
      <c r="V23" s="256"/>
      <c r="W23" s="253"/>
    </row>
    <row r="24" spans="1:23">
      <c r="A24" s="253"/>
      <c r="B24" s="253"/>
      <c r="C24" s="253"/>
      <c r="D24" s="253"/>
      <c r="E24" s="256"/>
      <c r="F24" s="254"/>
      <c r="G24" s="256"/>
      <c r="H24" s="254"/>
      <c r="I24" s="256"/>
      <c r="J24" s="254"/>
      <c r="K24" s="256"/>
      <c r="L24" s="254"/>
      <c r="M24" s="256"/>
      <c r="N24" s="254"/>
      <c r="O24" s="256"/>
      <c r="P24" s="254"/>
      <c r="Q24" s="256"/>
      <c r="R24" s="254"/>
      <c r="S24" s="256"/>
      <c r="T24" s="254"/>
      <c r="U24" s="256"/>
      <c r="V24" s="256"/>
      <c r="W24" s="253"/>
    </row>
    <row r="25" spans="1:23">
      <c r="A25" s="124" t="s">
        <v>100</v>
      </c>
      <c r="B25" s="258"/>
      <c r="C25" s="253"/>
      <c r="D25" s="253"/>
      <c r="E25" s="256"/>
      <c r="F25" s="254"/>
      <c r="G25" s="256"/>
      <c r="H25" s="254"/>
      <c r="I25" s="256"/>
      <c r="J25" s="254"/>
      <c r="K25" s="256"/>
      <c r="L25" s="254"/>
      <c r="M25" s="256"/>
      <c r="N25" s="254"/>
      <c r="O25" s="256"/>
      <c r="P25" s="254"/>
      <c r="Q25" s="256"/>
      <c r="R25" s="254"/>
      <c r="S25" s="256"/>
      <c r="T25" s="254"/>
      <c r="U25" s="256"/>
      <c r="V25" s="256"/>
      <c r="W25" s="253"/>
    </row>
    <row r="26" ht="69" customHeight="1" spans="1:23">
      <c r="A26" s="261" t="s">
        <v>101</v>
      </c>
      <c r="B26" s="262"/>
      <c r="C26" s="262"/>
      <c r="D26" s="262"/>
      <c r="E26" s="262"/>
      <c r="F26" s="262"/>
      <c r="G26" s="262"/>
      <c r="H26" s="262"/>
      <c r="I26" s="262"/>
      <c r="J26" s="262"/>
      <c r="K26" s="262"/>
      <c r="L26" s="262"/>
      <c r="M26" s="262"/>
      <c r="N26" s="262"/>
      <c r="O26" s="262"/>
      <c r="P26" s="262"/>
      <c r="Q26" s="262"/>
      <c r="R26" s="262"/>
      <c r="S26" s="262"/>
      <c r="T26" s="267" t="s">
        <v>197</v>
      </c>
      <c r="U26" s="267"/>
      <c r="V26" s="267"/>
      <c r="W26" s="267"/>
    </row>
    <row r="27" spans="1:23">
      <c r="A27" s="262" t="s">
        <v>198</v>
      </c>
      <c r="B27" s="262"/>
      <c r="C27" s="262"/>
      <c r="D27" s="262"/>
      <c r="E27" s="262"/>
      <c r="F27" s="262"/>
      <c r="G27" s="262"/>
      <c r="H27" s="262"/>
      <c r="I27" s="262"/>
      <c r="J27" s="262"/>
      <c r="K27" s="262"/>
      <c r="L27" s="262"/>
      <c r="M27" s="262"/>
      <c r="N27" s="262"/>
      <c r="O27" s="262"/>
      <c r="P27" s="262"/>
      <c r="Q27" s="262"/>
      <c r="R27" s="262"/>
      <c r="S27" s="262"/>
      <c r="T27" s="267"/>
      <c r="U27" s="267"/>
      <c r="V27" s="267"/>
      <c r="W27" s="267"/>
    </row>
    <row r="28" spans="1:23">
      <c r="A28" s="95"/>
      <c r="B28" s="95"/>
      <c r="C28" s="95"/>
      <c r="D28" s="95"/>
      <c r="E28" s="95"/>
      <c r="F28" s="95"/>
      <c r="G28" s="95"/>
      <c r="H28" s="95"/>
      <c r="I28" s="95"/>
      <c r="J28" s="95"/>
      <c r="K28" s="95"/>
      <c r="L28" s="95"/>
      <c r="M28" s="95"/>
      <c r="N28" s="95"/>
      <c r="O28" s="95"/>
      <c r="P28" s="95"/>
      <c r="Q28" s="95"/>
      <c r="R28" s="95"/>
      <c r="S28" s="95"/>
      <c r="T28" s="95"/>
      <c r="U28" s="95"/>
      <c r="V28" s="95"/>
      <c r="W28" s="95"/>
    </row>
    <row r="29" spans="1:23">
      <c r="A29" s="95"/>
      <c r="B29" s="95"/>
      <c r="C29" s="95"/>
      <c r="D29" s="95"/>
      <c r="E29" s="95"/>
      <c r="F29" s="95"/>
      <c r="G29" s="95"/>
      <c r="H29" s="95"/>
      <c r="I29" s="95"/>
      <c r="J29" s="95"/>
      <c r="K29" s="95"/>
      <c r="L29" s="95"/>
      <c r="M29" s="95"/>
      <c r="N29" s="95"/>
      <c r="O29" s="95"/>
      <c r="P29" s="95"/>
      <c r="Q29" s="95"/>
      <c r="R29" s="95"/>
      <c r="S29" s="95"/>
      <c r="T29" s="95"/>
      <c r="U29" s="95"/>
      <c r="V29" s="95"/>
      <c r="W29" s="95"/>
    </row>
    <row r="30" spans="1:23">
      <c r="A30" s="95"/>
      <c r="B30" s="95"/>
      <c r="C30" s="95"/>
      <c r="D30" s="95"/>
      <c r="E30" s="95"/>
      <c r="F30" s="95"/>
      <c r="G30" s="95"/>
      <c r="H30" s="95"/>
      <c r="I30" s="95"/>
      <c r="J30" s="95"/>
      <c r="K30" s="95"/>
      <c r="L30" s="95"/>
      <c r="M30" s="95"/>
      <c r="N30" s="95"/>
      <c r="O30" s="95"/>
      <c r="P30" s="95"/>
      <c r="Q30" s="95"/>
      <c r="R30" s="95"/>
      <c r="S30" s="95"/>
      <c r="T30" s="95"/>
      <c r="U30" s="95"/>
      <c r="V30" s="95"/>
      <c r="W30" s="95"/>
    </row>
    <row r="31" spans="1:23">
      <c r="A31" s="95"/>
      <c r="B31" s="95"/>
      <c r="C31" s="95"/>
      <c r="D31" s="95"/>
      <c r="E31" s="95"/>
      <c r="F31" s="95"/>
      <c r="G31" s="95"/>
      <c r="H31" s="95"/>
      <c r="I31" s="95"/>
      <c r="J31" s="95"/>
      <c r="K31" s="95"/>
      <c r="L31" s="95"/>
      <c r="M31" s="95"/>
      <c r="N31" s="95"/>
      <c r="O31" s="95"/>
      <c r="P31" s="95"/>
      <c r="Q31" s="95"/>
      <c r="R31" s="95"/>
      <c r="S31" s="95"/>
      <c r="T31" s="95"/>
      <c r="U31" s="95"/>
      <c r="V31" s="95"/>
      <c r="W31" s="95"/>
    </row>
    <row r="32" spans="1:23">
      <c r="A32" s="95"/>
      <c r="B32" s="95"/>
      <c r="C32" s="95"/>
      <c r="D32" s="95"/>
      <c r="E32" s="95"/>
      <c r="F32" s="95"/>
      <c r="G32" s="95"/>
      <c r="H32" s="95"/>
      <c r="I32" s="95"/>
      <c r="J32" s="95"/>
      <c r="K32" s="95"/>
      <c r="L32" s="95"/>
      <c r="M32" s="95"/>
      <c r="N32" s="95"/>
      <c r="O32" s="95"/>
      <c r="P32" s="95"/>
      <c r="Q32" s="95"/>
      <c r="R32" s="95"/>
      <c r="S32" s="95"/>
      <c r="T32" s="95"/>
      <c r="U32" s="95"/>
      <c r="V32" s="95"/>
      <c r="W32" s="95"/>
    </row>
    <row r="33" spans="1:23">
      <c r="A33" s="95"/>
      <c r="B33" s="95"/>
      <c r="C33" s="95"/>
      <c r="D33" s="95"/>
      <c r="E33" s="95"/>
      <c r="F33" s="95"/>
      <c r="G33" s="95"/>
      <c r="H33" s="95"/>
      <c r="I33" s="95"/>
      <c r="J33" s="95"/>
      <c r="K33" s="95"/>
      <c r="L33" s="95"/>
      <c r="M33" s="95"/>
      <c r="N33" s="95"/>
      <c r="O33" s="95"/>
      <c r="P33" s="95"/>
      <c r="Q33" s="95"/>
      <c r="R33" s="95"/>
      <c r="S33" s="95"/>
      <c r="T33" s="95"/>
      <c r="U33" s="95"/>
      <c r="V33" s="95"/>
      <c r="W33" s="95"/>
    </row>
    <row r="34" spans="1:23">
      <c r="A34" s="95"/>
      <c r="B34" s="95"/>
      <c r="C34" s="95"/>
      <c r="D34" s="95"/>
      <c r="E34" s="95"/>
      <c r="F34" s="95"/>
      <c r="G34" s="95"/>
      <c r="H34" s="95"/>
      <c r="I34" s="95"/>
      <c r="J34" s="95"/>
      <c r="K34" s="95"/>
      <c r="L34" s="95"/>
      <c r="M34" s="95"/>
      <c r="N34" s="95"/>
      <c r="O34" s="95"/>
      <c r="P34" s="95"/>
      <c r="Q34" s="95"/>
      <c r="R34" s="95"/>
      <c r="S34" s="95"/>
      <c r="T34" s="95"/>
      <c r="U34" s="95"/>
      <c r="V34" s="95"/>
      <c r="W34" s="95"/>
    </row>
    <row r="35" spans="1:23">
      <c r="A35" s="95"/>
      <c r="B35" s="95"/>
      <c r="C35" s="95"/>
      <c r="D35" s="95"/>
      <c r="E35" s="95"/>
      <c r="F35" s="95"/>
      <c r="G35" s="95"/>
      <c r="H35" s="95"/>
      <c r="I35" s="95"/>
      <c r="J35" s="95"/>
      <c r="K35" s="95"/>
      <c r="L35" s="95"/>
      <c r="M35" s="95"/>
      <c r="N35" s="95"/>
      <c r="O35" s="95"/>
      <c r="P35" s="95"/>
      <c r="Q35" s="95"/>
      <c r="R35" s="95"/>
      <c r="S35" s="95"/>
      <c r="T35" s="95"/>
      <c r="U35" s="95"/>
      <c r="V35" s="95"/>
      <c r="W35" s="95"/>
    </row>
    <row r="36" spans="1:23">
      <c r="A36" s="95"/>
      <c r="B36" s="95"/>
      <c r="C36" s="95"/>
      <c r="D36" s="95"/>
      <c r="E36" s="95"/>
      <c r="F36" s="95"/>
      <c r="G36" s="95"/>
      <c r="H36" s="95"/>
      <c r="I36" s="95"/>
      <c r="J36" s="95"/>
      <c r="K36" s="95"/>
      <c r="L36" s="95"/>
      <c r="M36" s="95"/>
      <c r="N36" s="95"/>
      <c r="O36" s="95"/>
      <c r="P36" s="95"/>
      <c r="Q36" s="95"/>
      <c r="R36" s="95"/>
      <c r="S36" s="95"/>
      <c r="T36" s="95"/>
      <c r="U36" s="95"/>
      <c r="V36" s="95"/>
      <c r="W36" s="95"/>
    </row>
    <row r="37" spans="1:23">
      <c r="A37" s="95"/>
      <c r="B37" s="95"/>
      <c r="C37" s="95"/>
      <c r="D37" s="95"/>
      <c r="E37" s="95"/>
      <c r="F37" s="95"/>
      <c r="G37" s="95"/>
      <c r="H37" s="95"/>
      <c r="I37" s="95"/>
      <c r="J37" s="95"/>
      <c r="K37" s="95"/>
      <c r="L37" s="95"/>
      <c r="M37" s="95"/>
      <c r="N37" s="95"/>
      <c r="O37" s="95"/>
      <c r="P37" s="95"/>
      <c r="Q37" s="95"/>
      <c r="R37" s="95"/>
      <c r="S37" s="95"/>
      <c r="T37" s="95"/>
      <c r="U37" s="95"/>
      <c r="V37" s="95"/>
      <c r="W37" s="95"/>
    </row>
    <row r="38" spans="1:23">
      <c r="A38" s="95"/>
      <c r="B38" s="95"/>
      <c r="C38" s="95"/>
      <c r="D38" s="95"/>
      <c r="E38" s="95"/>
      <c r="F38" s="95"/>
      <c r="G38" s="95"/>
      <c r="H38" s="95"/>
      <c r="I38" s="95"/>
      <c r="J38" s="95"/>
      <c r="K38" s="95"/>
      <c r="L38" s="95"/>
      <c r="M38" s="95"/>
      <c r="N38" s="95"/>
      <c r="O38" s="95"/>
      <c r="P38" s="95"/>
      <c r="Q38" s="95"/>
      <c r="R38" s="95"/>
      <c r="S38" s="95"/>
      <c r="T38" s="95"/>
      <c r="U38" s="95"/>
      <c r="V38" s="95"/>
      <c r="W38" s="95"/>
    </row>
    <row r="39" spans="1:23">
      <c r="A39" s="95"/>
      <c r="B39" s="95"/>
      <c r="C39" s="95"/>
      <c r="D39" s="95"/>
      <c r="E39" s="95"/>
      <c r="F39" s="95"/>
      <c r="G39" s="95"/>
      <c r="H39" s="95"/>
      <c r="I39" s="95"/>
      <c r="J39" s="95"/>
      <c r="K39" s="95"/>
      <c r="L39" s="95"/>
      <c r="M39" s="95"/>
      <c r="N39" s="95"/>
      <c r="O39" s="95"/>
      <c r="P39" s="95"/>
      <c r="Q39" s="95"/>
      <c r="R39" s="95"/>
      <c r="S39" s="95"/>
      <c r="T39" s="95"/>
      <c r="U39" s="95"/>
      <c r="V39" s="95"/>
      <c r="W39" s="95"/>
    </row>
    <row r="40" spans="1:23">
      <c r="A40" s="95"/>
      <c r="B40" s="95"/>
      <c r="C40" s="95"/>
      <c r="D40" s="95"/>
      <c r="E40" s="95"/>
      <c r="F40" s="95"/>
      <c r="G40" s="95"/>
      <c r="H40" s="95"/>
      <c r="I40" s="95"/>
      <c r="J40" s="95"/>
      <c r="K40" s="95"/>
      <c r="L40" s="95"/>
      <c r="M40" s="95"/>
      <c r="N40" s="95"/>
      <c r="O40" s="95"/>
      <c r="P40" s="95"/>
      <c r="Q40" s="95"/>
      <c r="R40" s="95"/>
      <c r="S40" s="95"/>
      <c r="T40" s="95"/>
      <c r="U40" s="95"/>
      <c r="V40" s="95"/>
      <c r="W40" s="95"/>
    </row>
    <row r="41" spans="1:23">
      <c r="A41" s="95"/>
      <c r="B41" s="95"/>
      <c r="C41" s="95"/>
      <c r="D41" s="95"/>
      <c r="E41" s="95"/>
      <c r="F41" s="95"/>
      <c r="G41" s="95"/>
      <c r="H41" s="95"/>
      <c r="I41" s="95"/>
      <c r="J41" s="95"/>
      <c r="K41" s="95"/>
      <c r="L41" s="95"/>
      <c r="M41" s="95"/>
      <c r="N41" s="95"/>
      <c r="O41" s="95"/>
      <c r="P41" s="95"/>
      <c r="Q41" s="95"/>
      <c r="R41" s="95"/>
      <c r="S41" s="95"/>
      <c r="T41" s="95"/>
      <c r="U41" s="95"/>
      <c r="V41" s="95"/>
      <c r="W41" s="95"/>
    </row>
  </sheetData>
  <mergeCells count="26">
    <mergeCell ref="A2:W2"/>
    <mergeCell ref="E7:M7"/>
    <mergeCell ref="N7:U7"/>
    <mergeCell ref="F8:I8"/>
    <mergeCell ref="J8:M8"/>
    <mergeCell ref="N8:Q8"/>
    <mergeCell ref="R8:U8"/>
    <mergeCell ref="F9:G9"/>
    <mergeCell ref="H9:I9"/>
    <mergeCell ref="J9:K9"/>
    <mergeCell ref="L9:M9"/>
    <mergeCell ref="N9:O9"/>
    <mergeCell ref="P9:Q9"/>
    <mergeCell ref="R9:S9"/>
    <mergeCell ref="T9:U9"/>
    <mergeCell ref="A25:B25"/>
    <mergeCell ref="A26:S26"/>
    <mergeCell ref="A27:S27"/>
    <mergeCell ref="A7:A10"/>
    <mergeCell ref="B7:B10"/>
    <mergeCell ref="C7:C10"/>
    <mergeCell ref="D7:D10"/>
    <mergeCell ref="E8:E9"/>
    <mergeCell ref="V8:V10"/>
    <mergeCell ref="W7:W10"/>
    <mergeCell ref="T26:W27"/>
  </mergeCells>
  <pageMargins left="0.0388888888888889" right="0.0388888888888889" top="1" bottom="1" header="0.5" footer="0.5"/>
  <pageSetup paperSize="9" scale="80"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2:P19"/>
  <sheetViews>
    <sheetView view="pageBreakPreview" zoomScaleNormal="100" workbookViewId="0">
      <selection activeCell="A4" sqref="A4"/>
    </sheetView>
  </sheetViews>
  <sheetFormatPr defaultColWidth="9" defaultRowHeight="14"/>
  <cols>
    <col min="1" max="1" width="4.75454545454545" style="153" customWidth="1"/>
    <col min="2" max="2" width="11.8818181818182" style="153" customWidth="1"/>
    <col min="3" max="3" width="9.62727272727273" style="153" customWidth="1"/>
    <col min="4" max="4" width="10.2545454545455" style="153" customWidth="1"/>
    <col min="5" max="9" width="10.7545454545455" style="153" customWidth="1"/>
    <col min="10" max="10" width="9" style="153"/>
    <col min="11" max="15" width="10.7545454545455" style="153" customWidth="1"/>
    <col min="16" max="16" width="14" style="153" customWidth="1"/>
    <col min="17" max="16384" width="9" style="153"/>
  </cols>
  <sheetData>
    <row r="2" ht="23" spans="1:16">
      <c r="A2" s="97" t="s">
        <v>15</v>
      </c>
      <c r="B2" s="98"/>
      <c r="C2" s="98"/>
      <c r="D2" s="98"/>
      <c r="E2" s="98"/>
      <c r="F2" s="98"/>
      <c r="G2" s="98"/>
      <c r="H2" s="98"/>
      <c r="I2" s="98"/>
      <c r="J2" s="98"/>
      <c r="K2" s="98"/>
      <c r="L2" s="98"/>
      <c r="M2" s="98"/>
      <c r="N2" s="98"/>
      <c r="O2" s="98"/>
      <c r="P2" s="98"/>
    </row>
    <row r="3" spans="1:16">
      <c r="A3" s="95"/>
      <c r="B3" s="95"/>
      <c r="C3" s="95"/>
      <c r="D3" s="95"/>
      <c r="E3" s="95"/>
      <c r="F3" s="95"/>
      <c r="G3" s="95"/>
      <c r="H3" s="95"/>
      <c r="I3" s="95"/>
      <c r="J3" s="95"/>
      <c r="K3" s="95"/>
      <c r="L3" s="95"/>
      <c r="M3" s="95"/>
      <c r="N3" s="95"/>
      <c r="O3" s="95"/>
      <c r="P3" s="130" t="s">
        <v>199</v>
      </c>
    </row>
    <row r="4" spans="1:16">
      <c r="A4" s="268" t="s">
        <v>148</v>
      </c>
      <c r="B4" s="95"/>
      <c r="C4" s="95"/>
      <c r="D4" s="95"/>
      <c r="E4" s="95"/>
      <c r="F4" s="95"/>
      <c r="G4" s="95"/>
      <c r="H4" s="95"/>
      <c r="I4" s="95"/>
      <c r="J4" s="95"/>
      <c r="K4" s="95"/>
      <c r="L4" s="95"/>
      <c r="M4" s="95"/>
      <c r="N4" s="95"/>
      <c r="O4" s="95"/>
      <c r="P4" s="95"/>
    </row>
    <row r="5" spans="1:16">
      <c r="A5" s="268" t="s">
        <v>200</v>
      </c>
      <c r="B5" s="95"/>
      <c r="C5" s="95"/>
      <c r="D5" s="95"/>
      <c r="E5" s="95"/>
      <c r="F5" s="95"/>
      <c r="G5" s="95"/>
      <c r="H5" s="95"/>
      <c r="I5" s="95"/>
      <c r="J5" s="95"/>
      <c r="K5" s="95"/>
      <c r="L5" s="95"/>
      <c r="M5" s="95"/>
      <c r="N5" s="95"/>
      <c r="O5" s="95"/>
      <c r="P5" s="95"/>
    </row>
    <row r="6" spans="1:16">
      <c r="A6" s="268" t="s">
        <v>201</v>
      </c>
      <c r="B6" s="95"/>
      <c r="C6" s="95"/>
      <c r="D6" s="95"/>
      <c r="E6" s="95"/>
      <c r="F6" s="95"/>
      <c r="G6" s="95"/>
      <c r="H6" s="95"/>
      <c r="I6" s="95"/>
      <c r="J6" s="95"/>
      <c r="K6" s="95"/>
      <c r="L6" s="95"/>
      <c r="M6" s="95"/>
      <c r="N6" s="95"/>
      <c r="O6" s="95"/>
      <c r="P6" s="130" t="s">
        <v>77</v>
      </c>
    </row>
    <row r="7" spans="1:16">
      <c r="A7" s="100" t="s">
        <v>78</v>
      </c>
      <c r="B7" s="100" t="s">
        <v>79</v>
      </c>
      <c r="C7" s="100" t="s">
        <v>80</v>
      </c>
      <c r="D7" s="100" t="s">
        <v>81</v>
      </c>
      <c r="E7" s="100" t="s">
        <v>202</v>
      </c>
      <c r="F7" s="252"/>
      <c r="G7" s="100" t="s">
        <v>82</v>
      </c>
      <c r="H7" s="252"/>
      <c r="I7" s="252"/>
      <c r="J7" s="100" t="s">
        <v>203</v>
      </c>
      <c r="K7" s="100" t="s">
        <v>204</v>
      </c>
      <c r="L7" s="100" t="s">
        <v>205</v>
      </c>
      <c r="M7" s="100" t="s">
        <v>83</v>
      </c>
      <c r="N7" s="252"/>
      <c r="O7" s="100" t="s">
        <v>84</v>
      </c>
      <c r="P7" s="100" t="s">
        <v>85</v>
      </c>
    </row>
    <row r="8" spans="1:16">
      <c r="A8" s="252"/>
      <c r="B8" s="252"/>
      <c r="C8" s="252"/>
      <c r="D8" s="252"/>
      <c r="E8" s="252"/>
      <c r="F8" s="252"/>
      <c r="G8" s="100" t="s">
        <v>86</v>
      </c>
      <c r="H8" s="100" t="s">
        <v>87</v>
      </c>
      <c r="I8" s="252"/>
      <c r="J8" s="252"/>
      <c r="K8" s="252"/>
      <c r="L8" s="252"/>
      <c r="M8" s="100" t="s">
        <v>206</v>
      </c>
      <c r="N8" s="100" t="s">
        <v>207</v>
      </c>
      <c r="O8" s="252"/>
      <c r="P8" s="252"/>
    </row>
    <row r="9" spans="1:16">
      <c r="A9" s="252"/>
      <c r="B9" s="252"/>
      <c r="C9" s="252"/>
      <c r="D9" s="252"/>
      <c r="E9" s="100" t="s">
        <v>208</v>
      </c>
      <c r="F9" s="100" t="s">
        <v>209</v>
      </c>
      <c r="G9" s="252"/>
      <c r="H9" s="100" t="s">
        <v>88</v>
      </c>
      <c r="I9" s="100" t="s">
        <v>89</v>
      </c>
      <c r="J9" s="252"/>
      <c r="K9" s="252"/>
      <c r="L9" s="252"/>
      <c r="M9" s="252"/>
      <c r="N9" s="252"/>
      <c r="O9" s="252"/>
      <c r="P9" s="252"/>
    </row>
    <row r="10" spans="1:16">
      <c r="A10" s="253"/>
      <c r="B10" s="278" t="s">
        <v>124</v>
      </c>
      <c r="C10" s="278" t="s">
        <v>125</v>
      </c>
      <c r="D10" s="278" t="s">
        <v>126</v>
      </c>
      <c r="E10" s="278" t="s">
        <v>127</v>
      </c>
      <c r="F10" s="278" t="s">
        <v>128</v>
      </c>
      <c r="G10" s="278" t="s">
        <v>129</v>
      </c>
      <c r="H10" s="278" t="s">
        <v>130</v>
      </c>
      <c r="I10" s="278" t="s">
        <v>131</v>
      </c>
      <c r="J10" s="278" t="s">
        <v>132</v>
      </c>
      <c r="K10" s="278" t="s">
        <v>133</v>
      </c>
      <c r="L10" s="219" t="s">
        <v>134</v>
      </c>
      <c r="M10" s="219" t="s">
        <v>135</v>
      </c>
      <c r="N10" s="219" t="s">
        <v>136</v>
      </c>
      <c r="O10" s="219" t="s">
        <v>137</v>
      </c>
      <c r="P10" s="219" t="s">
        <v>138</v>
      </c>
    </row>
    <row r="11" spans="1:16">
      <c r="A11" s="253"/>
      <c r="B11" s="253"/>
      <c r="C11" s="255"/>
      <c r="D11" s="253"/>
      <c r="E11" s="256"/>
      <c r="F11" s="256"/>
      <c r="G11" s="256"/>
      <c r="H11" s="256"/>
      <c r="I11" s="256"/>
      <c r="J11" s="253"/>
      <c r="K11" s="256"/>
      <c r="L11" s="256"/>
      <c r="M11" s="256"/>
      <c r="N11" s="256"/>
      <c r="O11" s="256"/>
      <c r="P11" s="253"/>
    </row>
    <row r="12" spans="1:16">
      <c r="A12" s="253"/>
      <c r="B12" s="253"/>
      <c r="C12" s="255"/>
      <c r="D12" s="253"/>
      <c r="E12" s="256"/>
      <c r="F12" s="256"/>
      <c r="G12" s="256"/>
      <c r="H12" s="256"/>
      <c r="I12" s="256"/>
      <c r="J12" s="253"/>
      <c r="K12" s="256"/>
      <c r="L12" s="256"/>
      <c r="M12" s="256"/>
      <c r="N12" s="256"/>
      <c r="O12" s="256"/>
      <c r="P12" s="253"/>
    </row>
    <row r="13" spans="1:16">
      <c r="A13" s="253"/>
      <c r="B13" s="253"/>
      <c r="C13" s="255"/>
      <c r="D13" s="253"/>
      <c r="E13" s="256"/>
      <c r="F13" s="256"/>
      <c r="G13" s="256"/>
      <c r="H13" s="256"/>
      <c r="I13" s="256"/>
      <c r="J13" s="253"/>
      <c r="K13" s="256"/>
      <c r="L13" s="256"/>
      <c r="M13" s="256"/>
      <c r="N13" s="256"/>
      <c r="O13" s="256"/>
      <c r="P13" s="253"/>
    </row>
    <row r="14" spans="1:16">
      <c r="A14" s="253"/>
      <c r="B14" s="253"/>
      <c r="C14" s="255"/>
      <c r="D14" s="253"/>
      <c r="E14" s="256"/>
      <c r="F14" s="256"/>
      <c r="G14" s="256"/>
      <c r="H14" s="256"/>
      <c r="I14" s="256"/>
      <c r="J14" s="253"/>
      <c r="K14" s="256"/>
      <c r="L14" s="256"/>
      <c r="M14" s="256"/>
      <c r="N14" s="256"/>
      <c r="O14" s="256"/>
      <c r="P14" s="253"/>
    </row>
    <row r="15" spans="1:16">
      <c r="A15" s="253"/>
      <c r="B15" s="253"/>
      <c r="C15" s="255"/>
      <c r="D15" s="253"/>
      <c r="E15" s="256"/>
      <c r="F15" s="256"/>
      <c r="G15" s="256"/>
      <c r="H15" s="256"/>
      <c r="I15" s="256"/>
      <c r="J15" s="253"/>
      <c r="K15" s="256"/>
      <c r="L15" s="256"/>
      <c r="M15" s="256"/>
      <c r="N15" s="256"/>
      <c r="O15" s="256"/>
      <c r="P15" s="253"/>
    </row>
    <row r="16" spans="1:16">
      <c r="A16" s="253"/>
      <c r="B16" s="253"/>
      <c r="C16" s="255"/>
      <c r="D16" s="253"/>
      <c r="E16" s="256"/>
      <c r="F16" s="256"/>
      <c r="G16" s="256"/>
      <c r="H16" s="256"/>
      <c r="I16" s="256"/>
      <c r="J16" s="253"/>
      <c r="K16" s="256"/>
      <c r="L16" s="256"/>
      <c r="M16" s="256"/>
      <c r="N16" s="256"/>
      <c r="O16" s="256"/>
      <c r="P16" s="253"/>
    </row>
    <row r="17" spans="1:16">
      <c r="A17" s="124" t="s">
        <v>100</v>
      </c>
      <c r="B17" s="258"/>
      <c r="C17" s="255"/>
      <c r="D17" s="253"/>
      <c r="E17" s="256"/>
      <c r="F17" s="256"/>
      <c r="G17" s="256"/>
      <c r="H17" s="256"/>
      <c r="I17" s="256"/>
      <c r="J17" s="253"/>
      <c r="K17" s="256"/>
      <c r="L17" s="256"/>
      <c r="M17" s="256"/>
      <c r="N17" s="256"/>
      <c r="O17" s="256"/>
      <c r="P17" s="253"/>
    </row>
    <row r="18" ht="71" customHeight="1" spans="1:16">
      <c r="A18" s="261" t="s">
        <v>101</v>
      </c>
      <c r="B18" s="262"/>
      <c r="C18" s="262"/>
      <c r="D18" s="262"/>
      <c r="E18" s="262"/>
      <c r="F18" s="262"/>
      <c r="G18" s="262"/>
      <c r="H18" s="262"/>
      <c r="I18" s="262"/>
      <c r="J18" s="262"/>
      <c r="K18" s="262"/>
      <c r="L18" s="262"/>
      <c r="M18" s="266" t="s">
        <v>210</v>
      </c>
      <c r="N18" s="267"/>
      <c r="O18" s="267"/>
      <c r="P18" s="267"/>
    </row>
    <row r="19" spans="1:16">
      <c r="A19" s="261" t="s">
        <v>211</v>
      </c>
      <c r="B19" s="262"/>
      <c r="C19" s="262"/>
      <c r="D19" s="262"/>
      <c r="E19" s="262"/>
      <c r="F19" s="262"/>
      <c r="G19" s="262"/>
      <c r="H19" s="262"/>
      <c r="I19" s="262"/>
      <c r="J19" s="262"/>
      <c r="K19" s="262"/>
      <c r="L19" s="262"/>
      <c r="M19" s="267"/>
      <c r="N19" s="267"/>
      <c r="O19" s="267"/>
      <c r="P19" s="267"/>
    </row>
  </sheetData>
  <mergeCells count="21">
    <mergeCell ref="A2:P2"/>
    <mergeCell ref="G7:I7"/>
    <mergeCell ref="M7:N7"/>
    <mergeCell ref="H8:I8"/>
    <mergeCell ref="A17:B17"/>
    <mergeCell ref="A18:L18"/>
    <mergeCell ref="A19:L19"/>
    <mergeCell ref="A7:A9"/>
    <mergeCell ref="B7:B9"/>
    <mergeCell ref="C7:C9"/>
    <mergeCell ref="D7:D9"/>
    <mergeCell ref="G8:G9"/>
    <mergeCell ref="J7:J9"/>
    <mergeCell ref="K7:K9"/>
    <mergeCell ref="L7:L9"/>
    <mergeCell ref="M8:M9"/>
    <mergeCell ref="N8:N9"/>
    <mergeCell ref="O7:O9"/>
    <mergeCell ref="P7:P9"/>
    <mergeCell ref="E7:F8"/>
    <mergeCell ref="M18:P19"/>
  </mergeCells>
  <pageMargins left="0.0784722222222222" right="0.0784722222222222" top="0.747916666666667" bottom="0.66875" header="0.5" footer="0.5"/>
  <pageSetup paperSize="9" scale="89"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37</vt:i4>
      </vt:variant>
    </vt:vector>
  </HeadingPairs>
  <TitlesOfParts>
    <vt:vector size="37" baseType="lpstr">
      <vt:lpstr>目录</vt:lpstr>
      <vt:lpstr>清产核资汇总表</vt:lpstr>
      <vt:lpstr>货币资金</vt:lpstr>
      <vt:lpstr>短期投资</vt:lpstr>
      <vt:lpstr>应收款项</vt:lpstr>
      <vt:lpstr>库存物资</vt:lpstr>
      <vt:lpstr>牲畜（禽）资产</vt:lpstr>
      <vt:lpstr>林木资产</vt:lpstr>
      <vt:lpstr>长期投资</vt:lpstr>
      <vt:lpstr>固定资产-1</vt:lpstr>
      <vt:lpstr>固定资产-2</vt:lpstr>
      <vt:lpstr>在建工程-1</vt:lpstr>
      <vt:lpstr>在建工程-2</vt:lpstr>
      <vt:lpstr>无形资产</vt:lpstr>
      <vt:lpstr>短期借款</vt:lpstr>
      <vt:lpstr>应付款项</vt:lpstr>
      <vt:lpstr>长期借款</vt:lpstr>
      <vt:lpstr>应付工资</vt:lpstr>
      <vt:lpstr>应付福利费</vt:lpstr>
      <vt:lpstr>递延收益</vt:lpstr>
      <vt:lpstr>所有者权益</vt:lpstr>
      <vt:lpstr>资产负债清查表（经营主体）</vt:lpstr>
      <vt:lpstr>资产负债清查表（国有资产）</vt:lpstr>
      <vt:lpstr>项目资产确认明细表</vt:lpstr>
      <vt:lpstr>项目资产清单</vt:lpstr>
      <vt:lpstr>项目经营主体基本信息</vt:lpstr>
      <vt:lpstr>项目基本情况公示表</vt:lpstr>
      <vt:lpstr>资产基本情况公示表</vt:lpstr>
      <vt:lpstr>项目分红公示（资产收益情况）</vt:lpstr>
      <vt:lpstr>项目分红公示（群众收益情况）</vt:lpstr>
      <vt:lpstr>项目固定资产管理台账</vt:lpstr>
      <vt:lpstr>项目存货管理台账</vt:lpstr>
      <vt:lpstr>项目牲畜（禽）资产管理台账</vt:lpstr>
      <vt:lpstr>扶贫项目资产明细表</vt:lpstr>
      <vt:lpstr>扶贫产业项目资产汇总明细表</vt:lpstr>
      <vt:lpstr>资产负债表</vt:lpstr>
      <vt:lpstr>利润表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book</dc:creator>
  <cp:lastModifiedBy>lenovo</cp:lastModifiedBy>
  <dcterms:created xsi:type="dcterms:W3CDTF">2023-06-17T03:32:00Z</dcterms:created>
  <dcterms:modified xsi:type="dcterms:W3CDTF">2023-12-04T04:47:28Z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C6B36BB994FF40A4A0C7BAF81E78E676_13</vt:lpwstr>
  </property>
  <property fmtid="{D5CDD505-2E9C-101B-9397-08002B2CF9AE}" pid="3" name="KSOProductBuildVer">
    <vt:lpwstr>2052-12.1.0.15712</vt:lpwstr>
  </property>
</Properties>
</file>