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事中绩效评分表" sheetId="1" r:id="rId1"/>
    <sheet name="项目合同" sheetId="3" r:id="rId2"/>
    <sheet name="项目资金支付情况" sheetId="4" r:id="rId3"/>
    <sheet name="Sheet1" sheetId="2" state="hidden" r:id="rId4"/>
  </sheets>
  <definedNames>
    <definedName name="_xlnm._FilterDatabase" localSheetId="1" hidden="1">项目合同!$A$1:$P$26</definedName>
    <definedName name="_xlnm.Print_Area" localSheetId="0">事中绩效评分表!$A$1:$H$34</definedName>
    <definedName name="_xlnm.Print_Titles" localSheetId="0">事中绩效评分表!$10:$10</definedName>
    <definedName name="_xlnm.Print_Area" localSheetId="1">项目合同!$A$1:$L$26</definedName>
  </definedNames>
  <calcPr calcId="144525"/>
</workbook>
</file>

<file path=xl/sharedStrings.xml><?xml version="1.0" encoding="utf-8"?>
<sst xmlns="http://schemas.openxmlformats.org/spreadsheetml/2006/main" count="340" uniqueCount="248">
  <si>
    <t>警务工作站（办证大厅）建设项目事中绩效评价评分表</t>
  </si>
  <si>
    <r>
      <rPr>
        <sz val="10"/>
        <rFont val="宋体"/>
        <charset val="134"/>
      </rPr>
      <t>项目名称</t>
    </r>
  </si>
  <si>
    <t>警务工作站（办证大厅）建设经费</t>
  </si>
  <si>
    <r>
      <rPr>
        <sz val="10"/>
        <rFont val="宋体"/>
        <charset val="134"/>
      </rPr>
      <t>主管部门及代码</t>
    </r>
  </si>
  <si>
    <r>
      <rPr>
        <sz val="10"/>
        <rFont val="宋体"/>
        <charset val="134"/>
      </rPr>
      <t>林芝市巴宜区公安局</t>
    </r>
  </si>
  <si>
    <r>
      <rPr>
        <sz val="10"/>
        <rFont val="宋体"/>
        <charset val="134"/>
      </rPr>
      <t>实施单位</t>
    </r>
  </si>
  <si>
    <r>
      <rPr>
        <sz val="10"/>
        <rFont val="宋体"/>
        <charset val="134"/>
      </rPr>
      <t>项目属性</t>
    </r>
  </si>
  <si>
    <t>政府采购类</t>
  </si>
  <si>
    <r>
      <rPr>
        <sz val="10"/>
        <rFont val="宋体"/>
        <charset val="134"/>
      </rPr>
      <t>项目期</t>
    </r>
  </si>
  <si>
    <r>
      <rPr>
        <sz val="10"/>
        <rFont val="Arial Narrow"/>
        <charset val="134"/>
      </rPr>
      <t>2024</t>
    </r>
    <r>
      <rPr>
        <sz val="10"/>
        <rFont val="宋体"/>
        <charset val="134"/>
      </rPr>
      <t>年</t>
    </r>
  </si>
  <si>
    <r>
      <rPr>
        <sz val="10"/>
        <rFont val="宋体"/>
        <charset val="134"/>
      </rPr>
      <t>项目资金
（万元）</t>
    </r>
  </si>
  <si>
    <r>
      <rPr>
        <sz val="10"/>
        <rFont val="Arial Narrow"/>
        <charset val="134"/>
      </rPr>
      <t xml:space="preserve"> </t>
    </r>
    <r>
      <rPr>
        <sz val="10"/>
        <rFont val="宋体"/>
        <charset val="134"/>
      </rPr>
      <t>年度资金总额：</t>
    </r>
  </si>
  <si>
    <r>
      <rPr>
        <sz val="10"/>
        <rFont val="Arial Narrow"/>
        <charset val="134"/>
      </rPr>
      <t>200</t>
    </r>
    <r>
      <rPr>
        <sz val="10"/>
        <rFont val="宋体"/>
        <charset val="134"/>
      </rPr>
      <t>万元</t>
    </r>
  </si>
  <si>
    <r>
      <rPr>
        <sz val="10"/>
        <rFont val="Arial Narrow"/>
        <charset val="134"/>
      </rPr>
      <t xml:space="preserve">       </t>
    </r>
    <r>
      <rPr>
        <sz val="10"/>
        <rFont val="宋体"/>
        <charset val="134"/>
      </rPr>
      <t>其中：财政拨款</t>
    </r>
  </si>
  <si>
    <r>
      <rPr>
        <sz val="10"/>
        <rFont val="Arial Narrow"/>
        <charset val="134"/>
      </rPr>
      <t>196.3</t>
    </r>
    <r>
      <rPr>
        <sz val="10"/>
        <rFont val="宋体"/>
        <charset val="134"/>
      </rPr>
      <t>万元</t>
    </r>
  </si>
  <si>
    <r>
      <rPr>
        <sz val="10"/>
        <rFont val="Arial Narrow"/>
        <charset val="134"/>
      </rPr>
      <t xml:space="preserve">             </t>
    </r>
    <r>
      <rPr>
        <sz val="10"/>
        <rFont val="宋体"/>
        <charset val="134"/>
      </rPr>
      <t>其他资金</t>
    </r>
  </si>
  <si>
    <r>
      <rPr>
        <sz val="10"/>
        <rFont val="宋体"/>
        <charset val="134"/>
      </rPr>
      <t>年度总目标</t>
    </r>
  </si>
  <si>
    <r>
      <rPr>
        <sz val="10"/>
        <rFont val="宋体"/>
        <charset val="134"/>
      </rPr>
      <t>此处需按照项目工期，先预定</t>
    </r>
    <r>
      <rPr>
        <sz val="10"/>
        <rFont val="Arial Narrow"/>
        <charset val="134"/>
      </rPr>
      <t>10</t>
    </r>
    <r>
      <rPr>
        <sz val="10"/>
        <rFont val="宋体"/>
        <charset val="134"/>
      </rPr>
      <t>月</t>
    </r>
    <r>
      <rPr>
        <sz val="10"/>
        <rFont val="Arial Narrow"/>
        <charset val="134"/>
      </rPr>
      <t>31</t>
    </r>
    <r>
      <rPr>
        <sz val="10"/>
        <rFont val="宋体"/>
        <charset val="134"/>
      </rPr>
      <t>日的计划进度目标；按照批复的概算建筑安装工程总额为</t>
    </r>
    <r>
      <rPr>
        <sz val="10"/>
        <rFont val="Arial Narrow"/>
        <charset val="134"/>
      </rPr>
      <t>1354.65</t>
    </r>
    <r>
      <rPr>
        <sz val="10"/>
        <rFont val="宋体"/>
        <charset val="134"/>
      </rPr>
      <t>万元，包含所有的建设与设备安装，采购项目总额为</t>
    </r>
    <r>
      <rPr>
        <sz val="10"/>
        <rFont val="Arial Narrow"/>
        <charset val="134"/>
      </rPr>
      <t>279.6</t>
    </r>
    <r>
      <rPr>
        <sz val="10"/>
        <rFont val="宋体"/>
        <charset val="134"/>
      </rPr>
      <t>万元，包含有机肥、复合肥、水溶肥的采购，根据该部分内容，确定</t>
    </r>
    <r>
      <rPr>
        <sz val="10"/>
        <rFont val="Arial Narrow"/>
        <charset val="134"/>
      </rPr>
      <t>10</t>
    </r>
    <r>
      <rPr>
        <sz val="10"/>
        <rFont val="宋体"/>
        <charset val="134"/>
      </rPr>
      <t>月</t>
    </r>
    <r>
      <rPr>
        <sz val="10"/>
        <rFont val="Arial Narrow"/>
        <charset val="134"/>
      </rPr>
      <t>31</t>
    </r>
    <r>
      <rPr>
        <sz val="10"/>
        <rFont val="宋体"/>
        <charset val="134"/>
      </rPr>
      <t>日计划完成的目标，</t>
    </r>
  </si>
  <si>
    <r>
      <rPr>
        <b/>
        <sz val="10"/>
        <rFont val="宋体"/>
        <charset val="134"/>
      </rPr>
      <t>一级指标</t>
    </r>
  </si>
  <si>
    <r>
      <rPr>
        <b/>
        <sz val="10"/>
        <rFont val="宋体"/>
        <charset val="134"/>
      </rPr>
      <t>二级指标</t>
    </r>
  </si>
  <si>
    <r>
      <rPr>
        <b/>
        <sz val="10"/>
        <rFont val="宋体"/>
        <charset val="134"/>
      </rPr>
      <t>三级指标</t>
    </r>
  </si>
  <si>
    <r>
      <rPr>
        <b/>
        <sz val="10"/>
        <rFont val="宋体"/>
        <charset val="134"/>
      </rPr>
      <t>指标值</t>
    </r>
  </si>
  <si>
    <r>
      <rPr>
        <b/>
        <sz val="10"/>
        <rFont val="宋体"/>
        <charset val="134"/>
      </rPr>
      <t>评价要点</t>
    </r>
  </si>
  <si>
    <r>
      <rPr>
        <b/>
        <sz val="10"/>
        <rFont val="宋体"/>
        <charset val="134"/>
      </rPr>
      <t>得分</t>
    </r>
  </si>
  <si>
    <r>
      <rPr>
        <b/>
        <sz val="10"/>
        <rFont val="宋体"/>
        <charset val="134"/>
      </rPr>
      <t>情况说明</t>
    </r>
  </si>
  <si>
    <r>
      <rPr>
        <sz val="10"/>
        <rFont val="宋体"/>
        <charset val="134"/>
      </rPr>
      <t>决策</t>
    </r>
    <r>
      <rPr>
        <sz val="10"/>
        <rFont val="Arial Narrow"/>
        <charset val="134"/>
      </rPr>
      <t>20</t>
    </r>
    <r>
      <rPr>
        <sz val="10"/>
        <rFont val="宋体"/>
        <charset val="134"/>
      </rPr>
      <t>分</t>
    </r>
  </si>
  <si>
    <r>
      <rPr>
        <sz val="10"/>
        <rFont val="宋体"/>
        <charset val="134"/>
      </rPr>
      <t>项目立项</t>
    </r>
    <r>
      <rPr>
        <sz val="10"/>
        <rFont val="Arial Narrow"/>
        <charset val="134"/>
      </rPr>
      <t>8</t>
    </r>
    <r>
      <rPr>
        <sz val="10"/>
        <rFont val="宋体"/>
        <charset val="134"/>
      </rPr>
      <t>分</t>
    </r>
  </si>
  <si>
    <r>
      <rPr>
        <sz val="10"/>
        <rFont val="宋体"/>
        <charset val="134"/>
      </rPr>
      <t>立项依据充分性</t>
    </r>
    <r>
      <rPr>
        <sz val="10"/>
        <rFont val="Arial Narrow"/>
        <charset val="134"/>
      </rPr>
      <t>4</t>
    </r>
    <r>
      <rPr>
        <sz val="10"/>
        <rFont val="宋体"/>
        <charset val="134"/>
      </rPr>
      <t>分</t>
    </r>
  </si>
  <si>
    <r>
      <rPr>
        <sz val="10"/>
        <rFont val="宋体"/>
        <charset val="134"/>
      </rPr>
      <t>项目立项是否符合国家相关政策、是否有必要开展该项目。</t>
    </r>
  </si>
  <si>
    <r>
      <rPr>
        <sz val="10"/>
        <rFont val="宋体"/>
        <charset val="134"/>
      </rPr>
      <t>①设立项目的政策依据是否充分；</t>
    </r>
    <r>
      <rPr>
        <sz val="10"/>
        <rFont val="Arial Narrow"/>
        <charset val="134"/>
      </rPr>
      <t>2</t>
    </r>
    <r>
      <rPr>
        <sz val="10"/>
        <rFont val="宋体"/>
        <charset val="134"/>
      </rPr>
      <t>分
②项目是否具备必要性和可行性。</t>
    </r>
    <r>
      <rPr>
        <sz val="10"/>
        <rFont val="Arial Narrow"/>
        <charset val="134"/>
      </rPr>
      <t>2</t>
    </r>
    <r>
      <rPr>
        <sz val="10"/>
        <rFont val="宋体"/>
        <charset val="134"/>
      </rPr>
      <t>分</t>
    </r>
  </si>
  <si>
    <t>本项不扣分</t>
  </si>
  <si>
    <r>
      <rPr>
        <sz val="10"/>
        <rFont val="宋体"/>
        <charset val="134"/>
      </rPr>
      <t>立项依据规范性</t>
    </r>
    <r>
      <rPr>
        <sz val="10"/>
        <rFont val="Arial Narrow"/>
        <charset val="134"/>
      </rPr>
      <t>4</t>
    </r>
    <r>
      <rPr>
        <sz val="10"/>
        <rFont val="宋体"/>
        <charset val="134"/>
      </rPr>
      <t>分</t>
    </r>
  </si>
  <si>
    <r>
      <rPr>
        <sz val="10"/>
        <rFont val="宋体"/>
        <charset val="134"/>
      </rPr>
      <t>项目的申请、设立过程是否符合相关要求；项目立项的总体决策过程是否符合相关规定。</t>
    </r>
  </si>
  <si>
    <r>
      <rPr>
        <sz val="10"/>
        <rFont val="宋体"/>
        <charset val="134"/>
      </rPr>
      <t>①项目是否按照规定的程序申请设立；</t>
    </r>
    <r>
      <rPr>
        <sz val="10"/>
        <rFont val="Arial Narrow"/>
        <charset val="134"/>
      </rPr>
      <t>2</t>
    </r>
    <r>
      <rPr>
        <sz val="10"/>
        <rFont val="宋体"/>
        <charset val="134"/>
      </rPr>
      <t>分
②所提交的文件、材料是否符合相关要求；事前是否经过必要的可行性研究、专家论证、风险评估、集体决策等或实施方案。</t>
    </r>
    <r>
      <rPr>
        <sz val="10"/>
        <rFont val="Arial Narrow"/>
        <charset val="134"/>
      </rPr>
      <t>2</t>
    </r>
    <r>
      <rPr>
        <sz val="10"/>
        <rFont val="宋体"/>
        <charset val="134"/>
      </rPr>
      <t>分</t>
    </r>
  </si>
  <si>
    <r>
      <rPr>
        <sz val="10"/>
        <rFont val="宋体"/>
        <charset val="134"/>
      </rPr>
      <t>确认，立项批复的建设地点与规模和后期可研及批复不一致，有无立项变更程序？（未见变更程序）</t>
    </r>
  </si>
  <si>
    <r>
      <rPr>
        <sz val="10"/>
        <rFont val="宋体"/>
        <charset val="134"/>
      </rPr>
      <t>绩效目标</t>
    </r>
    <r>
      <rPr>
        <sz val="10"/>
        <rFont val="Arial Narrow"/>
        <charset val="134"/>
      </rPr>
      <t>8</t>
    </r>
    <r>
      <rPr>
        <sz val="10"/>
        <rFont val="宋体"/>
        <charset val="134"/>
      </rPr>
      <t>分</t>
    </r>
  </si>
  <si>
    <r>
      <rPr>
        <sz val="10"/>
        <rFont val="宋体"/>
        <charset val="134"/>
      </rPr>
      <t>绩效目标合理性</t>
    </r>
    <r>
      <rPr>
        <sz val="10"/>
        <rFont val="Arial Narrow"/>
        <charset val="134"/>
      </rPr>
      <t>4</t>
    </r>
    <r>
      <rPr>
        <sz val="10"/>
        <rFont val="宋体"/>
        <charset val="134"/>
      </rPr>
      <t>分</t>
    </r>
  </si>
  <si>
    <r>
      <rPr>
        <sz val="10"/>
        <rFont val="宋体"/>
        <charset val="134"/>
      </rPr>
      <t>项目所设定的绩效目标是否依据充分，是否符合客观实际，用以反映和考核项目绩效目标与项目实施的相符情况。</t>
    </r>
  </si>
  <si>
    <r>
      <rPr>
        <sz val="10"/>
        <rFont val="宋体"/>
        <charset val="134"/>
      </rPr>
      <t>①是否符合国家相关法律法规，国民经济发展规划和党委政府决策；</t>
    </r>
    <r>
      <rPr>
        <sz val="10"/>
        <rFont val="Arial Narrow"/>
        <charset val="134"/>
      </rPr>
      <t>1</t>
    </r>
    <r>
      <rPr>
        <sz val="10"/>
        <rFont val="宋体"/>
        <charset val="134"/>
      </rPr>
      <t>分
②是否与项目实施单位或委托单位职责密切相关；</t>
    </r>
    <r>
      <rPr>
        <sz val="10"/>
        <rFont val="Arial Narrow"/>
        <charset val="134"/>
      </rPr>
      <t>1</t>
    </r>
    <r>
      <rPr>
        <sz val="10"/>
        <rFont val="宋体"/>
        <charset val="134"/>
      </rPr>
      <t>分
③项目是否为促进事业发展所必需；</t>
    </r>
    <r>
      <rPr>
        <sz val="10"/>
        <rFont val="Arial Narrow"/>
        <charset val="134"/>
      </rPr>
      <t>1</t>
    </r>
    <r>
      <rPr>
        <sz val="10"/>
        <rFont val="宋体"/>
        <charset val="134"/>
      </rPr>
      <t>分
④项目预期产出效益和效果是否符合正常的业绩水平。</t>
    </r>
    <r>
      <rPr>
        <sz val="10"/>
        <rFont val="Arial Narrow"/>
        <charset val="134"/>
      </rPr>
      <t>1</t>
    </r>
    <r>
      <rPr>
        <sz val="10"/>
        <rFont val="宋体"/>
        <charset val="134"/>
      </rPr>
      <t>分</t>
    </r>
  </si>
  <si>
    <r>
      <rPr>
        <sz val="10"/>
        <rFont val="宋体"/>
        <charset val="134"/>
      </rPr>
      <t>项目法人单位为林芝市巴宜区公安局，项目与项目法人单位职责密切相关，预期产出效益和效果设定无依据支撑，无法判断产出效益是否达到正常业绩水平。本项扣</t>
    </r>
    <r>
      <rPr>
        <sz val="10"/>
        <rFont val="Arial Narrow"/>
        <charset val="134"/>
      </rPr>
      <t>1</t>
    </r>
    <r>
      <rPr>
        <sz val="10"/>
        <rFont val="宋体"/>
        <charset val="134"/>
      </rPr>
      <t>分，得</t>
    </r>
    <r>
      <rPr>
        <sz val="10"/>
        <rFont val="Arial Narrow"/>
        <charset val="134"/>
      </rPr>
      <t>3</t>
    </r>
    <r>
      <rPr>
        <sz val="10"/>
        <rFont val="宋体"/>
        <charset val="134"/>
      </rPr>
      <t>分。</t>
    </r>
  </si>
  <si>
    <r>
      <rPr>
        <sz val="10"/>
        <rFont val="宋体"/>
        <charset val="134"/>
      </rPr>
      <t>绩效目标明确性</t>
    </r>
    <r>
      <rPr>
        <sz val="10"/>
        <rFont val="Arial Narrow"/>
        <charset val="134"/>
      </rPr>
      <t>4</t>
    </r>
    <r>
      <rPr>
        <sz val="10"/>
        <rFont val="宋体"/>
        <charset val="134"/>
      </rPr>
      <t>分</t>
    </r>
  </si>
  <si>
    <r>
      <rPr>
        <sz val="10"/>
        <rFont val="宋体"/>
        <charset val="134"/>
      </rPr>
      <t>依据绩效目标设定的绩效指标是否清晰、细化、可衡量等，用以反映和考核项目绩效目标的明细化情况。</t>
    </r>
  </si>
  <si>
    <r>
      <rPr>
        <sz val="10"/>
        <rFont val="宋体"/>
        <charset val="134"/>
      </rPr>
      <t>①是否将项目绩效目标细化分解为具体的绩效指标；</t>
    </r>
    <r>
      <rPr>
        <sz val="10"/>
        <rFont val="Arial Narrow"/>
        <charset val="134"/>
      </rPr>
      <t>1</t>
    </r>
    <r>
      <rPr>
        <sz val="10"/>
        <rFont val="宋体"/>
        <charset val="134"/>
      </rPr>
      <t>分
②是否通过清晰、可衡量的指标值予以体现；</t>
    </r>
    <r>
      <rPr>
        <sz val="10"/>
        <rFont val="Arial Narrow"/>
        <charset val="134"/>
      </rPr>
      <t>1</t>
    </r>
    <r>
      <rPr>
        <sz val="10"/>
        <rFont val="宋体"/>
        <charset val="134"/>
      </rPr>
      <t>分
③是否与项目年度任务或计划数相对应；</t>
    </r>
    <r>
      <rPr>
        <sz val="10"/>
        <rFont val="Arial Narrow"/>
        <charset val="134"/>
      </rPr>
      <t>1</t>
    </r>
    <r>
      <rPr>
        <sz val="10"/>
        <rFont val="宋体"/>
        <charset val="134"/>
      </rPr>
      <t>分
④是否与预期确定的项目投资额或资金量相匹配。</t>
    </r>
    <r>
      <rPr>
        <sz val="10"/>
        <rFont val="Arial Narrow"/>
        <charset val="134"/>
      </rPr>
      <t>1</t>
    </r>
    <r>
      <rPr>
        <sz val="10"/>
        <rFont val="宋体"/>
        <charset val="134"/>
      </rPr>
      <t>分</t>
    </r>
  </si>
  <si>
    <r>
      <rPr>
        <sz val="10"/>
        <rFont val="宋体"/>
        <charset val="134"/>
      </rPr>
      <t>法人单位设置绩效目标将绩效目标细化分解为具体的绩效目标；本项扣</t>
    </r>
    <r>
      <rPr>
        <sz val="10"/>
        <rFont val="Arial Narrow"/>
        <charset val="134"/>
      </rPr>
      <t>1</t>
    </r>
    <r>
      <rPr>
        <sz val="10"/>
        <rFont val="宋体"/>
        <charset val="134"/>
      </rPr>
      <t>分，得</t>
    </r>
    <r>
      <rPr>
        <sz val="10"/>
        <rFont val="Arial Narrow"/>
        <charset val="134"/>
      </rPr>
      <t>3</t>
    </r>
    <r>
      <rPr>
        <sz val="10"/>
        <rFont val="宋体"/>
        <charset val="134"/>
      </rPr>
      <t>分。</t>
    </r>
  </si>
  <si>
    <r>
      <rPr>
        <sz val="10"/>
        <rFont val="宋体"/>
        <charset val="134"/>
      </rPr>
      <t>绩效目标表：中数量指标</t>
    </r>
    <r>
      <rPr>
        <sz val="10"/>
        <rFont val="Arial Narrow"/>
        <charset val="134"/>
      </rPr>
      <t>700</t>
    </r>
    <r>
      <rPr>
        <sz val="10"/>
        <rFont val="宋体"/>
        <charset val="134"/>
      </rPr>
      <t>亩苹果基地进行品种改良，改良优质果树</t>
    </r>
    <r>
      <rPr>
        <sz val="10"/>
        <rFont val="Arial Narrow"/>
        <charset val="134"/>
      </rPr>
      <t>5</t>
    </r>
    <r>
      <rPr>
        <sz val="10"/>
        <rFont val="宋体"/>
        <charset val="134"/>
      </rPr>
      <t>万株等均与可研报告中数量及预期收益不符，核实一下，确定绩效目标表未按照项目预期合理设定，本项扣</t>
    </r>
    <r>
      <rPr>
        <sz val="10"/>
        <rFont val="Arial Narrow"/>
        <charset val="134"/>
      </rPr>
      <t>3</t>
    </r>
    <r>
      <rPr>
        <sz val="10"/>
        <rFont val="宋体"/>
        <charset val="134"/>
      </rPr>
      <t>分</t>
    </r>
  </si>
  <si>
    <r>
      <rPr>
        <sz val="10"/>
        <rFont val="宋体"/>
        <charset val="134"/>
      </rPr>
      <t>资金投入</t>
    </r>
    <r>
      <rPr>
        <sz val="10"/>
        <rFont val="Arial Narrow"/>
        <charset val="134"/>
      </rPr>
      <t>4</t>
    </r>
    <r>
      <rPr>
        <sz val="10"/>
        <rFont val="宋体"/>
        <charset val="134"/>
      </rPr>
      <t>分</t>
    </r>
  </si>
  <si>
    <r>
      <rPr>
        <sz val="10"/>
        <rFont val="宋体"/>
        <charset val="134"/>
      </rPr>
      <t>预算编制科学性</t>
    </r>
    <r>
      <rPr>
        <sz val="10"/>
        <rFont val="Arial Narrow"/>
        <charset val="134"/>
      </rPr>
      <t>2</t>
    </r>
    <r>
      <rPr>
        <sz val="10"/>
        <rFont val="宋体"/>
        <charset val="134"/>
      </rPr>
      <t>分</t>
    </r>
  </si>
  <si>
    <r>
      <rPr>
        <sz val="10"/>
        <rFont val="宋体"/>
        <charset val="134"/>
      </rPr>
      <t>项目预算编制参考依据明确；</t>
    </r>
    <r>
      <rPr>
        <sz val="10"/>
        <rFont val="Arial Narrow"/>
        <charset val="134"/>
      </rPr>
      <t xml:space="preserve">          </t>
    </r>
    <r>
      <rPr>
        <sz val="10"/>
        <rFont val="宋体"/>
        <charset val="134"/>
      </rPr>
      <t>编制科学合理：</t>
    </r>
    <r>
      <rPr>
        <sz val="10"/>
        <rFont val="Arial Narrow"/>
        <charset val="134"/>
      </rPr>
      <t>1.</t>
    </r>
    <r>
      <rPr>
        <sz val="10"/>
        <rFont val="宋体"/>
        <charset val="134"/>
      </rPr>
      <t>编制过程清晰合理分；</t>
    </r>
    <r>
      <rPr>
        <sz val="10"/>
        <rFont val="Arial Narrow"/>
        <charset val="134"/>
      </rPr>
      <t>2.</t>
    </r>
    <r>
      <rPr>
        <sz val="10"/>
        <rFont val="宋体"/>
        <charset val="134"/>
      </rPr>
      <t>考虑预算偏差率，即概算批复金额与概算编制金额比率偏离</t>
    </r>
    <r>
      <rPr>
        <sz val="10"/>
        <rFont val="Arial Narrow"/>
        <charset val="134"/>
      </rPr>
      <t>100%</t>
    </r>
    <r>
      <rPr>
        <sz val="10"/>
        <rFont val="宋体"/>
        <charset val="134"/>
      </rPr>
      <t>的比率。</t>
    </r>
  </si>
  <si>
    <r>
      <rPr>
        <sz val="10"/>
        <rFont val="宋体"/>
        <charset val="134"/>
      </rPr>
      <t>①偏差率≦</t>
    </r>
    <r>
      <rPr>
        <sz val="10"/>
        <rFont val="Arial Narrow"/>
        <charset val="134"/>
      </rPr>
      <t>5%</t>
    </r>
    <r>
      <rPr>
        <sz val="10"/>
        <rFont val="宋体"/>
        <charset val="134"/>
      </rPr>
      <t>的，不扣分；
②偏差率大于</t>
    </r>
    <r>
      <rPr>
        <sz val="10"/>
        <rFont val="Arial Narrow"/>
        <charset val="134"/>
      </rPr>
      <t>5%</t>
    </r>
    <r>
      <rPr>
        <sz val="10"/>
        <rFont val="宋体"/>
        <charset val="134"/>
      </rPr>
      <t>小于等于</t>
    </r>
    <r>
      <rPr>
        <sz val="10"/>
        <rFont val="Arial Narrow"/>
        <charset val="134"/>
      </rPr>
      <t>10%</t>
    </r>
    <r>
      <rPr>
        <sz val="10"/>
        <rFont val="宋体"/>
        <charset val="134"/>
      </rPr>
      <t>的，扣</t>
    </r>
    <r>
      <rPr>
        <sz val="10"/>
        <rFont val="Arial Narrow"/>
        <charset val="134"/>
      </rPr>
      <t>0.5</t>
    </r>
    <r>
      <rPr>
        <sz val="10"/>
        <rFont val="宋体"/>
        <charset val="134"/>
      </rPr>
      <t>分；
③偏差率大于</t>
    </r>
    <r>
      <rPr>
        <sz val="10"/>
        <rFont val="Arial Narrow"/>
        <charset val="134"/>
      </rPr>
      <t>10%</t>
    </r>
    <r>
      <rPr>
        <sz val="10"/>
        <rFont val="宋体"/>
        <charset val="134"/>
      </rPr>
      <t>小于等于</t>
    </r>
    <r>
      <rPr>
        <sz val="10"/>
        <rFont val="Arial Narrow"/>
        <charset val="134"/>
      </rPr>
      <t>20%</t>
    </r>
    <r>
      <rPr>
        <sz val="10"/>
        <rFont val="宋体"/>
        <charset val="134"/>
      </rPr>
      <t>的，扣</t>
    </r>
    <r>
      <rPr>
        <sz val="10"/>
        <rFont val="Arial Narrow"/>
        <charset val="134"/>
      </rPr>
      <t>1</t>
    </r>
    <r>
      <rPr>
        <sz val="10"/>
        <rFont val="宋体"/>
        <charset val="134"/>
      </rPr>
      <t>分；
④偏差率大于</t>
    </r>
    <r>
      <rPr>
        <sz val="10"/>
        <rFont val="Arial Narrow"/>
        <charset val="134"/>
      </rPr>
      <t>20%</t>
    </r>
    <r>
      <rPr>
        <sz val="10"/>
        <rFont val="宋体"/>
        <charset val="134"/>
      </rPr>
      <t>小于等于</t>
    </r>
    <r>
      <rPr>
        <sz val="10"/>
        <rFont val="Arial Narrow"/>
        <charset val="134"/>
      </rPr>
      <t>40%</t>
    </r>
    <r>
      <rPr>
        <sz val="10"/>
        <rFont val="宋体"/>
        <charset val="134"/>
      </rPr>
      <t>的，扣</t>
    </r>
    <r>
      <rPr>
        <sz val="10"/>
        <rFont val="Arial Narrow"/>
        <charset val="134"/>
      </rPr>
      <t>1.5</t>
    </r>
    <r>
      <rPr>
        <sz val="10"/>
        <rFont val="宋体"/>
        <charset val="134"/>
      </rPr>
      <t>分；
⑤偏差率大于</t>
    </r>
    <r>
      <rPr>
        <sz val="10"/>
        <rFont val="Arial Narrow"/>
        <charset val="134"/>
      </rPr>
      <t>40%</t>
    </r>
    <r>
      <rPr>
        <sz val="10"/>
        <rFont val="宋体"/>
        <charset val="134"/>
      </rPr>
      <t>的，扣</t>
    </r>
    <r>
      <rPr>
        <sz val="10"/>
        <rFont val="Arial Narrow"/>
        <charset val="134"/>
      </rPr>
      <t>2</t>
    </r>
    <r>
      <rPr>
        <sz val="10"/>
        <rFont val="宋体"/>
        <charset val="134"/>
      </rPr>
      <t>分。</t>
    </r>
  </si>
  <si>
    <r>
      <rPr>
        <sz val="10"/>
        <rFont val="宋体"/>
        <charset val="134"/>
      </rPr>
      <t>资金分配合理性</t>
    </r>
    <r>
      <rPr>
        <sz val="10"/>
        <rFont val="Arial Narrow"/>
        <charset val="134"/>
      </rPr>
      <t>2</t>
    </r>
    <r>
      <rPr>
        <sz val="10"/>
        <rFont val="宋体"/>
        <charset val="134"/>
      </rPr>
      <t>分</t>
    </r>
  </si>
  <si>
    <r>
      <rPr>
        <sz val="10"/>
        <rFont val="宋体"/>
        <charset val="134"/>
      </rPr>
      <t>项目资金分配原则是否公平公正；</t>
    </r>
    <r>
      <rPr>
        <sz val="10"/>
        <rFont val="Arial Narrow"/>
        <charset val="134"/>
      </rPr>
      <t xml:space="preserve"> </t>
    </r>
    <r>
      <rPr>
        <sz val="10"/>
        <rFont val="宋体"/>
        <charset val="134"/>
      </rPr>
      <t>项目资金分配方式是否科学合理。</t>
    </r>
  </si>
  <si>
    <r>
      <rPr>
        <sz val="10"/>
        <rFont val="宋体"/>
        <charset val="134"/>
      </rPr>
      <t>①是否有相应健全、规范的资金管理办法；</t>
    </r>
    <r>
      <rPr>
        <sz val="10"/>
        <rFont val="Arial Narrow"/>
        <charset val="134"/>
      </rPr>
      <t>1</t>
    </r>
    <r>
      <rPr>
        <sz val="10"/>
        <rFont val="宋体"/>
        <charset val="134"/>
      </rPr>
      <t>分
②资金分配方式是否全面合理。</t>
    </r>
    <r>
      <rPr>
        <sz val="10"/>
        <rFont val="Arial Narrow"/>
        <charset val="134"/>
      </rPr>
      <t>1</t>
    </r>
    <r>
      <rPr>
        <sz val="10"/>
        <rFont val="宋体"/>
        <charset val="134"/>
      </rPr>
      <t>分</t>
    </r>
  </si>
  <si>
    <r>
      <rPr>
        <sz val="10"/>
        <rFont val="宋体"/>
        <charset val="134"/>
      </rPr>
      <t>过程</t>
    </r>
    <r>
      <rPr>
        <sz val="10"/>
        <rFont val="Arial Narrow"/>
        <charset val="134"/>
      </rPr>
      <t>40</t>
    </r>
    <r>
      <rPr>
        <sz val="10"/>
        <rFont val="宋体"/>
        <charset val="134"/>
      </rPr>
      <t>分</t>
    </r>
  </si>
  <si>
    <r>
      <rPr>
        <sz val="10"/>
        <rFont val="宋体"/>
        <charset val="134"/>
      </rPr>
      <t>资金管理</t>
    </r>
    <r>
      <rPr>
        <sz val="10"/>
        <rFont val="Arial Narrow"/>
        <charset val="134"/>
      </rPr>
      <t>18</t>
    </r>
    <r>
      <rPr>
        <sz val="10"/>
        <rFont val="宋体"/>
        <charset val="134"/>
      </rPr>
      <t>分</t>
    </r>
  </si>
  <si>
    <r>
      <rPr>
        <sz val="10"/>
        <rFont val="宋体"/>
        <charset val="134"/>
      </rPr>
      <t>资金到位率</t>
    </r>
    <r>
      <rPr>
        <sz val="10"/>
        <rFont val="Arial Narrow"/>
        <charset val="134"/>
      </rPr>
      <t>4</t>
    </r>
    <r>
      <rPr>
        <sz val="10"/>
        <rFont val="宋体"/>
        <charset val="134"/>
      </rPr>
      <t>分</t>
    </r>
  </si>
  <si>
    <r>
      <rPr>
        <sz val="10"/>
        <rFont val="宋体"/>
        <charset val="134"/>
      </rPr>
      <t>实际到位资金与概算批复资金的比率，用以反映和考核资金落实情况对项目实施的总体保障程度。</t>
    </r>
  </si>
  <si>
    <r>
      <rPr>
        <sz val="10"/>
        <rFont val="宋体"/>
        <charset val="134"/>
      </rPr>
      <t>资金到位率</t>
    </r>
    <r>
      <rPr>
        <sz val="10"/>
        <rFont val="Arial Narrow"/>
        <charset val="134"/>
      </rPr>
      <t>=</t>
    </r>
    <r>
      <rPr>
        <sz val="10"/>
        <rFont val="宋体"/>
        <charset val="134"/>
      </rPr>
      <t>（实际到位资金</t>
    </r>
    <r>
      <rPr>
        <sz val="10"/>
        <rFont val="Arial Narrow"/>
        <charset val="134"/>
      </rPr>
      <t>/</t>
    </r>
    <r>
      <rPr>
        <sz val="10"/>
        <rFont val="宋体"/>
        <charset val="134"/>
      </rPr>
      <t>概算批复资金）</t>
    </r>
    <r>
      <rPr>
        <sz val="10"/>
        <rFont val="Arial Narrow"/>
        <charset val="134"/>
      </rPr>
      <t>×100%</t>
    </r>
    <r>
      <rPr>
        <sz val="10"/>
        <rFont val="宋体"/>
        <charset val="134"/>
      </rPr>
      <t>。资金到位率大于</t>
    </r>
    <r>
      <rPr>
        <sz val="10"/>
        <rFont val="Arial Narrow"/>
        <charset val="134"/>
      </rPr>
      <t>100%</t>
    </r>
    <r>
      <rPr>
        <sz val="10"/>
        <rFont val="宋体"/>
        <charset val="134"/>
      </rPr>
      <t>小于等于</t>
    </r>
    <r>
      <rPr>
        <sz val="10"/>
        <rFont val="Arial Narrow"/>
        <charset val="134"/>
      </rPr>
      <t>105%</t>
    </r>
    <r>
      <rPr>
        <sz val="10"/>
        <rFont val="宋体"/>
        <charset val="134"/>
      </rPr>
      <t>的，扣</t>
    </r>
    <r>
      <rPr>
        <sz val="10"/>
        <rFont val="Arial Narrow"/>
        <charset val="134"/>
      </rPr>
      <t>0.5</t>
    </r>
    <r>
      <rPr>
        <sz val="10"/>
        <rFont val="宋体"/>
        <charset val="134"/>
      </rPr>
      <t>分；资金到位率大于</t>
    </r>
    <r>
      <rPr>
        <sz val="10"/>
        <rFont val="Arial Narrow"/>
        <charset val="134"/>
      </rPr>
      <t>105%</t>
    </r>
    <r>
      <rPr>
        <sz val="10"/>
        <rFont val="宋体"/>
        <charset val="134"/>
      </rPr>
      <t>小于等于</t>
    </r>
    <r>
      <rPr>
        <sz val="10"/>
        <rFont val="Arial Narrow"/>
        <charset val="134"/>
      </rPr>
      <t>110%</t>
    </r>
    <r>
      <rPr>
        <sz val="10"/>
        <rFont val="宋体"/>
        <charset val="134"/>
      </rPr>
      <t>的，扣</t>
    </r>
    <r>
      <rPr>
        <sz val="10"/>
        <rFont val="Arial Narrow"/>
        <charset val="134"/>
      </rPr>
      <t>1</t>
    </r>
    <r>
      <rPr>
        <sz val="10"/>
        <rFont val="宋体"/>
        <charset val="134"/>
      </rPr>
      <t>分；资金到位率大于</t>
    </r>
    <r>
      <rPr>
        <sz val="10"/>
        <rFont val="Arial Narrow"/>
        <charset val="134"/>
      </rPr>
      <t>110%</t>
    </r>
    <r>
      <rPr>
        <sz val="10"/>
        <rFont val="宋体"/>
        <charset val="134"/>
      </rPr>
      <t>小于等于</t>
    </r>
    <r>
      <rPr>
        <sz val="10"/>
        <rFont val="Arial Narrow"/>
        <charset val="134"/>
      </rPr>
      <t>120%</t>
    </r>
    <r>
      <rPr>
        <sz val="10"/>
        <rFont val="宋体"/>
        <charset val="134"/>
      </rPr>
      <t>，扣</t>
    </r>
    <r>
      <rPr>
        <sz val="10"/>
        <rFont val="Arial Narrow"/>
        <charset val="134"/>
      </rPr>
      <t>2</t>
    </r>
    <r>
      <rPr>
        <sz val="10"/>
        <rFont val="宋体"/>
        <charset val="134"/>
      </rPr>
      <t>分；资金到位率大于</t>
    </r>
    <r>
      <rPr>
        <sz val="10"/>
        <rFont val="Arial Narrow"/>
        <charset val="134"/>
      </rPr>
      <t>120%</t>
    </r>
    <r>
      <rPr>
        <sz val="10"/>
        <rFont val="宋体"/>
        <charset val="134"/>
      </rPr>
      <t>小于等于</t>
    </r>
    <r>
      <rPr>
        <sz val="10"/>
        <rFont val="Arial Narrow"/>
        <charset val="134"/>
      </rPr>
      <t>130%</t>
    </r>
    <r>
      <rPr>
        <sz val="10"/>
        <rFont val="宋体"/>
        <charset val="134"/>
      </rPr>
      <t>的，扣</t>
    </r>
    <r>
      <rPr>
        <sz val="10"/>
        <rFont val="Arial Narrow"/>
        <charset val="134"/>
      </rPr>
      <t>3</t>
    </r>
    <r>
      <rPr>
        <sz val="10"/>
        <rFont val="宋体"/>
        <charset val="134"/>
      </rPr>
      <t>分；资金到位率大于</t>
    </r>
    <r>
      <rPr>
        <sz val="10"/>
        <rFont val="Arial Narrow"/>
        <charset val="134"/>
      </rPr>
      <t>130%</t>
    </r>
    <r>
      <rPr>
        <sz val="10"/>
        <rFont val="宋体"/>
        <charset val="134"/>
      </rPr>
      <t>的，扣</t>
    </r>
    <r>
      <rPr>
        <sz val="10"/>
        <rFont val="Arial Narrow"/>
        <charset val="134"/>
      </rPr>
      <t>4</t>
    </r>
    <r>
      <rPr>
        <sz val="10"/>
        <rFont val="宋体"/>
        <charset val="134"/>
      </rPr>
      <t>分。</t>
    </r>
  </si>
  <si>
    <r>
      <rPr>
        <sz val="10"/>
        <rFont val="宋体"/>
        <charset val="134"/>
      </rPr>
      <t>预算执行率</t>
    </r>
    <r>
      <rPr>
        <sz val="10"/>
        <rFont val="Arial Narrow"/>
        <charset val="134"/>
      </rPr>
      <t>10</t>
    </r>
    <r>
      <rPr>
        <sz val="10"/>
        <rFont val="宋体"/>
        <charset val="134"/>
      </rPr>
      <t>分</t>
    </r>
  </si>
  <si>
    <r>
      <rPr>
        <sz val="10"/>
        <rFont val="宋体"/>
        <charset val="134"/>
      </rPr>
      <t>预算执行率</t>
    </r>
    <r>
      <rPr>
        <sz val="10"/>
        <rFont val="Arial Narrow"/>
        <charset val="134"/>
      </rPr>
      <t>=</t>
    </r>
    <r>
      <rPr>
        <sz val="10"/>
        <rFont val="宋体"/>
        <charset val="134"/>
      </rPr>
      <t>（实际使用资金</t>
    </r>
    <r>
      <rPr>
        <sz val="10"/>
        <rFont val="Arial Narrow"/>
        <charset val="134"/>
      </rPr>
      <t>/</t>
    </r>
    <r>
      <rPr>
        <sz val="10"/>
        <rFont val="宋体"/>
        <charset val="134"/>
      </rPr>
      <t>预算资金）</t>
    </r>
    <r>
      <rPr>
        <sz val="10"/>
        <rFont val="Arial Narrow"/>
        <charset val="134"/>
      </rPr>
      <t>×100%</t>
    </r>
  </si>
  <si>
    <r>
      <rPr>
        <sz val="10"/>
        <rFont val="宋体"/>
        <charset val="134"/>
      </rPr>
      <t>①预算完成率大于或等于</t>
    </r>
    <r>
      <rPr>
        <sz val="10"/>
        <rFont val="Arial Narrow"/>
        <charset val="134"/>
      </rPr>
      <t>95%</t>
    </r>
    <r>
      <rPr>
        <sz val="10"/>
        <rFont val="宋体"/>
        <charset val="134"/>
      </rPr>
      <t>的，得满分；
②预算完成率小于或等于</t>
    </r>
    <r>
      <rPr>
        <sz val="10"/>
        <rFont val="Arial Narrow"/>
        <charset val="134"/>
      </rPr>
      <t>85%</t>
    </r>
    <r>
      <rPr>
        <sz val="10"/>
        <rFont val="宋体"/>
        <charset val="134"/>
      </rPr>
      <t>的，得</t>
    </r>
    <r>
      <rPr>
        <sz val="10"/>
        <rFont val="Arial Narrow"/>
        <charset val="134"/>
      </rPr>
      <t>0</t>
    </r>
    <r>
      <rPr>
        <sz val="10"/>
        <rFont val="宋体"/>
        <charset val="134"/>
      </rPr>
      <t>分；
③预算完成率在</t>
    </r>
    <r>
      <rPr>
        <sz val="10"/>
        <rFont val="Arial Narrow"/>
        <charset val="134"/>
      </rPr>
      <t>85%-95%</t>
    </r>
    <r>
      <rPr>
        <sz val="10"/>
        <rFont val="宋体"/>
        <charset val="134"/>
      </rPr>
      <t>之间的，在</t>
    </r>
    <r>
      <rPr>
        <sz val="10"/>
        <rFont val="Arial Narrow"/>
        <charset val="134"/>
      </rPr>
      <t>0</t>
    </r>
    <r>
      <rPr>
        <sz val="10"/>
        <rFont val="宋体"/>
        <charset val="134"/>
      </rPr>
      <t>分和满分之间计算确定：（每降低</t>
    </r>
    <r>
      <rPr>
        <sz val="10"/>
        <rFont val="Arial Narrow"/>
        <charset val="134"/>
      </rPr>
      <t>1</t>
    </r>
    <r>
      <rPr>
        <sz val="10"/>
        <rFont val="宋体"/>
        <charset val="134"/>
      </rPr>
      <t>个百分点扣</t>
    </r>
    <r>
      <rPr>
        <sz val="10"/>
        <rFont val="Arial Narrow"/>
        <charset val="134"/>
      </rPr>
      <t>1</t>
    </r>
    <r>
      <rPr>
        <sz val="10"/>
        <rFont val="宋体"/>
        <charset val="134"/>
      </rPr>
      <t>分，扣完为止）。</t>
    </r>
  </si>
  <si>
    <r>
      <rPr>
        <sz val="10"/>
        <rFont val="宋体"/>
        <charset val="134"/>
      </rPr>
      <t>截止</t>
    </r>
    <r>
      <rPr>
        <sz val="10"/>
        <rFont val="Arial Narrow"/>
        <charset val="134"/>
      </rPr>
      <t>2022</t>
    </r>
    <r>
      <rPr>
        <sz val="10"/>
        <rFont val="宋体"/>
        <charset val="134"/>
      </rPr>
      <t>年</t>
    </r>
    <r>
      <rPr>
        <sz val="10"/>
        <rFont val="Arial Narrow"/>
        <charset val="134"/>
      </rPr>
      <t>10</t>
    </r>
    <r>
      <rPr>
        <sz val="10"/>
        <rFont val="宋体"/>
        <charset val="134"/>
      </rPr>
      <t>月</t>
    </r>
    <r>
      <rPr>
        <sz val="10"/>
        <rFont val="Arial Narrow"/>
        <charset val="134"/>
      </rPr>
      <t>31</t>
    </r>
    <r>
      <rPr>
        <sz val="10"/>
        <rFont val="宋体"/>
        <charset val="134"/>
      </rPr>
      <t>日，明细账显示支付款项共计</t>
    </r>
    <r>
      <rPr>
        <sz val="10"/>
        <rFont val="Arial Narrow"/>
        <charset val="134"/>
      </rPr>
      <t>958.70</t>
    </r>
    <r>
      <rPr>
        <sz val="10"/>
        <rFont val="宋体"/>
        <charset val="134"/>
      </rPr>
      <t>万元，需要按照合同内容，分项统计应支付金额及已支付金额</t>
    </r>
    <r>
      <rPr>
        <sz val="10"/>
        <rFont val="Arial Narrow"/>
        <charset val="134"/>
      </rPr>
      <t>(</t>
    </r>
    <r>
      <rPr>
        <sz val="10"/>
        <rFont val="宋体"/>
        <charset val="134"/>
      </rPr>
      <t>分明细，如施工、施工方、合同总额、支付总额；采购，采购合同，采购总额、支付总额等等，另外拍的施工合同，无约定的付款比例页，需补充，以确定支付进度是否与合同约定进度一致</t>
    </r>
  </si>
  <si>
    <r>
      <rPr>
        <sz val="10"/>
        <rFont val="宋体"/>
        <charset val="134"/>
      </rPr>
      <t>资金使用合规性</t>
    </r>
    <r>
      <rPr>
        <sz val="10"/>
        <rFont val="Arial Narrow"/>
        <charset val="134"/>
      </rPr>
      <t>4</t>
    </r>
    <r>
      <rPr>
        <sz val="10"/>
        <rFont val="宋体"/>
        <charset val="134"/>
      </rPr>
      <t>分</t>
    </r>
  </si>
  <si>
    <r>
      <rPr>
        <sz val="10"/>
        <rFont val="宋体"/>
        <charset val="134"/>
      </rPr>
      <t>不存在截留、挤占、挪用、虚列支出等情况；项目设备的招标采购，项目支出等符合国家财经法规和财务管理制度以及有关专项资金管理办法的规定。</t>
    </r>
  </si>
  <si>
    <r>
      <rPr>
        <sz val="10"/>
        <rFont val="宋体"/>
        <charset val="134"/>
      </rPr>
      <t>①资金使用规范，不存在截留、挤占、挪用、虚列支出等情况，得</t>
    </r>
    <r>
      <rPr>
        <sz val="10"/>
        <rFont val="Arial Narrow"/>
        <charset val="134"/>
      </rPr>
      <t>2</t>
    </r>
    <r>
      <rPr>
        <sz val="10"/>
        <rFont val="宋体"/>
        <charset val="134"/>
      </rPr>
      <t>分，否则得</t>
    </r>
    <r>
      <rPr>
        <sz val="10"/>
        <rFont val="Arial Narrow"/>
        <charset val="134"/>
      </rPr>
      <t xml:space="preserve"> 0 </t>
    </r>
    <r>
      <rPr>
        <sz val="10"/>
        <rFont val="宋体"/>
        <charset val="134"/>
      </rPr>
      <t>分；
②项目的招标采购，项目支出等符合国家财经法规和财务管理制度以及有关专项资金管理办法的规定得</t>
    </r>
    <r>
      <rPr>
        <sz val="10"/>
        <rFont val="Arial Narrow"/>
        <charset val="134"/>
      </rPr>
      <t>2</t>
    </r>
    <r>
      <rPr>
        <sz val="10"/>
        <rFont val="宋体"/>
        <charset val="134"/>
      </rPr>
      <t>分，违反前述相关规定及制度的得</t>
    </r>
    <r>
      <rPr>
        <sz val="10"/>
        <rFont val="Arial Narrow"/>
        <charset val="134"/>
      </rPr>
      <t xml:space="preserve"> 0 </t>
    </r>
    <r>
      <rPr>
        <sz val="10"/>
        <rFont val="宋体"/>
        <charset val="134"/>
      </rPr>
      <t>分。</t>
    </r>
  </si>
  <si>
    <r>
      <rPr>
        <sz val="10"/>
        <rFont val="Arial Narrow"/>
        <charset val="134"/>
      </rPr>
      <t>1</t>
    </r>
    <r>
      <rPr>
        <sz val="10"/>
        <rFont val="宋体"/>
        <charset val="134"/>
      </rPr>
      <t>、核实项目的勘查、设计与可研、监理、工程咨询等第三方的确定是否有询比价以及会议决策资料？</t>
    </r>
    <r>
      <rPr>
        <sz val="10"/>
        <rFont val="Arial Narrow"/>
        <charset val="134"/>
      </rPr>
      <t>2</t>
    </r>
    <r>
      <rPr>
        <sz val="10"/>
        <rFont val="宋体"/>
        <charset val="134"/>
      </rPr>
      <t>、采购合同未签订日期，采购款在账面显示</t>
    </r>
    <r>
      <rPr>
        <sz val="10"/>
        <rFont val="Arial Narrow"/>
        <charset val="134"/>
      </rPr>
      <t>11</t>
    </r>
    <r>
      <rPr>
        <sz val="10"/>
        <rFont val="宋体"/>
        <charset val="134"/>
      </rPr>
      <t>月</t>
    </r>
    <r>
      <rPr>
        <sz val="10"/>
        <rFont val="Arial Narrow"/>
        <charset val="134"/>
      </rPr>
      <t>1</t>
    </r>
    <r>
      <rPr>
        <sz val="10"/>
        <rFont val="宋体"/>
        <charset val="134"/>
      </rPr>
      <t>日支付，核实合同签订时间，</t>
    </r>
    <r>
      <rPr>
        <sz val="10"/>
        <rFont val="Arial Narrow"/>
        <charset val="134"/>
      </rPr>
      <t>30%</t>
    </r>
    <r>
      <rPr>
        <sz val="10"/>
        <rFont val="宋体"/>
        <charset val="134"/>
      </rPr>
      <t>支付的时间是否符合合同约定，现在货物到货及验收情况；</t>
    </r>
  </si>
  <si>
    <r>
      <rPr>
        <sz val="10"/>
        <rFont val="宋体"/>
        <charset val="134"/>
      </rPr>
      <t>组织实施</t>
    </r>
    <r>
      <rPr>
        <sz val="10"/>
        <rFont val="Arial Narrow"/>
        <charset val="134"/>
      </rPr>
      <t>22</t>
    </r>
    <r>
      <rPr>
        <sz val="10"/>
        <rFont val="宋体"/>
        <charset val="134"/>
      </rPr>
      <t>分</t>
    </r>
  </si>
  <si>
    <r>
      <rPr>
        <sz val="10"/>
        <rFont val="宋体"/>
        <charset val="134"/>
      </rPr>
      <t>管理制度健全性</t>
    </r>
    <r>
      <rPr>
        <sz val="10"/>
        <rFont val="Arial Narrow"/>
        <charset val="134"/>
      </rPr>
      <t>4</t>
    </r>
    <r>
      <rPr>
        <sz val="10"/>
        <rFont val="宋体"/>
        <charset val="134"/>
      </rPr>
      <t>分</t>
    </r>
  </si>
  <si>
    <r>
      <rPr>
        <sz val="10"/>
        <rFont val="宋体"/>
        <charset val="134"/>
      </rPr>
      <t>反映和考核财务管理和业务管理制度对项目顺利实施的保障情况。①制订或具有相应的项目管理制度；②项目管理制度合法、合规、完整、切实可行；③制定或具有财务管理制度、且合法、合规的；④制定或具有资料、档案的管理制度。</t>
    </r>
  </si>
  <si>
    <r>
      <rPr>
        <sz val="10"/>
        <rFont val="宋体"/>
        <charset val="134"/>
      </rPr>
      <t>①制订项目招投标、合同、施工进度、监理和验收管理制度、且合法、合规、完整、切实可行的，得</t>
    </r>
    <r>
      <rPr>
        <sz val="10"/>
        <rFont val="Arial Narrow"/>
        <charset val="134"/>
      </rPr>
      <t>2</t>
    </r>
    <r>
      <rPr>
        <sz val="10"/>
        <rFont val="宋体"/>
        <charset val="134"/>
      </rPr>
      <t>分；未制订其中一项制度的，扣</t>
    </r>
    <r>
      <rPr>
        <sz val="10"/>
        <rFont val="Arial Narrow"/>
        <charset val="134"/>
      </rPr>
      <t xml:space="preserve">0.5 </t>
    </r>
    <r>
      <rPr>
        <sz val="10"/>
        <rFont val="宋体"/>
        <charset val="134"/>
      </rPr>
      <t>分；
②具有专门项目组织和实施的负责人的，得</t>
    </r>
    <r>
      <rPr>
        <sz val="10"/>
        <rFont val="Arial Narrow"/>
        <charset val="134"/>
      </rPr>
      <t>1</t>
    </r>
    <r>
      <rPr>
        <sz val="10"/>
        <rFont val="宋体"/>
        <charset val="134"/>
      </rPr>
      <t>分；
③制订项目专项资金使用管理、资产管理制度的，得</t>
    </r>
    <r>
      <rPr>
        <sz val="10"/>
        <rFont val="Arial Narrow"/>
        <charset val="134"/>
      </rPr>
      <t>1</t>
    </r>
    <r>
      <rPr>
        <sz val="10"/>
        <rFont val="宋体"/>
        <charset val="134"/>
      </rPr>
      <t>分。</t>
    </r>
  </si>
  <si>
    <r>
      <rPr>
        <sz val="10"/>
        <rFont val="宋体"/>
        <charset val="134"/>
      </rPr>
      <t>经了解，林芝市巴宜区公安局制定了项目财务管理制度、档案管理制度以及专项资金使用管理和资产管理制度，但是未制定项目管理制度，沿用巴宜区人民政府投资建设项目相关制度，项目管理制度不够健全。对项目组织和实施制定了专门的负责人。本项扣</t>
    </r>
    <r>
      <rPr>
        <sz val="10"/>
        <rFont val="Arial Narrow"/>
        <charset val="134"/>
      </rPr>
      <t>2</t>
    </r>
    <r>
      <rPr>
        <sz val="10"/>
        <rFont val="宋体"/>
        <charset val="134"/>
      </rPr>
      <t>分，得</t>
    </r>
    <r>
      <rPr>
        <sz val="10"/>
        <rFont val="Arial Narrow"/>
        <charset val="134"/>
      </rPr>
      <t>2</t>
    </r>
    <r>
      <rPr>
        <sz val="10"/>
        <rFont val="宋体"/>
        <charset val="134"/>
      </rPr>
      <t>分。</t>
    </r>
  </si>
  <si>
    <r>
      <rPr>
        <sz val="10"/>
        <rFont val="宋体"/>
        <charset val="134"/>
      </rPr>
      <t>核实制度设立情况</t>
    </r>
  </si>
  <si>
    <r>
      <rPr>
        <sz val="10"/>
        <rFont val="宋体"/>
        <charset val="134"/>
      </rPr>
      <t>制度执行有效性</t>
    </r>
    <r>
      <rPr>
        <sz val="10"/>
        <rFont val="Arial Narrow"/>
        <charset val="134"/>
      </rPr>
      <t>6</t>
    </r>
    <r>
      <rPr>
        <sz val="10"/>
        <rFont val="宋体"/>
        <charset val="134"/>
      </rPr>
      <t>分</t>
    </r>
  </si>
  <si>
    <r>
      <rPr>
        <sz val="10"/>
        <rFont val="宋体"/>
        <charset val="134"/>
      </rPr>
      <t>项目实施过程中是否按照相关计划、业务管理制度规定有效执行。①是否遵守相关法律法规和业务管理规定；②项目立项、可研、概批、合同书、工程进度资料、验收报告、技术鉴定等资料齐全并及时归档</t>
    </r>
    <r>
      <rPr>
        <sz val="10"/>
        <rFont val="Arial Narrow"/>
        <charset val="134"/>
      </rPr>
      <t>;</t>
    </r>
    <r>
      <rPr>
        <sz val="10"/>
        <rFont val="宋体"/>
        <charset val="134"/>
      </rPr>
      <t>③项目实施的人员条件、场地设备，信息支撑等是否落实到位。④项目资金管理办法是否符合相关财务会计制度的规定执行。</t>
    </r>
  </si>
  <si>
    <r>
      <rPr>
        <sz val="10"/>
        <rFont val="宋体"/>
        <charset val="134"/>
      </rPr>
      <t>①遵守项目相关法律法规和管理规定，得</t>
    </r>
    <r>
      <rPr>
        <sz val="10"/>
        <rFont val="Arial Narrow"/>
        <charset val="134"/>
      </rPr>
      <t xml:space="preserve"> 2 </t>
    </r>
    <r>
      <rPr>
        <sz val="10"/>
        <rFont val="宋体"/>
        <charset val="134"/>
      </rPr>
      <t>分；
②项目立项、可研、概批、合同书、工程进度资料、验收报告、技术鉴定等资料齐全并及时归档，得</t>
    </r>
    <r>
      <rPr>
        <sz val="10"/>
        <rFont val="Arial Narrow"/>
        <charset val="134"/>
      </rPr>
      <t xml:space="preserve"> 2 </t>
    </r>
    <r>
      <rPr>
        <sz val="10"/>
        <rFont val="宋体"/>
        <charset val="134"/>
      </rPr>
      <t>分；
③项目实施的人员条件、场地设备、信息支撑等落实到位，得</t>
    </r>
    <r>
      <rPr>
        <sz val="10"/>
        <rFont val="Arial Narrow"/>
        <charset val="134"/>
      </rPr>
      <t xml:space="preserve"> 1</t>
    </r>
    <r>
      <rPr>
        <sz val="10"/>
        <rFont val="宋体"/>
        <charset val="134"/>
      </rPr>
      <t>分；
④项目支付流程及资料齐全的，得</t>
    </r>
    <r>
      <rPr>
        <sz val="10"/>
        <rFont val="Arial Narrow"/>
        <charset val="134"/>
      </rPr>
      <t xml:space="preserve"> 1</t>
    </r>
    <r>
      <rPr>
        <sz val="10"/>
        <rFont val="宋体"/>
        <charset val="134"/>
      </rPr>
      <t>分。
不符合上述评价标准的不得分。</t>
    </r>
  </si>
  <si>
    <r>
      <rPr>
        <sz val="10"/>
        <rFont val="宋体"/>
        <charset val="134"/>
      </rPr>
      <t>查阅支付的流程及资料是不是齐全，前述缺少的资料是否有？</t>
    </r>
  </si>
  <si>
    <r>
      <rPr>
        <sz val="10"/>
        <rFont val="宋体"/>
        <charset val="134"/>
      </rPr>
      <t>财务管理有效性</t>
    </r>
    <r>
      <rPr>
        <sz val="10"/>
        <rFont val="Arial Narrow"/>
        <charset val="134"/>
      </rPr>
      <t>4</t>
    </r>
    <r>
      <rPr>
        <sz val="10"/>
        <rFont val="宋体"/>
        <charset val="134"/>
      </rPr>
      <t>分</t>
    </r>
  </si>
  <si>
    <r>
      <rPr>
        <sz val="10"/>
        <rFont val="宋体"/>
        <charset val="134"/>
      </rPr>
      <t>项目是否单独核算，财务管理制度是否有效执行，资金拨付的审批程序和手续是否完整。</t>
    </r>
  </si>
  <si>
    <r>
      <rPr>
        <sz val="10"/>
        <rFont val="宋体"/>
        <charset val="134"/>
      </rPr>
      <t>未进行明细账单独核算的，该指标</t>
    </r>
    <r>
      <rPr>
        <sz val="10"/>
        <rFont val="Arial Narrow"/>
        <charset val="134"/>
      </rPr>
      <t>0</t>
    </r>
    <r>
      <rPr>
        <sz val="10"/>
        <rFont val="宋体"/>
        <charset val="134"/>
      </rPr>
      <t>分；财务管理制度未有效执行、资金拨付的审批程序和手续不完整的，酌情扣分。</t>
    </r>
  </si>
  <si>
    <r>
      <rPr>
        <sz val="10"/>
        <rFont val="宋体"/>
        <charset val="134"/>
      </rPr>
      <t>有无项目财务管理制度，资金拨付的审批程序和手续是否完整？</t>
    </r>
  </si>
  <si>
    <r>
      <rPr>
        <sz val="10"/>
        <rFont val="宋体"/>
        <charset val="134"/>
      </rPr>
      <t>会计信息质量</t>
    </r>
    <r>
      <rPr>
        <sz val="10"/>
        <rFont val="Arial Narrow"/>
        <charset val="134"/>
      </rPr>
      <t>4</t>
    </r>
    <r>
      <rPr>
        <sz val="10"/>
        <rFont val="宋体"/>
        <charset val="134"/>
      </rPr>
      <t>分</t>
    </r>
  </si>
  <si>
    <r>
      <rPr>
        <sz val="10"/>
        <rFont val="宋体"/>
        <charset val="134"/>
      </rPr>
      <t>会计信息是否真实、完整和准确。</t>
    </r>
  </si>
  <si>
    <r>
      <rPr>
        <sz val="10"/>
        <rFont val="宋体"/>
        <charset val="134"/>
      </rPr>
      <t>真实、完整和准确：</t>
    </r>
    <r>
      <rPr>
        <sz val="10"/>
        <rFont val="Arial Narrow"/>
        <charset val="134"/>
      </rPr>
      <t>4</t>
    </r>
    <r>
      <rPr>
        <sz val="10"/>
        <rFont val="宋体"/>
        <charset val="134"/>
      </rPr>
      <t>分，其他：酌情扣分。</t>
    </r>
  </si>
  <si>
    <r>
      <rPr>
        <sz val="10"/>
        <rFont val="宋体"/>
        <charset val="134"/>
      </rPr>
      <t>项目质量可控性</t>
    </r>
    <r>
      <rPr>
        <sz val="10"/>
        <rFont val="Arial Narrow"/>
        <charset val="134"/>
      </rPr>
      <t>4</t>
    </r>
    <r>
      <rPr>
        <sz val="10"/>
        <rFont val="宋体"/>
        <charset val="134"/>
      </rPr>
      <t>分</t>
    </r>
  </si>
  <si>
    <r>
      <rPr>
        <sz val="10"/>
        <rFont val="宋体"/>
        <charset val="134"/>
      </rPr>
      <t>项目实施单位是否为达到项目质量要求而采取了必要的措施，用以反映和考核项目实施单位对项目质量的控制情况。</t>
    </r>
  </si>
  <si>
    <r>
      <rPr>
        <sz val="10"/>
        <rFont val="宋体"/>
        <charset val="134"/>
      </rPr>
      <t>①制定或具有相应的项目质量要求或标准，得</t>
    </r>
    <r>
      <rPr>
        <sz val="10"/>
        <rFont val="Arial Narrow"/>
        <charset val="134"/>
      </rPr>
      <t xml:space="preserve"> 2 </t>
    </r>
    <r>
      <rPr>
        <sz val="10"/>
        <rFont val="宋体"/>
        <charset val="134"/>
      </rPr>
      <t>分；
②采取了相应的项目质量检查、验收等必要的控制措施或手段，得</t>
    </r>
    <r>
      <rPr>
        <sz val="10"/>
        <rFont val="Arial Narrow"/>
        <charset val="134"/>
      </rPr>
      <t>2</t>
    </r>
    <r>
      <rPr>
        <sz val="10"/>
        <rFont val="宋体"/>
        <charset val="134"/>
      </rPr>
      <t>分；
不符合上述评价标准的不得分。</t>
    </r>
  </si>
  <si>
    <r>
      <rPr>
        <sz val="10"/>
        <rFont val="宋体"/>
        <charset val="134"/>
      </rPr>
      <t>产出</t>
    </r>
    <r>
      <rPr>
        <sz val="10"/>
        <rFont val="Arial Narrow"/>
        <charset val="134"/>
      </rPr>
      <t>40</t>
    </r>
    <r>
      <rPr>
        <sz val="10"/>
        <rFont val="宋体"/>
        <charset val="134"/>
      </rPr>
      <t>分</t>
    </r>
  </si>
  <si>
    <r>
      <rPr>
        <sz val="10"/>
        <rFont val="宋体"/>
        <charset val="134"/>
      </rPr>
      <t>产出数量</t>
    </r>
    <r>
      <rPr>
        <sz val="10"/>
        <rFont val="Arial Narrow"/>
        <charset val="134"/>
      </rPr>
      <t>10</t>
    </r>
    <r>
      <rPr>
        <sz val="10"/>
        <rFont val="宋体"/>
        <charset val="134"/>
      </rPr>
      <t>分</t>
    </r>
  </si>
  <si>
    <r>
      <rPr>
        <sz val="10"/>
        <rFont val="宋体"/>
        <charset val="134"/>
      </rPr>
      <t>新建业务技术用房</t>
    </r>
    <r>
      <rPr>
        <sz val="10"/>
        <rFont val="Arial Narrow"/>
        <charset val="134"/>
      </rPr>
      <t>2</t>
    </r>
    <r>
      <rPr>
        <sz val="10"/>
        <rFont val="宋体"/>
        <charset val="134"/>
      </rPr>
      <t>分</t>
    </r>
  </si>
  <si>
    <r>
      <rPr>
        <sz val="10"/>
        <rFont val="宋体"/>
        <charset val="134"/>
      </rPr>
      <t>≥</t>
    </r>
    <r>
      <rPr>
        <sz val="10"/>
        <rFont val="Arial Narrow"/>
        <charset val="134"/>
      </rPr>
      <t>2748.03</t>
    </r>
    <r>
      <rPr>
        <sz val="10"/>
        <rFont val="宋体"/>
        <charset val="134"/>
      </rPr>
      <t>平方米</t>
    </r>
  </si>
  <si>
    <r>
      <rPr>
        <sz val="10"/>
        <rFont val="宋体"/>
        <charset val="134"/>
      </rPr>
      <t>新建业务技术用房</t>
    </r>
    <r>
      <rPr>
        <sz val="10"/>
        <rFont val="Arial Narrow"/>
        <charset val="134"/>
      </rPr>
      <t>2748.03</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</si>
  <si>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新建备勤用房</t>
    </r>
    <r>
      <rPr>
        <sz val="10"/>
        <rFont val="Arial Narrow"/>
        <charset val="134"/>
      </rPr>
      <t>2</t>
    </r>
    <r>
      <rPr>
        <sz val="10"/>
        <rFont val="宋体"/>
        <charset val="134"/>
      </rPr>
      <t>分</t>
    </r>
  </si>
  <si>
    <r>
      <rPr>
        <sz val="10"/>
        <rFont val="宋体"/>
        <charset val="134"/>
      </rPr>
      <t>≥</t>
    </r>
    <r>
      <rPr>
        <sz val="10"/>
        <rFont val="Arial Narrow"/>
        <charset val="134"/>
      </rPr>
      <t>2267.18</t>
    </r>
    <r>
      <rPr>
        <sz val="10"/>
        <rFont val="宋体"/>
        <charset val="134"/>
      </rPr>
      <t>平方米</t>
    </r>
  </si>
  <si>
    <r>
      <rPr>
        <sz val="10"/>
        <rFont val="宋体"/>
        <charset val="134"/>
      </rPr>
      <t>新建备勤用房</t>
    </r>
    <r>
      <rPr>
        <sz val="10"/>
        <rFont val="Arial Narrow"/>
        <charset val="134"/>
      </rPr>
      <t>2267.18</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</si>
  <si>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新建值班室</t>
    </r>
    <r>
      <rPr>
        <sz val="10"/>
        <rFont val="Arial Narrow"/>
        <charset val="134"/>
      </rPr>
      <t xml:space="preserve"> 2</t>
    </r>
    <r>
      <rPr>
        <sz val="10"/>
        <rFont val="宋体"/>
        <charset val="134"/>
      </rPr>
      <t>分</t>
    </r>
  </si>
  <si>
    <r>
      <rPr>
        <sz val="10"/>
        <rFont val="宋体"/>
        <charset val="134"/>
      </rPr>
      <t>≥</t>
    </r>
    <r>
      <rPr>
        <sz val="10"/>
        <rFont val="Arial Narrow"/>
        <charset val="134"/>
      </rPr>
      <t>30.60</t>
    </r>
    <r>
      <rPr>
        <sz val="10"/>
        <rFont val="宋体"/>
        <charset val="134"/>
      </rPr>
      <t>平方米</t>
    </r>
  </si>
  <si>
    <r>
      <rPr>
        <sz val="10"/>
        <rFont val="宋体"/>
        <charset val="134"/>
      </rPr>
      <t>新建值班室</t>
    </r>
    <r>
      <rPr>
        <sz val="10"/>
        <rFont val="Arial Narrow"/>
        <charset val="134"/>
      </rPr>
      <t>30.60</t>
    </r>
    <r>
      <rPr>
        <sz val="10"/>
        <rFont val="宋体"/>
        <charset val="134"/>
      </rPr>
      <t>平方米。达到指标要求得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</si>
  <si>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业务用房设备</t>
    </r>
    <r>
      <rPr>
        <sz val="10"/>
        <rFont val="Arial Narrow"/>
        <charset val="134"/>
      </rPr>
      <t>1</t>
    </r>
    <r>
      <rPr>
        <sz val="10"/>
        <rFont val="宋体"/>
        <charset val="134"/>
      </rPr>
      <t>分</t>
    </r>
  </si>
  <si>
    <r>
      <rPr>
        <sz val="10"/>
        <rFont val="宋体"/>
        <charset val="134"/>
      </rPr>
      <t>≥</t>
    </r>
    <r>
      <rPr>
        <sz val="10"/>
        <rFont val="Arial Narrow"/>
        <charset val="134"/>
      </rPr>
      <t>1</t>
    </r>
    <r>
      <rPr>
        <sz val="10"/>
        <rFont val="宋体"/>
        <charset val="134"/>
      </rPr>
      <t>项</t>
    </r>
  </si>
  <si>
    <r>
      <rPr>
        <sz val="10"/>
        <rFont val="宋体"/>
        <charset val="134"/>
      </rPr>
      <t>购置业务用房设备</t>
    </r>
    <r>
      <rPr>
        <sz val="10"/>
        <rFont val="Arial Narrow"/>
        <charset val="134"/>
      </rPr>
      <t>1</t>
    </r>
    <r>
      <rPr>
        <sz val="10"/>
        <rFont val="宋体"/>
        <charset val="134"/>
      </rPr>
      <t>项。达到指标要求得</t>
    </r>
    <r>
      <rPr>
        <sz val="10"/>
        <rFont val="Arial Narrow"/>
        <charset val="134"/>
      </rPr>
      <t>1</t>
    </r>
    <r>
      <rPr>
        <sz val="10"/>
        <rFont val="宋体"/>
        <charset val="134"/>
      </rPr>
      <t>分，未达到指标要求扣</t>
    </r>
    <r>
      <rPr>
        <sz val="10"/>
        <rFont val="Arial Narrow"/>
        <charset val="134"/>
      </rPr>
      <t>1</t>
    </r>
    <r>
      <rPr>
        <sz val="10"/>
        <rFont val="宋体"/>
        <charset val="134"/>
      </rPr>
      <t>分。</t>
    </r>
  </si>
  <si>
    <r>
      <rPr>
        <sz val="10"/>
        <rFont val="宋体"/>
        <charset val="134"/>
      </rPr>
      <t>备勤用房设备</t>
    </r>
    <r>
      <rPr>
        <sz val="10"/>
        <rFont val="Arial Narrow"/>
        <charset val="134"/>
      </rPr>
      <t>1</t>
    </r>
    <r>
      <rPr>
        <sz val="10"/>
        <rFont val="宋体"/>
        <charset val="134"/>
      </rPr>
      <t>分</t>
    </r>
  </si>
  <si>
    <r>
      <rPr>
        <sz val="10"/>
        <rFont val="宋体"/>
        <charset val="134"/>
      </rPr>
      <t>购置备勤用房设备</t>
    </r>
    <r>
      <rPr>
        <sz val="10"/>
        <rFont val="Arial Narrow"/>
        <charset val="134"/>
      </rPr>
      <t>1</t>
    </r>
    <r>
      <rPr>
        <sz val="10"/>
        <rFont val="宋体"/>
        <charset val="134"/>
      </rPr>
      <t>项。达到指标要求得</t>
    </r>
    <r>
      <rPr>
        <sz val="10"/>
        <rFont val="Arial Narrow"/>
        <charset val="134"/>
      </rPr>
      <t>1</t>
    </r>
    <r>
      <rPr>
        <sz val="10"/>
        <rFont val="宋体"/>
        <charset val="134"/>
      </rPr>
      <t>分，未达到指标要求扣</t>
    </r>
    <r>
      <rPr>
        <sz val="10"/>
        <rFont val="Arial Narrow"/>
        <charset val="134"/>
      </rPr>
      <t>1</t>
    </r>
    <r>
      <rPr>
        <sz val="10"/>
        <rFont val="宋体"/>
        <charset val="134"/>
      </rPr>
      <t>分。</t>
    </r>
  </si>
  <si>
    <r>
      <rPr>
        <sz val="10"/>
        <rFont val="宋体"/>
        <charset val="134"/>
      </rPr>
      <t>交警指挥调度平台设备</t>
    </r>
    <r>
      <rPr>
        <sz val="10"/>
        <rFont val="Arial Narrow"/>
        <charset val="134"/>
      </rPr>
      <t>2</t>
    </r>
    <r>
      <rPr>
        <sz val="10"/>
        <rFont val="宋体"/>
        <charset val="134"/>
      </rPr>
      <t>分</t>
    </r>
  </si>
  <si>
    <r>
      <rPr>
        <sz val="10"/>
        <rFont val="宋体"/>
        <charset val="134"/>
      </rPr>
      <t>购置交警指挥调度平台设备</t>
    </r>
    <r>
      <rPr>
        <sz val="10"/>
        <rFont val="Arial Narrow"/>
        <charset val="134"/>
      </rPr>
      <t>1</t>
    </r>
    <r>
      <rPr>
        <sz val="10"/>
        <rFont val="宋体"/>
        <charset val="134"/>
      </rPr>
      <t>项。达到指标要求得</t>
    </r>
    <r>
      <rPr>
        <sz val="10"/>
        <rFont val="Arial Narrow"/>
        <charset val="134"/>
      </rPr>
      <t>2</t>
    </r>
    <r>
      <rPr>
        <sz val="10"/>
        <rFont val="宋体"/>
        <charset val="134"/>
      </rPr>
      <t>分，未达到指标要求扣</t>
    </r>
    <r>
      <rPr>
        <sz val="10"/>
        <rFont val="Arial Narrow"/>
        <charset val="134"/>
      </rPr>
      <t>2</t>
    </r>
    <r>
      <rPr>
        <sz val="10"/>
        <rFont val="宋体"/>
        <charset val="134"/>
      </rPr>
      <t>分。</t>
    </r>
  </si>
  <si>
    <r>
      <rPr>
        <sz val="10"/>
        <rFont val="宋体"/>
        <charset val="134"/>
      </rPr>
      <t>产出质量</t>
    </r>
    <r>
      <rPr>
        <sz val="10"/>
        <rFont val="Arial Narrow"/>
        <charset val="134"/>
      </rPr>
      <t>10</t>
    </r>
    <r>
      <rPr>
        <sz val="10"/>
        <rFont val="宋体"/>
        <charset val="134"/>
      </rPr>
      <t>分</t>
    </r>
  </si>
  <si>
    <r>
      <rPr>
        <sz val="10"/>
        <rFont val="宋体"/>
        <charset val="134"/>
      </rPr>
      <t>项目验收合格率</t>
    </r>
    <r>
      <rPr>
        <sz val="10"/>
        <rFont val="Arial Narrow"/>
        <charset val="134"/>
      </rPr>
      <t>10</t>
    </r>
    <r>
      <rPr>
        <sz val="10"/>
        <rFont val="宋体"/>
        <charset val="134"/>
      </rPr>
      <t>分</t>
    </r>
  </si>
  <si>
    <r>
      <rPr>
        <sz val="10"/>
        <rFont val="宋体"/>
        <charset val="134"/>
      </rPr>
      <t>≥</t>
    </r>
    <r>
      <rPr>
        <sz val="10"/>
        <rFont val="Arial Narrow"/>
        <charset val="134"/>
      </rPr>
      <t>100%</t>
    </r>
  </si>
  <si>
    <r>
      <rPr>
        <sz val="10"/>
        <rFont val="宋体"/>
        <charset val="134"/>
      </rPr>
      <t>项目验收合格率≥</t>
    </r>
    <r>
      <rPr>
        <sz val="10"/>
        <rFont val="Arial Narrow"/>
        <charset val="134"/>
      </rPr>
      <t>100%</t>
    </r>
    <r>
      <rPr>
        <sz val="10"/>
        <rFont val="宋体"/>
        <charset val="134"/>
      </rPr>
      <t>，得</t>
    </r>
    <r>
      <rPr>
        <sz val="10"/>
        <rFont val="Arial Narrow"/>
        <charset val="134"/>
      </rPr>
      <t>10</t>
    </r>
    <r>
      <rPr>
        <sz val="10"/>
        <rFont val="宋体"/>
        <charset val="134"/>
      </rPr>
      <t>分。</t>
    </r>
  </si>
  <si>
    <r>
      <rPr>
        <sz val="10"/>
        <rFont val="宋体"/>
        <charset val="134"/>
      </rPr>
      <t>确定对已栽种部分，是否有树苗成活率的称量控制？（截止评价时点存活率</t>
    </r>
    <r>
      <rPr>
        <sz val="10"/>
        <rFont val="Arial Narrow"/>
        <charset val="134"/>
      </rPr>
      <t>100%</t>
    </r>
    <r>
      <rPr>
        <sz val="10"/>
        <rFont val="宋体"/>
        <charset val="134"/>
      </rPr>
      <t>）</t>
    </r>
  </si>
  <si>
    <r>
      <rPr>
        <sz val="10"/>
        <rFont val="宋体"/>
        <charset val="134"/>
      </rPr>
      <t>产出时效</t>
    </r>
    <r>
      <rPr>
        <sz val="10"/>
        <rFont val="Arial Narrow"/>
        <charset val="134"/>
      </rPr>
      <t>10</t>
    </r>
    <r>
      <rPr>
        <sz val="10"/>
        <rFont val="宋体"/>
        <charset val="134"/>
      </rPr>
      <t>分</t>
    </r>
  </si>
  <si>
    <r>
      <rPr>
        <sz val="10"/>
        <rFont val="宋体"/>
        <charset val="134"/>
      </rPr>
      <t>工程完成时间</t>
    </r>
    <r>
      <rPr>
        <sz val="10"/>
        <rFont val="Arial Narrow"/>
        <charset val="134"/>
      </rPr>
      <t>10</t>
    </r>
    <r>
      <rPr>
        <sz val="10"/>
        <rFont val="宋体"/>
        <charset val="134"/>
      </rPr>
      <t>分</t>
    </r>
  </si>
  <si>
    <r>
      <rPr>
        <sz val="10"/>
        <color indexed="8"/>
        <rFont val="宋体"/>
        <charset val="134"/>
      </rPr>
      <t>工作量是否达到计划进度。</t>
    </r>
  </si>
  <si>
    <r>
      <rPr>
        <sz val="10"/>
        <rFont val="宋体"/>
        <charset val="134"/>
      </rPr>
      <t>计划指标</t>
    </r>
    <r>
      <rPr>
        <sz val="10"/>
        <rFont val="Arial Narrow"/>
        <charset val="134"/>
      </rPr>
      <t>2025</t>
    </r>
    <r>
      <rPr>
        <sz val="10"/>
        <rFont val="宋体"/>
        <charset val="134"/>
      </rPr>
      <t>年</t>
    </r>
    <r>
      <rPr>
        <sz val="10"/>
        <rFont val="Arial Narrow"/>
        <charset val="134"/>
      </rPr>
      <t>4</t>
    </r>
    <r>
      <rPr>
        <sz val="10"/>
        <rFont val="宋体"/>
        <charset val="134"/>
      </rPr>
      <t>月</t>
    </r>
    <r>
      <rPr>
        <sz val="10"/>
        <rFont val="Arial Narrow"/>
        <charset val="134"/>
      </rPr>
      <t>24</t>
    </r>
    <r>
      <rPr>
        <sz val="10"/>
        <rFont val="宋体"/>
        <charset val="134"/>
      </rPr>
      <t>日完成，截止</t>
    </r>
    <r>
      <rPr>
        <sz val="10"/>
        <rFont val="Arial Narrow"/>
        <charset val="134"/>
      </rPr>
      <t>2024</t>
    </r>
    <r>
      <rPr>
        <sz val="10"/>
        <rFont val="宋体"/>
        <charset val="134"/>
      </rPr>
      <t>年</t>
    </r>
    <r>
      <rPr>
        <sz val="10"/>
        <rFont val="Arial Narrow"/>
        <charset val="134"/>
      </rPr>
      <t>12</t>
    </r>
    <r>
      <rPr>
        <sz val="10"/>
        <rFont val="宋体"/>
        <charset val="134"/>
      </rPr>
      <t>月</t>
    </r>
    <r>
      <rPr>
        <sz val="10"/>
        <rFont val="Arial Narrow"/>
        <charset val="134"/>
      </rPr>
      <t>31</t>
    </r>
    <r>
      <rPr>
        <sz val="10"/>
        <rFont val="宋体"/>
        <charset val="134"/>
      </rPr>
      <t>日完成工作量是否达到计划进度，达到工作进度，得满分，每低于</t>
    </r>
    <r>
      <rPr>
        <sz val="10"/>
        <rFont val="Arial Narrow"/>
        <charset val="134"/>
      </rPr>
      <t>10%</t>
    </r>
    <r>
      <rPr>
        <sz val="10"/>
        <rFont val="宋体"/>
        <charset val="134"/>
      </rPr>
      <t>，扣</t>
    </r>
    <r>
      <rPr>
        <sz val="10"/>
        <rFont val="Arial Narrow"/>
        <charset val="134"/>
      </rPr>
      <t>1</t>
    </r>
    <r>
      <rPr>
        <sz val="10"/>
        <rFont val="宋体"/>
        <charset val="134"/>
      </rPr>
      <t>分，扣完为止。</t>
    </r>
  </si>
  <si>
    <r>
      <rPr>
        <sz val="10"/>
        <rFont val="宋体"/>
        <charset val="134"/>
      </rPr>
      <t>需要先确定</t>
    </r>
    <r>
      <rPr>
        <sz val="10"/>
        <rFont val="Arial Narrow"/>
        <charset val="134"/>
      </rPr>
      <t>10</t>
    </r>
    <r>
      <rPr>
        <sz val="10"/>
        <rFont val="宋体"/>
        <charset val="134"/>
      </rPr>
      <t>月底的总目标，再确定是否完成了计划进度</t>
    </r>
  </si>
  <si>
    <r>
      <rPr>
        <sz val="10"/>
        <rFont val="宋体"/>
        <charset val="134"/>
      </rPr>
      <t>产出成本</t>
    </r>
    <r>
      <rPr>
        <sz val="10"/>
        <rFont val="Arial Narrow"/>
        <charset val="134"/>
      </rPr>
      <t>10</t>
    </r>
    <r>
      <rPr>
        <sz val="10"/>
        <rFont val="宋体"/>
        <charset val="134"/>
      </rPr>
      <t>分</t>
    </r>
  </si>
  <si>
    <r>
      <rPr>
        <sz val="10"/>
        <rFont val="宋体"/>
        <charset val="134"/>
      </rPr>
      <t>成本控制率</t>
    </r>
    <r>
      <rPr>
        <sz val="10"/>
        <rFont val="Arial Narrow"/>
        <charset val="134"/>
      </rPr>
      <t>10</t>
    </r>
    <r>
      <rPr>
        <sz val="10"/>
        <rFont val="宋体"/>
        <charset val="134"/>
      </rPr>
      <t>分</t>
    </r>
  </si>
  <si>
    <r>
      <rPr>
        <sz val="10"/>
        <rFont val="宋体"/>
        <charset val="134"/>
      </rPr>
      <t>项目经费管理体现成本节约；</t>
    </r>
    <r>
      <rPr>
        <sz val="10"/>
        <rFont val="Arial Narrow"/>
        <charset val="134"/>
      </rPr>
      <t xml:space="preserve"> </t>
    </r>
    <r>
      <rPr>
        <sz val="10"/>
        <rFont val="宋体"/>
        <charset val="134"/>
      </rPr>
      <t>管理实际成本及与概算批复成本的比率。</t>
    </r>
  </si>
  <si>
    <r>
      <rPr>
        <sz val="10"/>
        <rFont val="宋体"/>
        <charset val="134"/>
      </rPr>
      <t>截止</t>
    </r>
    <r>
      <rPr>
        <sz val="10"/>
        <rFont val="Arial Narrow"/>
        <charset val="134"/>
      </rPr>
      <t>2024</t>
    </r>
    <r>
      <rPr>
        <sz val="10"/>
        <rFont val="宋体"/>
        <charset val="134"/>
      </rPr>
      <t>年</t>
    </r>
    <r>
      <rPr>
        <sz val="10"/>
        <rFont val="Arial Narrow"/>
        <charset val="134"/>
      </rPr>
      <t>12</t>
    </r>
    <r>
      <rPr>
        <sz val="10"/>
        <rFont val="宋体"/>
        <charset val="134"/>
      </rPr>
      <t>月</t>
    </r>
    <r>
      <rPr>
        <sz val="10"/>
        <rFont val="Arial Narrow"/>
        <charset val="134"/>
      </rPr>
      <t>31</t>
    </r>
    <r>
      <rPr>
        <sz val="10"/>
        <rFont val="宋体"/>
        <charset val="134"/>
      </rPr>
      <t>日的工程进度，计算对应项目成本，对应成本控制率</t>
    </r>
    <r>
      <rPr>
        <sz val="10"/>
        <rFont val="Arial Narrow"/>
        <charset val="134"/>
      </rPr>
      <t>85%-100%</t>
    </r>
    <r>
      <rPr>
        <sz val="10"/>
        <rFont val="宋体"/>
        <charset val="134"/>
      </rPr>
      <t>得满分，大于</t>
    </r>
    <r>
      <rPr>
        <sz val="10"/>
        <rFont val="Arial Narrow"/>
        <charset val="134"/>
      </rPr>
      <t>105%</t>
    </r>
    <r>
      <rPr>
        <sz val="10"/>
        <rFont val="宋体"/>
        <charset val="134"/>
      </rPr>
      <t>或者小于</t>
    </r>
    <r>
      <rPr>
        <sz val="10"/>
        <rFont val="Arial Narrow"/>
        <charset val="134"/>
      </rPr>
      <t>80%</t>
    </r>
    <r>
      <rPr>
        <sz val="10"/>
        <rFont val="宋体"/>
        <charset val="134"/>
      </rPr>
      <t>，此项不得分。</t>
    </r>
  </si>
  <si>
    <r>
      <rPr>
        <b/>
        <sz val="10"/>
        <rFont val="宋体"/>
        <charset val="134"/>
      </rPr>
      <t>合计</t>
    </r>
  </si>
  <si>
    <r>
      <rPr>
        <b/>
        <sz val="10"/>
        <rFont val="宋体"/>
        <charset val="134"/>
      </rPr>
      <t>注：得分≥</t>
    </r>
    <r>
      <rPr>
        <b/>
        <sz val="10"/>
        <rFont val="Arial Narrow"/>
        <charset val="134"/>
      </rPr>
      <t>90</t>
    </r>
    <r>
      <rPr>
        <b/>
        <sz val="10"/>
        <rFont val="宋体"/>
        <charset val="134"/>
      </rPr>
      <t>为优秀，</t>
    </r>
    <r>
      <rPr>
        <b/>
        <sz val="10"/>
        <rFont val="Arial Narrow"/>
        <charset val="134"/>
      </rPr>
      <t>90</t>
    </r>
    <r>
      <rPr>
        <b/>
        <sz val="10"/>
        <rFont val="宋体"/>
        <charset val="134"/>
      </rPr>
      <t>＞得分≥</t>
    </r>
    <r>
      <rPr>
        <b/>
        <sz val="10"/>
        <rFont val="Arial Narrow"/>
        <charset val="134"/>
      </rPr>
      <t>80</t>
    </r>
    <r>
      <rPr>
        <b/>
        <sz val="10"/>
        <rFont val="宋体"/>
        <charset val="134"/>
      </rPr>
      <t>为良好，</t>
    </r>
    <r>
      <rPr>
        <b/>
        <sz val="10"/>
        <rFont val="Arial Narrow"/>
        <charset val="134"/>
      </rPr>
      <t>80</t>
    </r>
    <r>
      <rPr>
        <b/>
        <sz val="10"/>
        <rFont val="宋体"/>
        <charset val="134"/>
      </rPr>
      <t>＞得分≥</t>
    </r>
    <r>
      <rPr>
        <b/>
        <sz val="10"/>
        <rFont val="Arial Narrow"/>
        <charset val="134"/>
      </rPr>
      <t>60</t>
    </r>
    <r>
      <rPr>
        <b/>
        <sz val="10"/>
        <rFont val="宋体"/>
        <charset val="134"/>
      </rPr>
      <t>为合格，得分＜</t>
    </r>
    <r>
      <rPr>
        <b/>
        <sz val="10"/>
        <rFont val="Arial Narrow"/>
        <charset val="134"/>
      </rPr>
      <t>60</t>
    </r>
    <r>
      <rPr>
        <b/>
        <sz val="10"/>
        <rFont val="宋体"/>
        <charset val="134"/>
      </rPr>
      <t>为不合格。</t>
    </r>
  </si>
  <si>
    <r>
      <rPr>
        <sz val="10"/>
        <color rgb="FF000000"/>
        <rFont val="宋体"/>
        <charset val="134"/>
      </rPr>
      <t>合同</t>
    </r>
  </si>
  <si>
    <t>对方单位确定方式</t>
  </si>
  <si>
    <r>
      <rPr>
        <sz val="10"/>
        <color rgb="FF000000"/>
        <rFont val="宋体"/>
        <charset val="134"/>
      </rPr>
      <t>合同金额</t>
    </r>
  </si>
  <si>
    <t>概算金额</t>
  </si>
  <si>
    <t>已支付金额</t>
  </si>
  <si>
    <t>工程量50%应支付金额</t>
  </si>
  <si>
    <r>
      <rPr>
        <sz val="10"/>
        <color rgb="FF000000"/>
        <rFont val="宋体"/>
        <charset val="134"/>
      </rPr>
      <t>开工时间</t>
    </r>
  </si>
  <si>
    <t>完工时间</t>
  </si>
  <si>
    <r>
      <rPr>
        <sz val="10"/>
        <color rgb="FF000000"/>
        <rFont val="宋体"/>
        <charset val="134"/>
      </rPr>
      <t>签订日期</t>
    </r>
  </si>
  <si>
    <r>
      <rPr>
        <sz val="10"/>
        <color rgb="FF000000"/>
        <rFont val="宋体"/>
        <charset val="134"/>
      </rPr>
      <t>立项批准文号</t>
    </r>
  </si>
  <si>
    <r>
      <rPr>
        <sz val="10"/>
        <color rgb="FF000000"/>
        <rFont val="宋体"/>
        <charset val="134"/>
      </rPr>
      <t>承包人</t>
    </r>
  </si>
  <si>
    <t>最终定价情况</t>
  </si>
  <si>
    <t>建筑安装费</t>
  </si>
  <si>
    <t>公开招标</t>
  </si>
  <si>
    <t>林巴宜发改立项〔2023〕57号</t>
  </si>
  <si>
    <t>中鼎远发建工集团有限公司</t>
  </si>
  <si>
    <t>合同签订支付预付款30%；完成工程量50%拨付20%；完成工程总量80%支付30%；竣工验收后支付17%；留3%质保金</t>
  </si>
  <si>
    <t>工程监理费</t>
  </si>
  <si>
    <t>西藏铭泰项目管理有限公司</t>
  </si>
  <si>
    <t>项目工程达到50%支付50%；项目工程达到80%支付30%；项目竣工验收后20%</t>
  </si>
  <si>
    <t>招标代理费</t>
  </si>
  <si>
    <t>西藏诚正工程项目管理有限公司</t>
  </si>
  <si>
    <t>一次性支付</t>
  </si>
  <si>
    <t xml:space="preserve"> </t>
  </si>
  <si>
    <t>施工图审查费</t>
  </si>
  <si>
    <t>西藏正兴建筑工程施工图审查有限公司</t>
  </si>
  <si>
    <t>施工图设计文件审查合格书出具后一次性付清</t>
  </si>
  <si>
    <t>工程勘察费</t>
  </si>
  <si>
    <t>林芝市巴宜区宏杰勘察设计实业有限公司</t>
  </si>
  <si>
    <t>提交勘察成果后7日内付清全部工程款</t>
  </si>
  <si>
    <t>工程设计费</t>
  </si>
  <si>
    <t>西安大唐土木工程勘测设计研究院有限公司</t>
  </si>
  <si>
    <t>施工进场付90%；竣工结算完成后支付10%</t>
  </si>
  <si>
    <t>可研编制费</t>
  </si>
  <si>
    <t>提交可研报告并收到批复文件下达后一次性支付</t>
  </si>
  <si>
    <t>跟踪评审费</t>
  </si>
  <si>
    <t>四川建兴工程造价咨询有限公司</t>
  </si>
  <si>
    <t>施工进度完成50%支付50%86443.5元；工程量达到80%支付30%51866.1元；出具跟踪评审报告后支付20%34577.4元</t>
  </si>
  <si>
    <t>工程测量费</t>
  </si>
  <si>
    <t>四川高图思维地理信息有限公司</t>
  </si>
  <si>
    <t>地质灾害危险性评价费</t>
  </si>
  <si>
    <t>江西有色地质矿产勘察开发院</t>
  </si>
  <si>
    <t>审查验收通过并拿到专家评审意见后一次性支付</t>
  </si>
  <si>
    <t>工程质量检测费</t>
  </si>
  <si>
    <t>西藏建业工程检测技术有限公司</t>
  </si>
  <si>
    <t>签订合同付50%45318元，提交报告付50%45318元</t>
  </si>
  <si>
    <t>水土保持费</t>
  </si>
  <si>
    <t>西藏云海环保技术服务有限公司</t>
  </si>
  <si>
    <t>水土保持自主验收通过后一次性付款</t>
  </si>
  <si>
    <t>建设单位管理费</t>
  </si>
  <si>
    <t>工程预备费</t>
  </si>
  <si>
    <r>
      <rPr>
        <sz val="10"/>
        <color rgb="FF000000"/>
        <rFont val="宋体"/>
        <charset val="134"/>
      </rPr>
      <t>合计</t>
    </r>
  </si>
  <si>
    <t>概算批复</t>
  </si>
  <si>
    <t>项目总造价</t>
  </si>
  <si>
    <t>应付金额</t>
  </si>
  <si>
    <t>实付金额</t>
  </si>
  <si>
    <r>
      <rPr>
        <sz val="10"/>
        <color rgb="FF000000"/>
        <rFont val="宋体"/>
        <charset val="134"/>
      </rPr>
      <t>实付</t>
    </r>
    <r>
      <rPr>
        <sz val="10"/>
        <color rgb="FF000000"/>
        <rFont val="Calibri"/>
        <charset val="134"/>
      </rPr>
      <t>/</t>
    </r>
    <r>
      <rPr>
        <sz val="10"/>
        <color rgb="FF000000"/>
        <rFont val="宋体"/>
        <charset val="134"/>
      </rPr>
      <t>应付</t>
    </r>
  </si>
  <si>
    <t>成本控制率</t>
  </si>
  <si>
    <t>到位资金</t>
  </si>
  <si>
    <t>资金到位率</t>
  </si>
  <si>
    <r>
      <rPr>
        <sz val="10"/>
        <color rgb="FF000000"/>
        <rFont val="Calibri"/>
        <charset val="134"/>
      </rPr>
      <t>2024</t>
    </r>
    <r>
      <rPr>
        <sz val="10"/>
        <color rgb="FF000000"/>
        <rFont val="宋体"/>
        <charset val="134"/>
      </rPr>
      <t>年</t>
    </r>
    <r>
      <rPr>
        <sz val="10"/>
        <color rgb="FF000000"/>
        <rFont val="Calibri"/>
        <charset val="134"/>
      </rPr>
      <t>6</t>
    </r>
    <r>
      <rPr>
        <sz val="10"/>
        <color rgb="FF000000"/>
        <rFont val="宋体"/>
        <charset val="134"/>
      </rPr>
      <t>月</t>
    </r>
    <r>
      <rPr>
        <sz val="10"/>
        <color rgb="FF000000"/>
        <rFont val="Calibri"/>
        <charset val="134"/>
      </rPr>
      <t>92#</t>
    </r>
    <r>
      <rPr>
        <sz val="10"/>
        <color rgb="FF000000"/>
        <rFont val="宋体"/>
        <charset val="134"/>
      </rPr>
      <t>凭证收到项目资金</t>
    </r>
    <r>
      <rPr>
        <sz val="10"/>
        <color rgb="FF000000"/>
        <rFont val="Calibri"/>
        <charset val="134"/>
      </rPr>
      <t xml:space="preserve">
</t>
    </r>
  </si>
  <si>
    <t>辅助明细帐</t>
  </si>
  <si>
    <t>20240101 至 20241231</t>
  </si>
  <si>
    <t>账套：11100101-巴宜区公安局机关</t>
  </si>
  <si>
    <t>预算项目:54040225T000001891392-林芝市巴宜区交警大队业务用房建设项目</t>
  </si>
  <si>
    <t>金额单位：元</t>
  </si>
  <si>
    <t>2024年</t>
  </si>
  <si>
    <t>凭证编号</t>
  </si>
  <si>
    <t>摘要</t>
  </si>
  <si>
    <t>借方</t>
  </si>
  <si>
    <t>贷方</t>
  </si>
  <si>
    <t>借/贷</t>
  </si>
  <si>
    <t>余额</t>
  </si>
  <si>
    <t>月</t>
  </si>
  <si>
    <t>日</t>
  </si>
  <si>
    <t>年初数</t>
  </si>
  <si>
    <t>借</t>
  </si>
  <si>
    <t>期初数</t>
  </si>
  <si>
    <t>6</t>
  </si>
  <si>
    <t>记-92</t>
  </si>
  <si>
    <t>收林芝市巴宜区交警大队业务用房建设项目</t>
  </si>
  <si>
    <t>本月合计</t>
  </si>
  <si>
    <t>本年累计</t>
  </si>
  <si>
    <t>9</t>
  </si>
  <si>
    <t>记-47</t>
  </si>
  <si>
    <t>付交警大队业务用房工程测量费50%（检测费）</t>
  </si>
  <si>
    <t>记-48</t>
  </si>
  <si>
    <t>付公安局交警大队业务用房地勘服务100%</t>
  </si>
  <si>
    <t>记-49</t>
  </si>
  <si>
    <t>付公安局交警大队业务用房招标代理100%</t>
  </si>
  <si>
    <t>记-50</t>
  </si>
  <si>
    <t>付公安局交警大队业务用房施工图审查100%</t>
  </si>
  <si>
    <t>记-51</t>
  </si>
  <si>
    <t>付公安局交警大队业务用房测量100%</t>
  </si>
  <si>
    <t>记-52</t>
  </si>
  <si>
    <t>付交警大队业务用房设计款90%</t>
  </si>
  <si>
    <t>记-68</t>
  </si>
  <si>
    <t>付林芝市巴宜区交警大队业务用房建设项目预付款</t>
  </si>
  <si>
    <t>10</t>
  </si>
  <si>
    <t>记-28</t>
  </si>
  <si>
    <t>林芝市巴宜区交警大队业务用房建设项目地质灾害评估款</t>
  </si>
  <si>
    <t>记-29</t>
  </si>
  <si>
    <t>付林芝市巴宜区交警大队业务用房建设项目全部可研编制款</t>
  </si>
  <si>
    <t>11</t>
  </si>
  <si>
    <t>记-95</t>
  </si>
  <si>
    <t>付交警大队业务用房项目水土保持款</t>
  </si>
  <si>
    <t>记-89</t>
  </si>
  <si>
    <t>转农民工专户交警大队业务用房建设项目民工工资</t>
  </si>
  <si>
    <t>12</t>
  </si>
  <si>
    <t>记-105</t>
  </si>
  <si>
    <t>付巴宜区交警大队业务用房20%建安费</t>
  </si>
  <si>
    <t>记-110</t>
  </si>
  <si>
    <t>付交警大队业务用房工程跟踪评审费</t>
  </si>
  <si>
    <t>记-111</t>
  </si>
  <si>
    <t>付交警大队业务用房监理费50%</t>
  </si>
  <si>
    <t>记-140</t>
  </si>
  <si>
    <t>调剂回收2024年各类经费</t>
  </si>
  <si>
    <t>转-5</t>
  </si>
  <si>
    <t>财政拨款预算收入—项目支出结转</t>
  </si>
  <si>
    <t>转-8</t>
  </si>
  <si>
    <t>行政支出—项目支出结转</t>
  </si>
  <si>
    <t>内容</t>
  </si>
  <si>
    <t>决策</t>
  </si>
  <si>
    <t>过程</t>
  </si>
  <si>
    <t>产出</t>
  </si>
  <si>
    <t>合计</t>
  </si>
  <si>
    <t>目标分</t>
  </si>
  <si>
    <t>实际得分</t>
  </si>
  <si>
    <t>得分率</t>
  </si>
</sst>
</file>

<file path=xl/styles.xml><?xml version="1.0" encoding="utf-8"?>
<styleSheet xmlns="http://schemas.openxmlformats.org/spreadsheetml/2006/main">
  <numFmts count="10">
    <numFmt numFmtId="176" formatCode="#,##0.00_ "/>
    <numFmt numFmtId="177" formatCode="0.0000%"/>
    <numFmt numFmtId="178" formatCode="_ * #,##0.000_ ;_ * \-#,##0.000_ ;_ * &quot;-&quot;??_ ;_ @_ "/>
    <numFmt numFmtId="42" formatCode="_ &quot;￥&quot;* #,##0_ ;_ &quot;￥&quot;* \-#,##0_ ;_ &quot;￥&quot;* &quot;-&quot;_ ;_ @_ "/>
    <numFmt numFmtId="179" formatCode="yyyy&quot;年&quot;m&quot;月&quot;d&quot;日&quot;;@"/>
    <numFmt numFmtId="41" formatCode="_ * #,##0_ ;_ * \-#,##0_ ;_ * &quot;-&quot;_ ;_ @_ "/>
    <numFmt numFmtId="44" formatCode="_ &quot;￥&quot;* #,##0.00_ ;_ &quot;￥&quot;* \-#,##0.00_ ;_ &quot;￥&quot;* &quot;-&quot;??_ ;_ @_ "/>
    <numFmt numFmtId="180" formatCode="0.00;_礀"/>
    <numFmt numFmtId="43" formatCode="_ * #,##0.00_ ;_ * \-#,##0.00_ ;_ * &quot;-&quot;??_ ;_ @_ "/>
    <numFmt numFmtId="181" formatCode="0.00_ "/>
  </numFmts>
  <fonts count="49">
    <font>
      <sz val="11"/>
      <color indexed="8"/>
      <name val="宋体"/>
      <charset val="134"/>
    </font>
    <font>
      <sz val="11"/>
      <color rgb="FF000000"/>
      <name val="宋体"/>
      <charset val="134"/>
    </font>
    <font>
      <sz val="11"/>
      <color rgb="FF000000"/>
      <name val="Arial Narrow"/>
      <charset val="134"/>
    </font>
    <font>
      <sz val="11"/>
      <color indexed="8"/>
      <name val="宋体"/>
      <charset val="134"/>
      <scheme val="minor"/>
    </font>
    <font>
      <sz val="9"/>
      <color rgb="FF000000"/>
      <name val="SimSun"/>
      <charset val="134"/>
    </font>
    <font>
      <sz val="10"/>
      <color rgb="FFC0C0C0"/>
      <name val="SimSun"/>
      <charset val="134"/>
    </font>
    <font>
      <sz val="9"/>
      <color rgb="FF000000"/>
      <name val="simhei"/>
      <charset val="134"/>
    </font>
    <font>
      <b/>
      <sz val="14"/>
      <color rgb="FF000000"/>
      <name val="黑体"/>
      <charset val="134"/>
    </font>
    <font>
      <sz val="10"/>
      <color rgb="FF000000"/>
      <name val="SimSun"/>
      <charset val="134"/>
    </font>
    <font>
      <sz val="11"/>
      <color rgb="FF000000"/>
      <name val="SimSun"/>
      <charset val="134"/>
    </font>
    <font>
      <b/>
      <sz val="11"/>
      <color rgb="FF000000"/>
      <name val="宋体"/>
      <charset val="134"/>
    </font>
    <font>
      <u/>
      <sz val="11"/>
      <color rgb="FF0000FF"/>
      <name val="SimSun"/>
      <charset val="134"/>
    </font>
    <font>
      <sz val="11"/>
      <name val="SimSun"/>
      <charset val="134"/>
    </font>
    <font>
      <sz val="10"/>
      <color rgb="FF000000"/>
      <name val="宋体"/>
      <charset val="134"/>
    </font>
    <font>
      <sz val="10"/>
      <color rgb="FF000000"/>
      <name val="Calibri"/>
      <charset val="134"/>
    </font>
    <font>
      <sz val="10"/>
      <name val="Calibri"/>
      <charset val="134"/>
    </font>
    <font>
      <sz val="11"/>
      <name val="宋体"/>
      <charset val="134"/>
    </font>
    <font>
      <sz val="10"/>
      <name val="宋体"/>
      <charset val="134"/>
    </font>
    <font>
      <b/>
      <sz val="10"/>
      <name val="Arial Narrow"/>
      <charset val="134"/>
    </font>
    <font>
      <sz val="10"/>
      <name val="Arial Narrow"/>
      <charset val="134"/>
    </font>
    <font>
      <b/>
      <sz val="14"/>
      <name val="宋体"/>
      <charset val="134"/>
    </font>
    <font>
      <b/>
      <sz val="14"/>
      <name val="Arial Narrow"/>
      <charset val="134"/>
    </font>
    <font>
      <sz val="10"/>
      <color indexed="8"/>
      <name val="Arial Narrow"/>
      <charset val="134"/>
    </font>
    <font>
      <sz val="10"/>
      <color rgb="FFFF0000"/>
      <name val="Arial Narrow"/>
      <charset val="134"/>
    </font>
    <font>
      <b/>
      <sz val="9"/>
      <name val="Arial Narrow"/>
      <charset val="134"/>
    </font>
    <font>
      <sz val="9"/>
      <name val="Arial Narrow"/>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0"/>
      <name val="宋体"/>
      <charset val="0"/>
      <scheme val="minor"/>
    </font>
    <font>
      <sz val="11"/>
      <color rgb="FF9C0006"/>
      <name val="宋体"/>
      <charset val="0"/>
      <scheme val="minor"/>
    </font>
    <font>
      <sz val="12"/>
      <name val="宋体"/>
      <charset val="134"/>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sz val="10"/>
      <name val="宋体"/>
      <charset val="134"/>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s>
  <borders count="2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26" fillId="0" borderId="0" applyFont="0" applyFill="0" applyBorder="0" applyAlignment="0" applyProtection="0">
      <alignment vertical="center"/>
    </xf>
    <xf numFmtId="0" fontId="32" fillId="18" borderId="0" applyNumberFormat="0" applyBorder="0" applyAlignment="0" applyProtection="0">
      <alignment vertical="center"/>
    </xf>
    <xf numFmtId="0" fontId="35" fillId="15"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2" fillId="11" borderId="0" applyNumberFormat="0" applyBorder="0" applyAlignment="0" applyProtection="0">
      <alignment vertical="center"/>
    </xf>
    <xf numFmtId="0" fontId="30" fillId="5" borderId="0" applyNumberFormat="0" applyBorder="0" applyAlignment="0" applyProtection="0">
      <alignment vertical="center"/>
    </xf>
    <xf numFmtId="43" fontId="0" fillId="0" borderId="0" applyFont="0" applyFill="0" applyBorder="0" applyAlignment="0" applyProtection="0">
      <alignment vertical="center"/>
    </xf>
    <xf numFmtId="0" fontId="29" fillId="23"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26" fillId="24" borderId="25" applyNumberFormat="0" applyFont="0" applyAlignment="0" applyProtection="0">
      <alignment vertical="center"/>
    </xf>
    <xf numFmtId="0" fontId="29" fillId="4" borderId="0" applyNumberFormat="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1" fillId="0" borderId="0">
      <alignment vertical="center"/>
    </xf>
    <xf numFmtId="0" fontId="40"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22" borderId="0" applyNumberFormat="0" applyBorder="0" applyAlignment="0" applyProtection="0">
      <alignment vertical="center"/>
    </xf>
    <xf numFmtId="0" fontId="38" fillId="0" borderId="24" applyNumberFormat="0" applyFill="0" applyAlignment="0" applyProtection="0">
      <alignment vertical="center"/>
    </xf>
    <xf numFmtId="0" fontId="29" fillId="21" borderId="0" applyNumberFormat="0" applyBorder="0" applyAlignment="0" applyProtection="0">
      <alignment vertical="center"/>
    </xf>
    <xf numFmtId="0" fontId="36" fillId="10" borderId="22" applyNumberFormat="0" applyAlignment="0" applyProtection="0">
      <alignment vertical="center"/>
    </xf>
    <xf numFmtId="0" fontId="33" fillId="10" borderId="21" applyNumberFormat="0" applyAlignment="0" applyProtection="0">
      <alignment vertical="center"/>
    </xf>
    <xf numFmtId="0" fontId="37" fillId="20" borderId="23" applyNumberFormat="0" applyAlignment="0" applyProtection="0">
      <alignment vertical="center"/>
    </xf>
    <xf numFmtId="0" fontId="32" fillId="17" borderId="0" applyNumberFormat="0" applyBorder="0" applyAlignment="0" applyProtection="0">
      <alignment vertical="center"/>
    </xf>
    <xf numFmtId="0" fontId="29" fillId="27" borderId="0" applyNumberFormat="0" applyBorder="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6" fillId="33" borderId="0" applyNumberFormat="0" applyBorder="0" applyAlignment="0" applyProtection="0">
      <alignment vertical="center"/>
    </xf>
    <xf numFmtId="0" fontId="34" fillId="14" borderId="0" applyNumberFormat="0" applyBorder="0" applyAlignment="0" applyProtection="0">
      <alignment vertical="center"/>
    </xf>
    <xf numFmtId="0" fontId="32" fillId="30" borderId="0" applyNumberFormat="0" applyBorder="0" applyAlignment="0" applyProtection="0">
      <alignment vertical="center"/>
    </xf>
    <xf numFmtId="0" fontId="29" fillId="16" borderId="0" applyNumberFormat="0" applyBorder="0" applyAlignment="0" applyProtection="0">
      <alignment vertical="center"/>
    </xf>
    <xf numFmtId="0" fontId="32" fillId="9" borderId="0" applyNumberFormat="0" applyBorder="0" applyAlignment="0" applyProtection="0">
      <alignment vertical="center"/>
    </xf>
    <xf numFmtId="0" fontId="32" fillId="8" borderId="0" applyNumberFormat="0" applyBorder="0" applyAlignment="0" applyProtection="0">
      <alignment vertical="center"/>
    </xf>
    <xf numFmtId="0" fontId="32" fillId="29" borderId="0" applyNumberFormat="0" applyBorder="0" applyAlignment="0" applyProtection="0">
      <alignment vertical="center"/>
    </xf>
    <xf numFmtId="0" fontId="32" fillId="32" borderId="0" applyNumberFormat="0" applyBorder="0" applyAlignment="0" applyProtection="0">
      <alignment vertical="center"/>
    </xf>
    <xf numFmtId="0" fontId="29" fillId="13" borderId="0" applyNumberFormat="0" applyBorder="0" applyAlignment="0" applyProtection="0">
      <alignment vertical="center"/>
    </xf>
    <xf numFmtId="0" fontId="29" fillId="26" borderId="0" applyNumberFormat="0" applyBorder="0" applyAlignment="0" applyProtection="0">
      <alignment vertical="center"/>
    </xf>
    <xf numFmtId="0" fontId="32" fillId="28" borderId="0" applyNumberFormat="0" applyBorder="0" applyAlignment="0" applyProtection="0">
      <alignment vertical="center"/>
    </xf>
    <xf numFmtId="0" fontId="32" fillId="7" borderId="0" applyNumberFormat="0" applyBorder="0" applyAlignment="0" applyProtection="0">
      <alignment vertical="center"/>
    </xf>
    <xf numFmtId="0" fontId="29" fillId="25" borderId="0" applyNumberFormat="0" applyBorder="0" applyAlignment="0" applyProtection="0">
      <alignment vertical="center"/>
    </xf>
    <xf numFmtId="0" fontId="32" fillId="31" borderId="0" applyNumberFormat="0" applyBorder="0" applyAlignment="0" applyProtection="0">
      <alignment vertical="center"/>
    </xf>
    <xf numFmtId="0" fontId="29" fillId="3" borderId="0" applyNumberFormat="0" applyBorder="0" applyAlignment="0" applyProtection="0">
      <alignment vertical="center"/>
    </xf>
    <xf numFmtId="0" fontId="29" fillId="12" borderId="0" applyNumberFormat="0" applyBorder="0" applyAlignment="0" applyProtection="0">
      <alignment vertical="center"/>
    </xf>
    <xf numFmtId="0" fontId="32" fillId="6" borderId="0" applyNumberFormat="0" applyBorder="0" applyAlignment="0" applyProtection="0">
      <alignment vertical="center"/>
    </xf>
    <xf numFmtId="0" fontId="29" fillId="19" borderId="0" applyNumberFormat="0" applyBorder="0" applyAlignment="0" applyProtection="0">
      <alignment vertical="center"/>
    </xf>
    <xf numFmtId="0" fontId="31" fillId="0" borderId="0">
      <alignment vertical="center"/>
    </xf>
    <xf numFmtId="0" fontId="31" fillId="0" borderId="0"/>
    <xf numFmtId="0" fontId="31" fillId="0" borderId="0"/>
    <xf numFmtId="0" fontId="31" fillId="0" borderId="0">
      <alignment vertical="center"/>
    </xf>
    <xf numFmtId="0" fontId="0" fillId="0" borderId="0">
      <alignment vertical="center"/>
    </xf>
    <xf numFmtId="0" fontId="26" fillId="0" borderId="0">
      <alignment vertical="center"/>
    </xf>
  </cellStyleXfs>
  <cellXfs count="154">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0" fontId="2" fillId="0" borderId="4" xfId="0" applyNumberFormat="1" applyFont="1" applyBorder="1" applyAlignment="1">
      <alignment horizontal="center" vertical="center" wrapText="1"/>
    </xf>
    <xf numFmtId="0" fontId="3" fillId="0" borderId="0" xfId="0" applyFont="1" applyFill="1">
      <alignment vertical="center"/>
    </xf>
    <xf numFmtId="0" fontId="4" fillId="0" borderId="5" xfId="0" applyFont="1" applyFill="1" applyBorder="1" applyAlignment="1">
      <alignment vertical="center" wrapText="1"/>
    </xf>
    <xf numFmtId="0" fontId="5" fillId="0" borderId="6" xfId="0" applyFont="1" applyFill="1" applyBorder="1" applyAlignment="1">
      <alignment vertical="center" wrapText="1"/>
    </xf>
    <xf numFmtId="0" fontId="6" fillId="0" borderId="0" xfId="0" applyFont="1" applyFill="1" applyAlignment="1">
      <alignment vertical="center" wrapText="1"/>
    </xf>
    <xf numFmtId="0" fontId="4" fillId="0" borderId="7" xfId="0" applyFont="1" applyFill="1" applyBorder="1" applyAlignment="1">
      <alignment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vertical="center" wrapText="1"/>
    </xf>
    <xf numFmtId="0" fontId="4" fillId="0" borderId="8" xfId="0" applyFont="1" applyFill="1" applyBorder="1" applyAlignment="1">
      <alignment vertical="center" wrapText="1"/>
    </xf>
    <xf numFmtId="0" fontId="8" fillId="0" borderId="9" xfId="0" applyFont="1" applyFill="1" applyBorder="1" applyAlignment="1">
      <alignment vertical="center" wrapText="1"/>
    </xf>
    <xf numFmtId="0" fontId="9" fillId="0" borderId="10" xfId="0" applyFont="1" applyFill="1" applyBorder="1" applyAlignment="1">
      <alignment vertical="center" wrapText="1"/>
    </xf>
    <xf numFmtId="0" fontId="10" fillId="0" borderId="11" xfId="0" applyFont="1" applyFill="1" applyBorder="1" applyAlignment="1">
      <alignment horizontal="center" vertical="center"/>
    </xf>
    <xf numFmtId="0" fontId="4" fillId="0" borderId="10" xfId="0" applyFont="1" applyFill="1" applyBorder="1" applyAlignment="1">
      <alignment vertical="center" wrapText="1"/>
    </xf>
    <xf numFmtId="0" fontId="9" fillId="0" borderId="12" xfId="0" applyFont="1" applyFill="1" applyBorder="1" applyAlignment="1">
      <alignment vertical="center" wrapText="1"/>
    </xf>
    <xf numFmtId="0" fontId="9" fillId="0" borderId="11" xfId="0" applyFont="1" applyFill="1" applyBorder="1" applyAlignment="1">
      <alignment horizontal="center" vertical="center" wrapText="1"/>
    </xf>
    <xf numFmtId="0" fontId="11" fillId="0" borderId="11" xfId="0" applyFont="1" applyFill="1" applyBorder="1" applyAlignment="1">
      <alignment vertical="center" wrapText="1"/>
    </xf>
    <xf numFmtId="0" fontId="9" fillId="0" borderId="11" xfId="0" applyFont="1" applyFill="1" applyBorder="1">
      <alignment vertical="center"/>
    </xf>
    <xf numFmtId="4" fontId="9" fillId="0" borderId="11" xfId="0" applyNumberFormat="1" applyFont="1" applyFill="1" applyBorder="1" applyAlignment="1">
      <alignment horizontal="right" vertical="center" wrapText="1"/>
    </xf>
    <xf numFmtId="4" fontId="12" fillId="0" borderId="11" xfId="0" applyNumberFormat="1" applyFont="1" applyFill="1" applyBorder="1" applyAlignment="1">
      <alignment horizontal="right" vertical="center" wrapText="1"/>
    </xf>
    <xf numFmtId="0" fontId="13" fillId="0" borderId="9" xfId="0" applyFont="1" applyFill="1" applyBorder="1" applyAlignment="1">
      <alignment horizontal="right" vertical="center" wrapText="1"/>
    </xf>
    <xf numFmtId="0" fontId="14" fillId="0" borderId="0" xfId="54" applyFont="1" applyAlignment="1">
      <alignment horizontal="center" vertical="center"/>
    </xf>
    <xf numFmtId="0" fontId="15" fillId="0" borderId="0" xfId="54" applyFont="1">
      <alignment vertical="center"/>
    </xf>
    <xf numFmtId="0" fontId="16" fillId="0" borderId="0" xfId="0" applyFont="1">
      <alignment vertical="center"/>
    </xf>
    <xf numFmtId="0" fontId="14" fillId="0" borderId="0" xfId="54" applyFont="1">
      <alignment vertical="center"/>
    </xf>
    <xf numFmtId="43" fontId="14" fillId="0" borderId="0" xfId="54" applyNumberFormat="1" applyFont="1">
      <alignment vertical="center"/>
    </xf>
    <xf numFmtId="43" fontId="14" fillId="0" borderId="0" xfId="8" applyFont="1" applyFill="1" applyBorder="1" applyAlignment="1" applyProtection="1">
      <alignment vertical="center"/>
    </xf>
    <xf numFmtId="0" fontId="14" fillId="0" borderId="13" xfId="54" applyFont="1" applyBorder="1" applyAlignment="1">
      <alignment horizontal="center" vertical="center"/>
    </xf>
    <xf numFmtId="0" fontId="13" fillId="0" borderId="13" xfId="54" applyFont="1" applyBorder="1" applyAlignment="1">
      <alignment horizontal="center" vertical="center"/>
    </xf>
    <xf numFmtId="43" fontId="13" fillId="0" borderId="13" xfId="54" applyNumberFormat="1" applyFont="1" applyBorder="1" applyAlignment="1">
      <alignment horizontal="center" vertical="center"/>
    </xf>
    <xf numFmtId="176" fontId="13" fillId="0" borderId="13" xfId="54" applyNumberFormat="1" applyFont="1" applyBorder="1">
      <alignment vertical="center"/>
    </xf>
    <xf numFmtId="0" fontId="13" fillId="0" borderId="14" xfId="54" applyFont="1" applyBorder="1" applyAlignment="1">
      <alignment horizontal="center" vertical="center"/>
    </xf>
    <xf numFmtId="176" fontId="13" fillId="0" borderId="14" xfId="54" applyNumberFormat="1" applyFont="1" applyBorder="1">
      <alignment vertical="center"/>
    </xf>
    <xf numFmtId="43" fontId="13" fillId="0" borderId="13" xfId="54" applyNumberFormat="1" applyFont="1" applyBorder="1">
      <alignment vertical="center"/>
    </xf>
    <xf numFmtId="4" fontId="8" fillId="0" borderId="13" xfId="0" applyNumberFormat="1" applyFont="1" applyBorder="1" applyAlignment="1">
      <alignment horizontal="right" vertical="center" wrapText="1"/>
    </xf>
    <xf numFmtId="43" fontId="13" fillId="0" borderId="14" xfId="54" applyNumberFormat="1" applyFont="1" applyBorder="1" applyAlignment="1">
      <alignment horizontal="center" vertical="center"/>
    </xf>
    <xf numFmtId="14" fontId="13" fillId="0" borderId="14" xfId="54" applyNumberFormat="1" applyFont="1" applyBorder="1" applyAlignment="1">
      <alignment horizontal="center" vertical="center"/>
    </xf>
    <xf numFmtId="14" fontId="13" fillId="0" borderId="13" xfId="54" applyNumberFormat="1" applyFont="1" applyBorder="1" applyAlignment="1">
      <alignment horizontal="center" vertical="center"/>
    </xf>
    <xf numFmtId="176" fontId="17" fillId="0" borderId="13" xfId="54" applyNumberFormat="1" applyFont="1" applyBorder="1">
      <alignment vertical="center"/>
    </xf>
    <xf numFmtId="0" fontId="17" fillId="0" borderId="13" xfId="54" applyFont="1" applyBorder="1" applyAlignment="1">
      <alignment horizontal="center" vertical="center"/>
    </xf>
    <xf numFmtId="43" fontId="17" fillId="0" borderId="13" xfId="54" applyNumberFormat="1" applyFont="1" applyBorder="1">
      <alignment vertical="center"/>
    </xf>
    <xf numFmtId="43" fontId="17" fillId="0" borderId="13" xfId="54" applyNumberFormat="1" applyFont="1" applyBorder="1" applyAlignment="1">
      <alignment horizontal="center" vertical="center"/>
    </xf>
    <xf numFmtId="14" fontId="17" fillId="0" borderId="13" xfId="54" applyNumberFormat="1" applyFont="1" applyBorder="1" applyAlignment="1">
      <alignment horizontal="center" vertical="center"/>
    </xf>
    <xf numFmtId="176" fontId="13" fillId="0" borderId="13" xfId="54" applyNumberFormat="1" applyFont="1" applyBorder="1" applyAlignment="1">
      <alignment horizontal="right" vertical="center"/>
    </xf>
    <xf numFmtId="0" fontId="13" fillId="0" borderId="13" xfId="54" applyFont="1" applyBorder="1" applyAlignment="1">
      <alignment horizontal="left" vertical="center"/>
    </xf>
    <xf numFmtId="43" fontId="17" fillId="0" borderId="13" xfId="0" applyNumberFormat="1" applyFont="1" applyBorder="1">
      <alignment vertical="center"/>
    </xf>
    <xf numFmtId="0" fontId="17" fillId="0" borderId="13" xfId="0" applyFont="1" applyBorder="1">
      <alignment vertical="center"/>
    </xf>
    <xf numFmtId="176" fontId="13" fillId="0" borderId="15" xfId="54" applyNumberFormat="1" applyFont="1" applyBorder="1">
      <alignment vertical="center"/>
    </xf>
    <xf numFmtId="43" fontId="13" fillId="0" borderId="15" xfId="54" applyNumberFormat="1" applyFont="1" applyBorder="1">
      <alignment vertical="center"/>
    </xf>
    <xf numFmtId="0" fontId="13" fillId="0" borderId="15" xfId="54" applyFont="1" applyBorder="1" applyAlignment="1">
      <alignment horizontal="center" vertical="center"/>
    </xf>
    <xf numFmtId="176" fontId="13" fillId="0" borderId="15" xfId="54" applyNumberFormat="1" applyFont="1" applyBorder="1" applyAlignment="1">
      <alignment horizontal="center" vertical="center"/>
    </xf>
    <xf numFmtId="176" fontId="13" fillId="0" borderId="13" xfId="54" applyNumberFormat="1" applyFont="1" applyBorder="1" applyAlignment="1">
      <alignment horizontal="center" vertical="center"/>
    </xf>
    <xf numFmtId="176" fontId="14" fillId="0" borderId="13" xfId="54" applyNumberFormat="1" applyFont="1" applyBorder="1">
      <alignment vertical="center"/>
    </xf>
    <xf numFmtId="43" fontId="14" fillId="0" borderId="13" xfId="54" applyNumberFormat="1" applyFont="1" applyBorder="1">
      <alignment vertical="center"/>
    </xf>
    <xf numFmtId="176" fontId="14" fillId="0" borderId="13" xfId="54" applyNumberFormat="1" applyFont="1" applyBorder="1" applyAlignment="1">
      <alignment horizontal="center" vertical="center"/>
    </xf>
    <xf numFmtId="176" fontId="14" fillId="0" borderId="0" xfId="54" applyNumberFormat="1" applyFont="1">
      <alignment vertical="center"/>
    </xf>
    <xf numFmtId="0" fontId="13" fillId="0" borderId="0" xfId="54" applyFont="1">
      <alignment vertical="center"/>
    </xf>
    <xf numFmtId="0" fontId="13" fillId="0" borderId="0" xfId="54" applyFont="1" applyAlignment="1">
      <alignment horizontal="center" vertical="center"/>
    </xf>
    <xf numFmtId="10" fontId="14" fillId="0" borderId="0" xfId="54" applyNumberFormat="1" applyFont="1">
      <alignment vertical="center"/>
    </xf>
    <xf numFmtId="10" fontId="1" fillId="0" borderId="0" xfId="11" applyNumberFormat="1" applyFont="1" applyFill="1" applyBorder="1" applyAlignment="1" applyProtection="1">
      <protection locked="0"/>
    </xf>
    <xf numFmtId="10" fontId="14" fillId="0" borderId="0" xfId="11" applyNumberFormat="1" applyFont="1" applyFill="1" applyBorder="1" applyAlignment="1" applyProtection="1">
      <alignment vertical="center"/>
    </xf>
    <xf numFmtId="10" fontId="1" fillId="0" borderId="0" xfId="11" applyNumberFormat="1" applyFont="1" applyFill="1" applyBorder="1" applyAlignment="1" applyProtection="1"/>
    <xf numFmtId="0" fontId="14" fillId="0" borderId="0" xfId="54" applyFont="1" applyAlignment="1">
      <alignment horizontal="center" vertical="center" wrapText="1"/>
    </xf>
    <xf numFmtId="43" fontId="1" fillId="0" borderId="0" xfId="8" applyFont="1" applyFill="1" applyBorder="1" applyAlignment="1" applyProtection="1">
      <protection locked="0"/>
    </xf>
    <xf numFmtId="43" fontId="13" fillId="0" borderId="0" xfId="54" applyNumberFormat="1" applyFont="1">
      <alignment vertical="center"/>
    </xf>
    <xf numFmtId="176" fontId="13" fillId="0" borderId="0" xfId="54" applyNumberFormat="1" applyFont="1">
      <alignment vertical="center"/>
    </xf>
    <xf numFmtId="43" fontId="14" fillId="0" borderId="0" xfId="8" applyFont="1" applyFill="1" applyBorder="1" applyAlignment="1" applyProtection="1">
      <alignment horizontal="center" vertical="center"/>
    </xf>
    <xf numFmtId="0" fontId="17" fillId="0" borderId="14" xfId="54" applyFont="1" applyBorder="1">
      <alignment vertical="center"/>
    </xf>
    <xf numFmtId="43" fontId="13" fillId="0" borderId="14" xfId="8" applyFont="1" applyFill="1" applyBorder="1" applyAlignment="1" applyProtection="1">
      <alignment vertical="center" wrapText="1"/>
    </xf>
    <xf numFmtId="43" fontId="13" fillId="0" borderId="0" xfId="8" applyFont="1" applyFill="1" applyBorder="1" applyAlignment="1" applyProtection="1">
      <alignment vertical="center"/>
    </xf>
    <xf numFmtId="0" fontId="13" fillId="0" borderId="13" xfId="54" applyFont="1" applyBorder="1" applyAlignment="1">
      <alignment vertical="center" wrapText="1"/>
    </xf>
    <xf numFmtId="0" fontId="17" fillId="0" borderId="13" xfId="54" applyFont="1" applyBorder="1">
      <alignment vertical="center"/>
    </xf>
    <xf numFmtId="177" fontId="13" fillId="0" borderId="0" xfId="11" applyNumberFormat="1" applyFont="1" applyFill="1" applyBorder="1" applyAlignment="1" applyProtection="1">
      <alignment vertical="center"/>
    </xf>
    <xf numFmtId="14" fontId="14" fillId="0" borderId="0" xfId="54" applyNumberFormat="1" applyFont="1">
      <alignment vertical="center"/>
    </xf>
    <xf numFmtId="0" fontId="17" fillId="0" borderId="13" xfId="54" applyFont="1" applyBorder="1" applyAlignment="1">
      <alignment vertical="center" wrapText="1"/>
    </xf>
    <xf numFmtId="43" fontId="17" fillId="0" borderId="0" xfId="8" applyFont="1" applyFill="1" applyBorder="1" applyAlignment="1" applyProtection="1">
      <alignment vertical="center"/>
    </xf>
    <xf numFmtId="14" fontId="17" fillId="0" borderId="13" xfId="0" applyNumberFormat="1" applyFont="1" applyBorder="1" applyAlignment="1">
      <alignment horizontal="center" vertical="center"/>
    </xf>
    <xf numFmtId="0" fontId="16" fillId="0" borderId="13" xfId="0" applyFont="1" applyBorder="1">
      <alignment vertical="center"/>
    </xf>
    <xf numFmtId="0" fontId="17" fillId="0" borderId="15" xfId="54" applyFont="1" applyBorder="1">
      <alignment vertical="center"/>
    </xf>
    <xf numFmtId="9" fontId="1" fillId="0" borderId="0" xfId="11" applyFont="1" applyFill="1" applyBorder="1" applyAlignment="1" applyProtection="1">
      <protection locked="0"/>
    </xf>
    <xf numFmtId="181" fontId="16" fillId="0" borderId="0" xfId="0" applyNumberFormat="1" applyFont="1">
      <alignment vertical="center"/>
    </xf>
    <xf numFmtId="9" fontId="1" fillId="0" borderId="0" xfId="11" applyFont="1" applyFill="1" applyAlignment="1" applyProtection="1">
      <protection locked="0"/>
    </xf>
    <xf numFmtId="0" fontId="13" fillId="0" borderId="13" xfId="54" applyFont="1" applyBorder="1">
      <alignment vertical="center"/>
    </xf>
    <xf numFmtId="43" fontId="17" fillId="0" borderId="14" xfId="8" applyFont="1" applyFill="1" applyBorder="1" applyAlignment="1" applyProtection="1">
      <alignment vertical="center" wrapText="1"/>
    </xf>
    <xf numFmtId="0" fontId="14" fillId="0" borderId="13" xfId="54" applyFont="1" applyBorder="1">
      <alignment vertical="center"/>
    </xf>
    <xf numFmtId="181" fontId="1" fillId="0" borderId="0" xfId="11" applyNumberFormat="1" applyFont="1" applyFill="1" applyBorder="1" applyAlignment="1" applyProtection="1">
      <alignment horizontal="left"/>
      <protection locked="0"/>
    </xf>
    <xf numFmtId="181" fontId="14" fillId="0" borderId="0" xfId="54" applyNumberFormat="1" applyFont="1">
      <alignment vertical="center"/>
    </xf>
    <xf numFmtId="0" fontId="18" fillId="0" borderId="0" xfId="0" applyFont="1" applyAlignment="1">
      <alignment horizontal="center" vertical="center"/>
    </xf>
    <xf numFmtId="0" fontId="19" fillId="2" borderId="0" xfId="0" applyFont="1" applyFill="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wrapText="1"/>
    </xf>
    <xf numFmtId="10" fontId="19" fillId="0" borderId="0" xfId="0" applyNumberFormat="1" applyFont="1">
      <alignment vertical="center"/>
    </xf>
    <xf numFmtId="0" fontId="20"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179" fontId="19" fillId="2" borderId="16" xfId="51" applyNumberFormat="1" applyFont="1" applyFill="1" applyBorder="1" applyAlignment="1">
      <alignment horizontal="center" vertical="center" wrapText="1"/>
    </xf>
    <xf numFmtId="179" fontId="19" fillId="2" borderId="17" xfId="51" applyNumberFormat="1" applyFont="1" applyFill="1" applyBorder="1" applyAlignment="1">
      <alignment horizontal="center" vertical="center" wrapText="1"/>
    </xf>
    <xf numFmtId="179" fontId="19" fillId="2" borderId="18" xfId="51" applyNumberFormat="1" applyFont="1" applyFill="1" applyBorder="1" applyAlignment="1">
      <alignment horizontal="center" vertical="center" wrapText="1"/>
    </xf>
    <xf numFmtId="0" fontId="19" fillId="0" borderId="13" xfId="51" applyFont="1" applyBorder="1" applyAlignment="1">
      <alignment horizontal="center" vertical="center" wrapText="1"/>
    </xf>
    <xf numFmtId="0" fontId="17" fillId="0" borderId="13" xfId="51" applyFont="1" applyBorder="1" applyAlignment="1">
      <alignment horizontal="center" vertical="center" wrapText="1"/>
    </xf>
    <xf numFmtId="0" fontId="19" fillId="0" borderId="13" xfId="51" applyFont="1" applyBorder="1" applyAlignment="1">
      <alignment horizontal="left" vertical="center" wrapText="1"/>
    </xf>
    <xf numFmtId="180" fontId="19" fillId="0" borderId="13" xfId="51" applyNumberFormat="1" applyFont="1" applyBorder="1" applyAlignment="1">
      <alignment horizontal="center" vertical="center" wrapText="1"/>
    </xf>
    <xf numFmtId="180" fontId="19" fillId="0" borderId="13" xfId="51" applyNumberFormat="1" applyFont="1" applyBorder="1" applyAlignment="1">
      <alignment vertical="center" wrapText="1"/>
    </xf>
    <xf numFmtId="0" fontId="19" fillId="0" borderId="13" xfId="51" applyFont="1" applyBorder="1" applyAlignment="1">
      <alignment vertical="center" wrapText="1"/>
    </xf>
    <xf numFmtId="0" fontId="18" fillId="0" borderId="13" xfId="51" applyFont="1" applyBorder="1" applyAlignment="1">
      <alignment horizontal="center" vertical="center" wrapText="1"/>
    </xf>
    <xf numFmtId="0" fontId="18" fillId="0" borderId="13" xfId="0" applyFont="1" applyBorder="1" applyAlignment="1">
      <alignment horizontal="center" vertical="center"/>
    </xf>
    <xf numFmtId="0" fontId="18" fillId="0" borderId="0" xfId="0" applyFont="1" applyAlignment="1">
      <alignment horizontal="center" vertical="center" wrapText="1"/>
    </xf>
    <xf numFmtId="0" fontId="19" fillId="0" borderId="14"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3" xfId="0" applyFont="1" applyBorder="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xf>
    <xf numFmtId="0" fontId="19" fillId="0" borderId="14" xfId="0" applyFont="1" applyBorder="1" applyAlignment="1">
      <alignment horizontal="center" vertical="center" wrapText="1"/>
    </xf>
    <xf numFmtId="0" fontId="17" fillId="0" borderId="13" xfId="0" applyFont="1" applyBorder="1" applyAlignment="1">
      <alignment horizontal="left" vertical="center" wrapText="1"/>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178" fontId="19" fillId="0" borderId="0" xfId="8" applyNumberFormat="1" applyFont="1" applyFill="1" applyAlignment="1">
      <alignment vertical="center" wrapText="1"/>
    </xf>
    <xf numFmtId="0" fontId="19" fillId="0" borderId="19" xfId="0" applyFont="1" applyBorder="1" applyAlignment="1">
      <alignment horizontal="center" vertical="center" wrapText="1"/>
    </xf>
    <xf numFmtId="0" fontId="19" fillId="0" borderId="15" xfId="0" applyFont="1" applyBorder="1" applyAlignment="1">
      <alignment horizontal="left" vertical="center" wrapText="1"/>
    </xf>
    <xf numFmtId="10" fontId="19" fillId="0" borderId="13" xfId="11" applyNumberFormat="1" applyFont="1" applyFill="1" applyBorder="1" applyAlignment="1">
      <alignment horizontal="left" vertical="center" wrapText="1"/>
    </xf>
    <xf numFmtId="0" fontId="19" fillId="0" borderId="19" xfId="51" applyFont="1" applyBorder="1" applyAlignment="1">
      <alignment horizontal="center" vertical="center" wrapText="1"/>
    </xf>
    <xf numFmtId="0" fontId="19" fillId="2" borderId="0" xfId="0" applyFont="1" applyFill="1" applyAlignment="1">
      <alignment vertical="center" wrapText="1"/>
    </xf>
    <xf numFmtId="0" fontId="22" fillId="0" borderId="0" xfId="0" applyFont="1" applyAlignment="1">
      <alignment horizontal="justify" vertical="center"/>
    </xf>
    <xf numFmtId="0" fontId="18" fillId="0" borderId="13" xfId="0" applyFont="1" applyBorder="1">
      <alignment vertical="center"/>
    </xf>
    <xf numFmtId="0" fontId="18" fillId="0" borderId="0" xfId="0" applyFont="1" applyAlignment="1">
      <alignment vertical="center" wrapText="1"/>
    </xf>
    <xf numFmtId="0" fontId="19" fillId="0" borderId="13" xfId="0" applyFont="1" applyBorder="1">
      <alignment vertical="center"/>
    </xf>
    <xf numFmtId="181" fontId="19" fillId="0" borderId="0" xfId="0" applyNumberFormat="1" applyFont="1" applyAlignment="1">
      <alignment horizontal="center" vertical="center"/>
    </xf>
    <xf numFmtId="10" fontId="19" fillId="0" borderId="0" xfId="11" applyNumberFormat="1" applyFont="1" applyAlignment="1">
      <alignment horizontal="center" vertical="center"/>
    </xf>
    <xf numFmtId="43" fontId="19" fillId="0" borderId="0" xfId="8" applyFont="1" applyFill="1" applyAlignment="1">
      <alignment horizontal="center" vertical="center"/>
    </xf>
    <xf numFmtId="43" fontId="19" fillId="0" borderId="0" xfId="0" applyNumberFormat="1" applyFont="1" applyAlignment="1">
      <alignment vertical="center" wrapText="1"/>
    </xf>
    <xf numFmtId="10" fontId="19" fillId="0" borderId="0" xfId="11" applyNumberFormat="1" applyFont="1" applyFill="1" applyAlignment="1">
      <alignment horizontal="center" vertical="center"/>
    </xf>
    <xf numFmtId="10" fontId="18" fillId="0" borderId="0" xfId="0" applyNumberFormat="1" applyFont="1" applyAlignment="1">
      <alignment horizontal="center" vertical="center"/>
    </xf>
    <xf numFmtId="0" fontId="19" fillId="0" borderId="0" xfId="0" applyFont="1" applyAlignment="1">
      <alignment horizontal="center" vertical="top" wrapText="1"/>
    </xf>
    <xf numFmtId="0" fontId="19" fillId="0" borderId="0" xfId="0" applyFont="1" applyAlignment="1">
      <alignment vertical="top" wrapText="1"/>
    </xf>
    <xf numFmtId="0" fontId="23" fillId="0" borderId="0" xfId="0" applyFont="1" applyAlignment="1">
      <alignment vertical="center" wrapText="1"/>
    </xf>
    <xf numFmtId="0" fontId="23" fillId="0" borderId="0" xfId="0" applyFont="1">
      <alignment vertical="center"/>
    </xf>
    <xf numFmtId="10" fontId="19" fillId="0" borderId="0" xfId="0" applyNumberFormat="1" applyFont="1" applyAlignment="1">
      <alignment horizontal="center" vertical="center"/>
    </xf>
    <xf numFmtId="10" fontId="19" fillId="0" borderId="0" xfId="11" applyNumberFormat="1" applyFont="1">
      <alignment vertical="center"/>
    </xf>
    <xf numFmtId="0" fontId="23" fillId="0" borderId="0" xfId="11" applyNumberFormat="1" applyFont="1" applyFill="1" applyAlignment="1">
      <alignment vertical="center" wrapText="1"/>
    </xf>
    <xf numFmtId="0" fontId="24" fillId="0" borderId="0" xfId="0" applyFont="1" applyAlignment="1">
      <alignment horizontal="center" vertical="center" wrapText="1"/>
    </xf>
    <xf numFmtId="0" fontId="25" fillId="0" borderId="0" xfId="0" applyFont="1" applyAlignment="1">
      <alignment vertical="center" wrapText="1"/>
    </xf>
    <xf numFmtId="0" fontId="19" fillId="2" borderId="0" xfId="0" applyFont="1" applyFill="1" applyAlignment="1">
      <alignment horizontal="center" vertical="center"/>
    </xf>
    <xf numFmtId="10" fontId="19" fillId="2" borderId="0" xfId="0" applyNumberFormat="1" applyFont="1" applyFill="1">
      <alignment vertical="center"/>
    </xf>
    <xf numFmtId="10" fontId="19" fillId="0" borderId="0" xfId="0" applyNumberFormat="1" applyFont="1" applyAlignment="1">
      <alignment horizontal="center" vertical="center" wrapText="1"/>
    </xf>
    <xf numFmtId="10" fontId="18" fillId="0" borderId="0" xfId="0" applyNumberFormat="1" applyFo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2" xfId="50"/>
    <cellStyle name="常规 2" xfId="51"/>
    <cellStyle name="常规 2 2 3 2" xfId="52"/>
    <cellStyle name="常规 2 5 2" xfId="53"/>
    <cellStyle name="常规 3" xfId="54"/>
    <cellStyle name="常规 4"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535353"/>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view="pageBreakPreview" zoomScaleNormal="100" zoomScaleSheetLayoutView="100" topLeftCell="C1" workbookViewId="0">
      <selection activeCell="K31" sqref="K31"/>
    </sheetView>
  </sheetViews>
  <sheetFormatPr defaultColWidth="8.775" defaultRowHeight="12.75"/>
  <cols>
    <col min="1" max="1" width="9.44166666666667" style="96" customWidth="1"/>
    <col min="2" max="2" width="12.8916666666667" style="96" customWidth="1"/>
    <col min="3" max="3" width="20.775" style="96" customWidth="1"/>
    <col min="4" max="4" width="28.775" style="96" customWidth="1"/>
    <col min="5" max="5" width="36.8916666666667" style="96" customWidth="1"/>
    <col min="6" max="6" width="8" style="97" customWidth="1"/>
    <col min="7" max="7" width="38.6666666666667" style="97" customWidth="1"/>
    <col min="8" max="8" width="36.4416666666667" style="98" hidden="1" customWidth="1"/>
    <col min="9" max="9" width="21.4416666666667" style="96" hidden="1" customWidth="1"/>
    <col min="10" max="10" width="25.5583333333333" style="97" customWidth="1"/>
    <col min="11" max="11" width="22" style="96" customWidth="1"/>
    <col min="12" max="12" width="8.89166666666667" style="96"/>
    <col min="13" max="13" width="8.775" style="96"/>
    <col min="14" max="14" width="8.775" style="99"/>
    <col min="15" max="16384" width="8.775" style="96"/>
  </cols>
  <sheetData>
    <row r="1" ht="18.75" spans="1:7">
      <c r="A1" s="100" t="s">
        <v>0</v>
      </c>
      <c r="B1" s="101"/>
      <c r="C1" s="101"/>
      <c r="D1" s="101"/>
      <c r="E1" s="101"/>
      <c r="F1" s="101"/>
      <c r="G1" s="102"/>
    </row>
    <row r="2" spans="1:7">
      <c r="A2" s="103">
        <v>45662</v>
      </c>
      <c r="B2" s="104"/>
      <c r="C2" s="104"/>
      <c r="D2" s="104"/>
      <c r="E2" s="104"/>
      <c r="F2" s="104"/>
      <c r="G2" s="105"/>
    </row>
    <row r="3" ht="18" customHeight="1" spans="1:7">
      <c r="A3" s="106" t="s">
        <v>1</v>
      </c>
      <c r="B3" s="106"/>
      <c r="C3" s="107" t="s">
        <v>2</v>
      </c>
      <c r="D3" s="106"/>
      <c r="E3" s="106"/>
      <c r="F3" s="106"/>
      <c r="G3" s="106"/>
    </row>
    <row r="4" ht="18" customHeight="1" spans="1:8">
      <c r="A4" s="106" t="s">
        <v>3</v>
      </c>
      <c r="B4" s="106"/>
      <c r="C4" s="106" t="s">
        <v>4</v>
      </c>
      <c r="D4" s="106"/>
      <c r="E4" s="106" t="s">
        <v>5</v>
      </c>
      <c r="F4" s="106"/>
      <c r="G4" s="106" t="s">
        <v>4</v>
      </c>
      <c r="H4" s="106"/>
    </row>
    <row r="5" ht="21" customHeight="1" spans="1:7">
      <c r="A5" s="106" t="s">
        <v>6</v>
      </c>
      <c r="B5" s="106"/>
      <c r="C5" s="107" t="s">
        <v>7</v>
      </c>
      <c r="D5" s="106"/>
      <c r="E5" s="106" t="s">
        <v>8</v>
      </c>
      <c r="F5" s="106"/>
      <c r="G5" s="106" t="s">
        <v>9</v>
      </c>
    </row>
    <row r="6" ht="18" customHeight="1" spans="1:7">
      <c r="A6" s="106" t="s">
        <v>10</v>
      </c>
      <c r="B6" s="106"/>
      <c r="C6" s="108" t="s">
        <v>11</v>
      </c>
      <c r="D6" s="108"/>
      <c r="E6" s="109" t="s">
        <v>12</v>
      </c>
      <c r="F6" s="109"/>
      <c r="G6" s="110"/>
    </row>
    <row r="7" ht="16.05" customHeight="1" spans="1:7">
      <c r="A7" s="106"/>
      <c r="B7" s="106"/>
      <c r="C7" s="108" t="s">
        <v>13</v>
      </c>
      <c r="D7" s="108"/>
      <c r="E7" s="109" t="s">
        <v>14</v>
      </c>
      <c r="F7" s="109"/>
      <c r="G7" s="110"/>
    </row>
    <row r="8" ht="19.05" customHeight="1" spans="1:7">
      <c r="A8" s="106"/>
      <c r="B8" s="106"/>
      <c r="C8" s="108" t="s">
        <v>15</v>
      </c>
      <c r="D8" s="108"/>
      <c r="E8" s="106"/>
      <c r="F8" s="106"/>
      <c r="G8" s="111"/>
    </row>
    <row r="9" ht="42" customHeight="1" spans="1:8">
      <c r="A9" s="106" t="s">
        <v>16</v>
      </c>
      <c r="B9" s="106"/>
      <c r="C9" s="106"/>
      <c r="D9" s="106"/>
      <c r="E9" s="106"/>
      <c r="F9" s="106"/>
      <c r="G9" s="106"/>
      <c r="H9" s="98" t="s">
        <v>17</v>
      </c>
    </row>
    <row r="10" s="93" customFormat="1" ht="16.95" customHeight="1" spans="1:14">
      <c r="A10" s="112" t="s">
        <v>18</v>
      </c>
      <c r="B10" s="112" t="s">
        <v>19</v>
      </c>
      <c r="C10" s="112" t="s">
        <v>20</v>
      </c>
      <c r="D10" s="112" t="s">
        <v>21</v>
      </c>
      <c r="E10" s="112" t="s">
        <v>22</v>
      </c>
      <c r="F10" s="113" t="s">
        <v>23</v>
      </c>
      <c r="G10" s="113" t="s">
        <v>24</v>
      </c>
      <c r="H10" s="114"/>
      <c r="N10" s="140"/>
    </row>
    <row r="11" ht="214.05" customHeight="1" spans="1:11">
      <c r="A11" s="115" t="s">
        <v>25</v>
      </c>
      <c r="B11" s="116" t="s">
        <v>26</v>
      </c>
      <c r="C11" s="117" t="s">
        <v>27</v>
      </c>
      <c r="D11" s="118" t="s">
        <v>28</v>
      </c>
      <c r="E11" s="118" t="s">
        <v>29</v>
      </c>
      <c r="F11" s="119">
        <v>4</v>
      </c>
      <c r="G11" s="117" t="s">
        <v>30</v>
      </c>
      <c r="H11" s="98">
        <f>4/6</f>
        <v>0.666666666666667</v>
      </c>
      <c r="J11" s="141"/>
      <c r="K11" s="142"/>
    </row>
    <row r="12" ht="64.05" customHeight="1" spans="1:9">
      <c r="A12" s="120"/>
      <c r="B12" s="116"/>
      <c r="C12" s="117" t="s">
        <v>31</v>
      </c>
      <c r="D12" s="118" t="s">
        <v>32</v>
      </c>
      <c r="E12" s="118" t="s">
        <v>33</v>
      </c>
      <c r="F12" s="119">
        <v>4</v>
      </c>
      <c r="G12" s="117" t="s">
        <v>30</v>
      </c>
      <c r="H12" s="98" t="s">
        <v>34</v>
      </c>
      <c r="I12" s="143"/>
    </row>
    <row r="13" ht="190.05" customHeight="1" spans="1:7">
      <c r="A13" s="120"/>
      <c r="B13" s="121" t="s">
        <v>35</v>
      </c>
      <c r="C13" s="117" t="s">
        <v>36</v>
      </c>
      <c r="D13" s="118" t="s">
        <v>37</v>
      </c>
      <c r="E13" s="108" t="s">
        <v>38</v>
      </c>
      <c r="F13" s="119">
        <v>3</v>
      </c>
      <c r="G13" s="122" t="s">
        <v>39</v>
      </c>
    </row>
    <row r="14" ht="75" spans="1:9">
      <c r="A14" s="120"/>
      <c r="B14" s="123"/>
      <c r="C14" s="117" t="s">
        <v>40</v>
      </c>
      <c r="D14" s="118" t="s">
        <v>41</v>
      </c>
      <c r="E14" s="108" t="s">
        <v>42</v>
      </c>
      <c r="F14" s="116">
        <v>3</v>
      </c>
      <c r="G14" s="122" t="s">
        <v>43</v>
      </c>
      <c r="H14" s="98" t="s">
        <v>44</v>
      </c>
      <c r="I14" s="143"/>
    </row>
    <row r="15" ht="82.95" customHeight="1" spans="1:11">
      <c r="A15" s="120"/>
      <c r="B15" s="121" t="s">
        <v>45</v>
      </c>
      <c r="C15" s="117" t="s">
        <v>46</v>
      </c>
      <c r="D15" s="118" t="s">
        <v>47</v>
      </c>
      <c r="E15" s="108" t="s">
        <v>48</v>
      </c>
      <c r="F15" s="119">
        <v>2</v>
      </c>
      <c r="G15" s="117" t="s">
        <v>30</v>
      </c>
      <c r="I15" s="144"/>
      <c r="J15" s="145"/>
      <c r="K15" s="146"/>
    </row>
    <row r="16" ht="48" customHeight="1" spans="1:7">
      <c r="A16" s="124"/>
      <c r="B16" s="123"/>
      <c r="C16" s="117" t="s">
        <v>49</v>
      </c>
      <c r="D16" s="118" t="s">
        <v>50</v>
      </c>
      <c r="E16" s="108" t="s">
        <v>51</v>
      </c>
      <c r="F16" s="116">
        <v>2</v>
      </c>
      <c r="G16" s="117" t="s">
        <v>30</v>
      </c>
    </row>
    <row r="17" ht="100.95" customHeight="1" spans="1:10">
      <c r="A17" s="115" t="s">
        <v>52</v>
      </c>
      <c r="B17" s="121" t="s">
        <v>53</v>
      </c>
      <c r="C17" s="117" t="s">
        <v>54</v>
      </c>
      <c r="D17" s="118" t="s">
        <v>55</v>
      </c>
      <c r="E17" s="108" t="s">
        <v>56</v>
      </c>
      <c r="F17" s="119">
        <v>4</v>
      </c>
      <c r="G17" s="117" t="s">
        <v>30</v>
      </c>
      <c r="H17" s="125">
        <f>1800-279.6-51.01</f>
        <v>1469.39</v>
      </c>
      <c r="J17" s="145"/>
    </row>
    <row r="18" ht="73.05" customHeight="1" spans="1:10">
      <c r="A18" s="120"/>
      <c r="B18" s="126"/>
      <c r="C18" s="127" t="s">
        <v>57</v>
      </c>
      <c r="D18" s="118" t="s">
        <v>58</v>
      </c>
      <c r="E18" s="108" t="s">
        <v>59</v>
      </c>
      <c r="F18" s="119">
        <v>10</v>
      </c>
      <c r="G18" s="117" t="s">
        <v>30</v>
      </c>
      <c r="H18" s="98" t="s">
        <v>60</v>
      </c>
      <c r="I18" s="147"/>
      <c r="J18" s="145"/>
    </row>
    <row r="19" ht="81" customHeight="1" spans="1:11">
      <c r="A19" s="120"/>
      <c r="B19" s="123"/>
      <c r="C19" s="117" t="s">
        <v>61</v>
      </c>
      <c r="D19" s="118" t="s">
        <v>62</v>
      </c>
      <c r="E19" s="108" t="s">
        <v>63</v>
      </c>
      <c r="F19" s="119">
        <v>4</v>
      </c>
      <c r="G19" s="117" t="s">
        <v>30</v>
      </c>
      <c r="H19" s="98" t="s">
        <v>64</v>
      </c>
      <c r="I19" s="98"/>
      <c r="J19" s="148"/>
      <c r="K19" s="149"/>
    </row>
    <row r="20" ht="109.95" customHeight="1" spans="1:13">
      <c r="A20" s="120"/>
      <c r="B20" s="116" t="s">
        <v>65</v>
      </c>
      <c r="C20" s="117" t="s">
        <v>66</v>
      </c>
      <c r="D20" s="118" t="s">
        <v>67</v>
      </c>
      <c r="E20" s="118" t="s">
        <v>68</v>
      </c>
      <c r="F20" s="119">
        <v>2</v>
      </c>
      <c r="G20" s="117" t="s">
        <v>69</v>
      </c>
      <c r="H20" s="98" t="s">
        <v>70</v>
      </c>
      <c r="I20" s="98"/>
      <c r="J20" s="97"/>
      <c r="K20" s="96"/>
      <c r="M20" s="99"/>
    </row>
    <row r="21" ht="108.75" spans="1:9">
      <c r="A21" s="120"/>
      <c r="B21" s="116"/>
      <c r="C21" s="117" t="s">
        <v>71</v>
      </c>
      <c r="D21" s="118" t="s">
        <v>72</v>
      </c>
      <c r="E21" s="118" t="s">
        <v>73</v>
      </c>
      <c r="F21" s="119">
        <v>6</v>
      </c>
      <c r="G21" s="128" t="s">
        <v>30</v>
      </c>
      <c r="H21" s="98" t="s">
        <v>74</v>
      </c>
      <c r="I21" s="98"/>
    </row>
    <row r="22" ht="46.05" customHeight="1" spans="1:9">
      <c r="A22" s="120"/>
      <c r="B22" s="116"/>
      <c r="C22" s="117" t="s">
        <v>75</v>
      </c>
      <c r="D22" s="118" t="s">
        <v>76</v>
      </c>
      <c r="E22" s="118" t="s">
        <v>77</v>
      </c>
      <c r="F22" s="119">
        <v>4</v>
      </c>
      <c r="G22" s="128" t="s">
        <v>30</v>
      </c>
      <c r="H22" s="98" t="s">
        <v>78</v>
      </c>
      <c r="I22" s="98"/>
    </row>
    <row r="23" ht="37.5" customHeight="1" spans="1:9">
      <c r="A23" s="120"/>
      <c r="B23" s="116"/>
      <c r="C23" s="117" t="s">
        <v>79</v>
      </c>
      <c r="D23" s="118" t="s">
        <v>80</v>
      </c>
      <c r="E23" s="118" t="s">
        <v>81</v>
      </c>
      <c r="F23" s="119">
        <v>4</v>
      </c>
      <c r="G23" s="128" t="s">
        <v>30</v>
      </c>
      <c r="I23" s="98"/>
    </row>
    <row r="24" ht="72.45" customHeight="1" spans="1:9">
      <c r="A24" s="124"/>
      <c r="B24" s="116"/>
      <c r="C24" s="117" t="s">
        <v>82</v>
      </c>
      <c r="D24" s="118" t="s">
        <v>83</v>
      </c>
      <c r="E24" s="118" t="s">
        <v>84</v>
      </c>
      <c r="F24" s="119">
        <v>4</v>
      </c>
      <c r="G24" s="128" t="s">
        <v>30</v>
      </c>
      <c r="H24" s="98">
        <f>2.4/2.6</f>
        <v>0.923076923076923</v>
      </c>
      <c r="I24" s="98"/>
    </row>
    <row r="25" ht="25.5" spans="1:9">
      <c r="A25" s="120" t="s">
        <v>85</v>
      </c>
      <c r="B25" s="129" t="s">
        <v>86</v>
      </c>
      <c r="C25" s="118" t="s">
        <v>87</v>
      </c>
      <c r="D25" s="118" t="s">
        <v>88</v>
      </c>
      <c r="E25" s="118" t="s">
        <v>89</v>
      </c>
      <c r="F25" s="119">
        <v>2</v>
      </c>
      <c r="G25" s="128" t="s">
        <v>30</v>
      </c>
      <c r="I25" s="98"/>
    </row>
    <row r="26" ht="25.5" spans="1:9">
      <c r="A26" s="120"/>
      <c r="B26" s="129"/>
      <c r="C26" s="118" t="s">
        <v>90</v>
      </c>
      <c r="D26" s="118" t="s">
        <v>91</v>
      </c>
      <c r="E26" s="118" t="s">
        <v>92</v>
      </c>
      <c r="F26" s="119">
        <v>2</v>
      </c>
      <c r="G26" s="128" t="s">
        <v>30</v>
      </c>
      <c r="I26" s="98"/>
    </row>
    <row r="27" ht="25.5" spans="1:9">
      <c r="A27" s="120"/>
      <c r="B27" s="129"/>
      <c r="C27" s="118" t="s">
        <v>93</v>
      </c>
      <c r="D27" s="118" t="s">
        <v>94</v>
      </c>
      <c r="E27" s="118" t="s">
        <v>95</v>
      </c>
      <c r="F27" s="119">
        <v>2</v>
      </c>
      <c r="G27" s="128" t="s">
        <v>30</v>
      </c>
      <c r="I27" s="98"/>
    </row>
    <row r="28" s="94" customFormat="1" ht="25.5" spans="1:14">
      <c r="A28" s="120"/>
      <c r="B28" s="129"/>
      <c r="C28" s="108" t="s">
        <v>96</v>
      </c>
      <c r="D28" s="118" t="s">
        <v>97</v>
      </c>
      <c r="E28" s="118" t="s">
        <v>98</v>
      </c>
      <c r="F28" s="119">
        <v>1</v>
      </c>
      <c r="G28" s="128" t="s">
        <v>30</v>
      </c>
      <c r="H28" s="130"/>
      <c r="J28" s="150"/>
      <c r="N28" s="151"/>
    </row>
    <row r="29" s="94" customFormat="1" ht="25.5" spans="1:14">
      <c r="A29" s="120"/>
      <c r="B29" s="129"/>
      <c r="C29" s="108" t="s">
        <v>99</v>
      </c>
      <c r="D29" s="118" t="s">
        <v>97</v>
      </c>
      <c r="E29" s="118" t="s">
        <v>100</v>
      </c>
      <c r="F29" s="119">
        <v>1</v>
      </c>
      <c r="G29" s="128" t="s">
        <v>30</v>
      </c>
      <c r="H29" s="130"/>
      <c r="J29" s="150"/>
      <c r="N29" s="151"/>
    </row>
    <row r="30" s="94" customFormat="1" ht="25.5" spans="1:14">
      <c r="A30" s="120"/>
      <c r="B30" s="129"/>
      <c r="C30" s="108" t="s">
        <v>101</v>
      </c>
      <c r="D30" s="118" t="s">
        <v>97</v>
      </c>
      <c r="E30" s="118" t="s">
        <v>102</v>
      </c>
      <c r="F30" s="119">
        <v>2</v>
      </c>
      <c r="G30" s="128" t="s">
        <v>30</v>
      </c>
      <c r="H30" s="130"/>
      <c r="J30" s="150"/>
      <c r="N30" s="151"/>
    </row>
    <row r="31" s="94" customFormat="1" ht="24.75" spans="1:14">
      <c r="A31" s="120"/>
      <c r="B31" s="106" t="s">
        <v>103</v>
      </c>
      <c r="C31" s="108" t="s">
        <v>104</v>
      </c>
      <c r="D31" s="108" t="s">
        <v>105</v>
      </c>
      <c r="E31" s="117" t="s">
        <v>106</v>
      </c>
      <c r="F31" s="119">
        <v>10</v>
      </c>
      <c r="G31" s="128" t="s">
        <v>30</v>
      </c>
      <c r="H31" s="130" t="s">
        <v>107</v>
      </c>
      <c r="J31" s="150"/>
      <c r="N31" s="151"/>
    </row>
    <row r="32" s="94" customFormat="1" ht="37.5" spans="1:14">
      <c r="A32" s="120"/>
      <c r="B32" s="106" t="s">
        <v>108</v>
      </c>
      <c r="C32" s="108" t="s">
        <v>109</v>
      </c>
      <c r="D32" s="131" t="s">
        <v>110</v>
      </c>
      <c r="E32" s="118" t="s">
        <v>111</v>
      </c>
      <c r="F32" s="119">
        <v>10</v>
      </c>
      <c r="G32" s="128" t="s">
        <v>30</v>
      </c>
      <c r="H32" s="130" t="s">
        <v>112</v>
      </c>
      <c r="J32" s="150"/>
      <c r="K32" s="94"/>
      <c r="L32" s="151"/>
      <c r="N32" s="151"/>
    </row>
    <row r="33" ht="70.05" customHeight="1" spans="1:10">
      <c r="A33" s="124"/>
      <c r="B33" s="106" t="s">
        <v>113</v>
      </c>
      <c r="C33" s="108" t="s">
        <v>114</v>
      </c>
      <c r="D33" s="118" t="s">
        <v>115</v>
      </c>
      <c r="E33" s="118" t="s">
        <v>116</v>
      </c>
      <c r="F33" s="119">
        <v>10</v>
      </c>
      <c r="G33" s="128" t="s">
        <v>30</v>
      </c>
      <c r="I33" s="98"/>
      <c r="J33" s="152"/>
    </row>
    <row r="34" s="95" customFormat="1" spans="1:14">
      <c r="A34" s="113" t="s">
        <v>117</v>
      </c>
      <c r="B34" s="113">
        <v>100</v>
      </c>
      <c r="C34" s="113">
        <v>100</v>
      </c>
      <c r="D34" s="132"/>
      <c r="E34" s="132"/>
      <c r="F34" s="113">
        <f>SUM(F11:F33)</f>
        <v>96</v>
      </c>
      <c r="G34" s="113"/>
      <c r="H34" s="133"/>
      <c r="J34" s="93"/>
      <c r="N34" s="153"/>
    </row>
    <row r="35" ht="25.05" customHeight="1" spans="1:7">
      <c r="A35" s="132" t="s">
        <v>118</v>
      </c>
      <c r="B35" s="134"/>
      <c r="C35" s="134"/>
      <c r="D35" s="134"/>
      <c r="E35" s="134"/>
      <c r="F35" s="119"/>
      <c r="G35" s="119"/>
    </row>
    <row r="36" spans="6:7">
      <c r="F36" s="135"/>
      <c r="G36" s="136"/>
    </row>
    <row r="37" spans="6:10">
      <c r="F37" s="135"/>
      <c r="G37" s="136"/>
      <c r="J37" s="135"/>
    </row>
    <row r="38" spans="6:10">
      <c r="F38" s="135"/>
      <c r="J38" s="135"/>
    </row>
    <row r="40" spans="7:8">
      <c r="G40" s="137"/>
      <c r="H40" s="138">
        <f>G40*0.63</f>
        <v>0</v>
      </c>
    </row>
    <row r="41" spans="7:8">
      <c r="G41" s="137"/>
      <c r="H41" s="138">
        <f>G41*0.63</f>
        <v>0</v>
      </c>
    </row>
    <row r="42" spans="8:8">
      <c r="H42" s="98" t="e">
        <f>H40/H41</f>
        <v>#DIV/0!</v>
      </c>
    </row>
    <row r="46" spans="6:6">
      <c r="F46" s="139"/>
    </row>
  </sheetData>
  <mergeCells count="29">
    <mergeCell ref="A1:G1"/>
    <mergeCell ref="A2:G2"/>
    <mergeCell ref="A3:B3"/>
    <mergeCell ref="C3:G3"/>
    <mergeCell ref="A4:B4"/>
    <mergeCell ref="C4:D4"/>
    <mergeCell ref="E4:F4"/>
    <mergeCell ref="G4:H4"/>
    <mergeCell ref="A5:B5"/>
    <mergeCell ref="C5:D5"/>
    <mergeCell ref="E5:F5"/>
    <mergeCell ref="C6:D6"/>
    <mergeCell ref="E6:G6"/>
    <mergeCell ref="C7:D7"/>
    <mergeCell ref="E7:G7"/>
    <mergeCell ref="C8:D8"/>
    <mergeCell ref="E8:G8"/>
    <mergeCell ref="A9:B9"/>
    <mergeCell ref="C9:G9"/>
    <mergeCell ref="A11:A16"/>
    <mergeCell ref="A17:A24"/>
    <mergeCell ref="A25:A33"/>
    <mergeCell ref="B11:B12"/>
    <mergeCell ref="B13:B14"/>
    <mergeCell ref="B15:B16"/>
    <mergeCell ref="B17:B19"/>
    <mergeCell ref="B20:B24"/>
    <mergeCell ref="B25:B30"/>
    <mergeCell ref="A6:B8"/>
  </mergeCells>
  <printOptions horizontalCentered="1"/>
  <pageMargins left="0.15748031496063" right="0.15748031496063" top="0.748031496062992" bottom="0.354330708661417" header="0.31496062992126" footer="0.31496062992126"/>
  <pageSetup paperSize="9" scale="95" fitToHeight="0" orientation="landscape"/>
  <headerFooter/>
  <rowBreaks count="3" manualBreakCount="3">
    <brk id="12" max="7" man="1"/>
    <brk id="17" max="7" man="1"/>
    <brk id="24"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view="pageBreakPreview" zoomScaleNormal="115" zoomScaleSheetLayoutView="100" topLeftCell="D7" workbookViewId="0">
      <selection activeCell="L17" sqref="L17"/>
    </sheetView>
  </sheetViews>
  <sheetFormatPr defaultColWidth="8.66666666666667" defaultRowHeight="19.95" customHeight="1"/>
  <cols>
    <col min="1" max="1" width="21.8916666666667" style="30" customWidth="1"/>
    <col min="2" max="2" width="17" style="27" customWidth="1"/>
    <col min="3" max="3" width="20.6666666666667" style="30" customWidth="1"/>
    <col min="4" max="4" width="15.8916666666667" style="31" customWidth="1"/>
    <col min="5" max="5" width="15.1083333333333" style="30" customWidth="1"/>
    <col min="6" max="6" width="20.4416666666667" style="31" customWidth="1"/>
    <col min="7" max="7" width="10.775" style="30" customWidth="1"/>
    <col min="8" max="8" width="12.5583333333333" style="30" customWidth="1"/>
    <col min="9" max="9" width="13" style="27" customWidth="1"/>
    <col min="10" max="10" width="27.6666666666667" style="30" customWidth="1"/>
    <col min="11" max="11" width="34.6666666666667" style="30" customWidth="1"/>
    <col min="12" max="12" width="16.8916666666667" style="30" customWidth="1"/>
    <col min="13" max="13" width="12.3333333333333" style="32" customWidth="1"/>
    <col min="14" max="14" width="11.6666666666667" style="30"/>
    <col min="15" max="15" width="10" style="30" customWidth="1"/>
    <col min="16" max="16" width="12.775" style="30"/>
    <col min="17" max="16384" width="8.66666666666667" style="30"/>
  </cols>
  <sheetData>
    <row r="1" s="27" customFormat="1" customHeight="1" spans="1:13">
      <c r="A1" s="33" t="s">
        <v>119</v>
      </c>
      <c r="B1" s="34" t="s">
        <v>120</v>
      </c>
      <c r="C1" s="33" t="s">
        <v>121</v>
      </c>
      <c r="D1" s="35" t="s">
        <v>122</v>
      </c>
      <c r="E1" s="34" t="s">
        <v>123</v>
      </c>
      <c r="F1" s="35" t="s">
        <v>124</v>
      </c>
      <c r="G1" s="33" t="s">
        <v>125</v>
      </c>
      <c r="H1" s="34" t="s">
        <v>126</v>
      </c>
      <c r="I1" s="33" t="s">
        <v>127</v>
      </c>
      <c r="J1" s="33" t="s">
        <v>128</v>
      </c>
      <c r="K1" s="33" t="s">
        <v>129</v>
      </c>
      <c r="L1" s="34" t="s">
        <v>130</v>
      </c>
      <c r="M1" s="72">
        <f>E2/D2</f>
        <v>0.671692076680614</v>
      </c>
    </row>
    <row r="2" ht="25.95" customHeight="1" spans="1:14">
      <c r="A2" s="36" t="s">
        <v>131</v>
      </c>
      <c r="B2" s="37" t="s">
        <v>132</v>
      </c>
      <c r="C2" s="38">
        <v>22560077.01</v>
      </c>
      <c r="D2" s="39">
        <f>23242000+1948200</f>
        <v>25190200</v>
      </c>
      <c r="E2" s="40">
        <f>6768023.1+5640019.25+4512015.4</f>
        <v>16920057.75</v>
      </c>
      <c r="F2" s="41">
        <f>C2*0.75</f>
        <v>16920057.7575</v>
      </c>
      <c r="G2" s="42">
        <v>45519</v>
      </c>
      <c r="H2" s="42">
        <v>45896</v>
      </c>
      <c r="I2" s="42">
        <v>45519</v>
      </c>
      <c r="J2" s="62" t="s">
        <v>133</v>
      </c>
      <c r="K2" s="73" t="s">
        <v>134</v>
      </c>
      <c r="L2" s="74">
        <f t="shared" ref="L2:L9" si="0">C2</f>
        <v>22560077.01</v>
      </c>
      <c r="M2" s="75" t="s">
        <v>135</v>
      </c>
      <c r="N2" s="31"/>
    </row>
    <row r="3" ht="25.95" customHeight="1" spans="1:16">
      <c r="A3" s="36" t="s">
        <v>136</v>
      </c>
      <c r="B3" s="37"/>
      <c r="C3" s="36">
        <v>468669</v>
      </c>
      <c r="D3" s="39">
        <v>491800</v>
      </c>
      <c r="E3" s="40">
        <f>234834.5</f>
        <v>234834.5</v>
      </c>
      <c r="F3" s="35">
        <f>C3*50%</f>
        <v>234334.5</v>
      </c>
      <c r="G3" s="43"/>
      <c r="H3" s="43"/>
      <c r="I3" s="43">
        <v>45471</v>
      </c>
      <c r="J3" s="76"/>
      <c r="K3" s="77" t="s">
        <v>137</v>
      </c>
      <c r="L3" s="74">
        <f t="shared" si="0"/>
        <v>468669</v>
      </c>
      <c r="M3" s="78" t="s">
        <v>138</v>
      </c>
      <c r="N3" s="31"/>
      <c r="O3" s="79"/>
      <c r="P3" s="62"/>
    </row>
    <row r="4" s="28" customFormat="1" ht="25.95" customHeight="1" spans="1:15">
      <c r="A4" s="44" t="s">
        <v>139</v>
      </c>
      <c r="B4" s="45"/>
      <c r="C4" s="44">
        <v>95760</v>
      </c>
      <c r="D4" s="46">
        <v>159600</v>
      </c>
      <c r="E4" s="40">
        <v>95760</v>
      </c>
      <c r="F4" s="47">
        <f>C4</f>
        <v>95760</v>
      </c>
      <c r="G4" s="48"/>
      <c r="H4" s="48"/>
      <c r="I4" s="48">
        <v>45464</v>
      </c>
      <c r="J4" s="80"/>
      <c r="K4" s="77" t="s">
        <v>140</v>
      </c>
      <c r="L4" s="74">
        <f t="shared" si="0"/>
        <v>95760</v>
      </c>
      <c r="M4" s="81" t="s">
        <v>141</v>
      </c>
      <c r="O4" s="28" t="s">
        <v>142</v>
      </c>
    </row>
    <row r="5" ht="25.95" customHeight="1" spans="1:13">
      <c r="A5" s="36" t="s">
        <v>143</v>
      </c>
      <c r="B5" s="34"/>
      <c r="C5" s="49">
        <f>D5</f>
        <v>40700</v>
      </c>
      <c r="D5" s="39">
        <v>40700</v>
      </c>
      <c r="E5" s="40">
        <v>40700</v>
      </c>
      <c r="F5" s="35">
        <f>C5</f>
        <v>40700</v>
      </c>
      <c r="G5" s="43"/>
      <c r="H5" s="43"/>
      <c r="I5" s="48">
        <v>45407</v>
      </c>
      <c r="J5" s="76"/>
      <c r="K5" s="77" t="s">
        <v>144</v>
      </c>
      <c r="L5" s="74">
        <f t="shared" si="0"/>
        <v>40700</v>
      </c>
      <c r="M5" s="78" t="s">
        <v>145</v>
      </c>
    </row>
    <row r="6" ht="25.95" customHeight="1" spans="1:13">
      <c r="A6" s="50" t="s">
        <v>146</v>
      </c>
      <c r="B6" s="34"/>
      <c r="C6" s="49">
        <f>D6*(1-1%)</f>
        <v>115137</v>
      </c>
      <c r="D6" s="39">
        <v>116300</v>
      </c>
      <c r="E6" s="40">
        <v>115137</v>
      </c>
      <c r="F6" s="35">
        <f>C6</f>
        <v>115137</v>
      </c>
      <c r="G6" s="43"/>
      <c r="H6" s="43"/>
      <c r="I6" s="43">
        <v>45307</v>
      </c>
      <c r="J6" s="76"/>
      <c r="K6" s="77" t="s">
        <v>147</v>
      </c>
      <c r="L6" s="74">
        <f t="shared" si="0"/>
        <v>115137</v>
      </c>
      <c r="M6" s="78" t="s">
        <v>148</v>
      </c>
    </row>
    <row r="7" s="29" customFormat="1" ht="25.95" customHeight="1" spans="1:13">
      <c r="A7" s="50" t="s">
        <v>149</v>
      </c>
      <c r="B7" s="37"/>
      <c r="C7" s="49">
        <f>D7*(1-1%)</f>
        <v>619839</v>
      </c>
      <c r="D7" s="39">
        <v>626100</v>
      </c>
      <c r="E7" s="40">
        <v>557855.1</v>
      </c>
      <c r="F7" s="35">
        <f>C7*90%</f>
        <v>557855.1</v>
      </c>
      <c r="G7" s="43"/>
      <c r="H7" s="43"/>
      <c r="I7" s="43">
        <v>45307</v>
      </c>
      <c r="J7" s="76"/>
      <c r="K7" s="77" t="s">
        <v>150</v>
      </c>
      <c r="L7" s="74">
        <f t="shared" si="0"/>
        <v>619839</v>
      </c>
      <c r="M7" s="78" t="s">
        <v>151</v>
      </c>
    </row>
    <row r="8" s="29" customFormat="1" ht="25.95" customHeight="1" spans="1:13">
      <c r="A8" s="50" t="s">
        <v>152</v>
      </c>
      <c r="B8" s="34"/>
      <c r="C8" s="51">
        <f>D8*(1-1%)</f>
        <v>91179</v>
      </c>
      <c r="D8" s="51">
        <v>92100</v>
      </c>
      <c r="E8" s="40">
        <v>91179</v>
      </c>
      <c r="F8" s="35">
        <f>C8</f>
        <v>91179</v>
      </c>
      <c r="G8" s="52"/>
      <c r="H8" s="52"/>
      <c r="I8" s="82">
        <v>45208</v>
      </c>
      <c r="J8" s="83"/>
      <c r="K8" s="77" t="s">
        <v>150</v>
      </c>
      <c r="L8" s="74">
        <f t="shared" si="0"/>
        <v>91179</v>
      </c>
      <c r="M8" s="29" t="s">
        <v>153</v>
      </c>
    </row>
    <row r="9" s="29" customFormat="1" ht="25.95" customHeight="1" spans="1:16">
      <c r="A9" s="50" t="s">
        <v>154</v>
      </c>
      <c r="B9" s="34"/>
      <c r="C9" s="53">
        <f>D9*(1-7%)</f>
        <v>172887</v>
      </c>
      <c r="D9" s="54">
        <v>185900</v>
      </c>
      <c r="E9" s="40">
        <v>86443.5</v>
      </c>
      <c r="F9" s="35">
        <f>C9*50%</f>
        <v>86443.5</v>
      </c>
      <c r="G9" s="55"/>
      <c r="H9" s="56"/>
      <c r="I9" s="43">
        <v>45471</v>
      </c>
      <c r="K9" s="84" t="s">
        <v>155</v>
      </c>
      <c r="L9" s="74">
        <f t="shared" si="0"/>
        <v>172887</v>
      </c>
      <c r="M9" s="29" t="s">
        <v>156</v>
      </c>
      <c r="O9" s="85"/>
      <c r="P9" s="86"/>
    </row>
    <row r="10" s="29" customFormat="1" ht="25.95" customHeight="1" spans="1:16">
      <c r="A10" s="50" t="s">
        <v>157</v>
      </c>
      <c r="B10" s="34"/>
      <c r="C10" s="53">
        <f>D10*(1-1%)</f>
        <v>13365</v>
      </c>
      <c r="D10" s="54">
        <v>13500</v>
      </c>
      <c r="E10" s="40">
        <v>13365</v>
      </c>
      <c r="F10" s="35">
        <f>C10</f>
        <v>13365</v>
      </c>
      <c r="G10" s="55"/>
      <c r="H10" s="56"/>
      <c r="I10" s="82">
        <v>45208</v>
      </c>
      <c r="K10" s="84" t="s">
        <v>158</v>
      </c>
      <c r="L10" s="74"/>
      <c r="M10" s="29" t="s">
        <v>141</v>
      </c>
      <c r="O10" s="87"/>
      <c r="P10" s="86"/>
    </row>
    <row r="11" ht="25.95" customHeight="1" spans="1:16">
      <c r="A11" s="36" t="s">
        <v>159</v>
      </c>
      <c r="B11" s="34"/>
      <c r="C11" s="36">
        <f>D11*(1-1%)</f>
        <v>118800</v>
      </c>
      <c r="D11" s="39">
        <v>120000</v>
      </c>
      <c r="E11" s="40">
        <v>118800</v>
      </c>
      <c r="F11" s="35">
        <f>C11</f>
        <v>118800</v>
      </c>
      <c r="G11" s="34"/>
      <c r="H11" s="43"/>
      <c r="I11" s="43">
        <v>44947</v>
      </c>
      <c r="J11" s="88"/>
      <c r="K11" s="88" t="s">
        <v>160</v>
      </c>
      <c r="L11" s="74">
        <f>C11</f>
        <v>118800</v>
      </c>
      <c r="M11" s="75" t="s">
        <v>161</v>
      </c>
      <c r="N11" s="29"/>
      <c r="O11" s="85"/>
      <c r="P11" s="86"/>
    </row>
    <row r="12" s="29" customFormat="1" ht="25.95" customHeight="1" spans="1:13">
      <c r="A12" s="36" t="s">
        <v>162</v>
      </c>
      <c r="B12" s="34"/>
      <c r="C12" s="49">
        <v>90636</v>
      </c>
      <c r="D12" s="39">
        <v>116200</v>
      </c>
      <c r="E12" s="40">
        <v>45318</v>
      </c>
      <c r="F12" s="35">
        <f>C12*50%</f>
        <v>45318</v>
      </c>
      <c r="G12" s="34"/>
      <c r="H12" s="43"/>
      <c r="I12" s="43">
        <v>45471</v>
      </c>
      <c r="J12" s="88"/>
      <c r="K12" s="88" t="s">
        <v>163</v>
      </c>
      <c r="L12" s="74">
        <f>C12</f>
        <v>90636</v>
      </c>
      <c r="M12" s="75" t="s">
        <v>164</v>
      </c>
    </row>
    <row r="13" s="28" customFormat="1" ht="25.95" customHeight="1" spans="1:13">
      <c r="A13" s="44" t="s">
        <v>165</v>
      </c>
      <c r="B13" s="45"/>
      <c r="C13" s="44">
        <f>D13*(1-1.5%)</f>
        <v>297174.5</v>
      </c>
      <c r="D13" s="46">
        <v>301700</v>
      </c>
      <c r="E13" s="40">
        <v>297174.5</v>
      </c>
      <c r="F13" s="47">
        <f>C13</f>
        <v>297174.5</v>
      </c>
      <c r="G13" s="46"/>
      <c r="H13" s="48"/>
      <c r="I13" s="43">
        <v>45307</v>
      </c>
      <c r="J13" s="77"/>
      <c r="K13" s="77" t="s">
        <v>166</v>
      </c>
      <c r="L13" s="89">
        <f>C13</f>
        <v>297174.5</v>
      </c>
      <c r="M13" s="81" t="s">
        <v>167</v>
      </c>
    </row>
    <row r="14" ht="25.95" customHeight="1" spans="1:14">
      <c r="A14" s="36" t="s">
        <v>168</v>
      </c>
      <c r="B14" s="34"/>
      <c r="C14" s="36"/>
      <c r="D14" s="39">
        <v>481500</v>
      </c>
      <c r="E14" s="40"/>
      <c r="F14" s="39">
        <f>C14</f>
        <v>0</v>
      </c>
      <c r="G14" s="43"/>
      <c r="H14" s="43"/>
      <c r="I14" s="43"/>
      <c r="J14" s="88"/>
      <c r="K14" s="77"/>
      <c r="L14" s="74">
        <f>C14</f>
        <v>0</v>
      </c>
      <c r="M14" s="75"/>
      <c r="N14" s="66"/>
    </row>
    <row r="15" ht="25.95" customHeight="1" spans="1:12">
      <c r="A15" s="50" t="s">
        <v>169</v>
      </c>
      <c r="B15" s="34"/>
      <c r="C15" s="36"/>
      <c r="D15" s="39">
        <v>838100</v>
      </c>
      <c r="E15" s="36"/>
      <c r="F15" s="47">
        <f>C15</f>
        <v>0</v>
      </c>
      <c r="G15" s="34"/>
      <c r="H15" s="57"/>
      <c r="I15" s="34"/>
      <c r="J15" s="88"/>
      <c r="K15" s="88"/>
      <c r="L15" s="74">
        <f>C15</f>
        <v>0</v>
      </c>
    </row>
    <row r="16" ht="25.95" customHeight="1" spans="1:12">
      <c r="A16" s="33" t="s">
        <v>170</v>
      </c>
      <c r="B16" s="33"/>
      <c r="C16" s="58">
        <f>SUM(C2:C15)</f>
        <v>24684223.51</v>
      </c>
      <c r="D16" s="59">
        <f>SUM(D2:D15)</f>
        <v>28773700</v>
      </c>
      <c r="E16" s="58">
        <f>SUM(E2:E15)</f>
        <v>18616624.35</v>
      </c>
      <c r="F16" s="58">
        <f>SUM(F2:F15)</f>
        <v>18616124.3575</v>
      </c>
      <c r="G16" s="33"/>
      <c r="H16" s="60"/>
      <c r="I16" s="33"/>
      <c r="J16" s="90"/>
      <c r="K16" s="90"/>
      <c r="L16" s="58">
        <f>SUM(L2:L15)</f>
        <v>24670858.51</v>
      </c>
    </row>
    <row r="17" customHeight="1" spans="3:12">
      <c r="C17" s="61"/>
      <c r="D17" s="32"/>
      <c r="E17" s="32"/>
      <c r="F17" s="27"/>
      <c r="G17" s="27"/>
      <c r="H17" s="27"/>
      <c r="J17" s="27"/>
      <c r="L17" s="61">
        <f>L16/10000</f>
        <v>2467.085851</v>
      </c>
    </row>
    <row r="18" customHeight="1" spans="1:13">
      <c r="A18" s="62"/>
      <c r="B18" s="63" t="s">
        <v>171</v>
      </c>
      <c r="C18" s="61">
        <f>D16</f>
        <v>28773700</v>
      </c>
      <c r="D18" s="32">
        <f t="shared" ref="D18:D21" si="1">C18/10000</f>
        <v>2877.37</v>
      </c>
      <c r="E18" s="64"/>
      <c r="F18" s="27"/>
      <c r="G18" s="27"/>
      <c r="H18" s="27"/>
      <c r="J18" s="27"/>
      <c r="L18" s="31"/>
      <c r="M18" s="30"/>
    </row>
    <row r="19" customHeight="1" spans="2:12">
      <c r="B19" s="63" t="s">
        <v>172</v>
      </c>
      <c r="C19" s="61">
        <f>L16</f>
        <v>24670858.51</v>
      </c>
      <c r="D19" s="32">
        <f t="shared" si="1"/>
        <v>2467.085851</v>
      </c>
      <c r="E19" s="61"/>
      <c r="F19" s="27"/>
      <c r="G19" s="27"/>
      <c r="H19" s="27"/>
      <c r="J19" s="27"/>
      <c r="K19" s="65"/>
      <c r="L19" s="91"/>
    </row>
    <row r="20" customHeight="1" spans="1:12">
      <c r="A20" s="62"/>
      <c r="B20" s="63" t="s">
        <v>173</v>
      </c>
      <c r="C20" s="31">
        <f>F16</f>
        <v>18616124.3575</v>
      </c>
      <c r="D20" s="32">
        <f t="shared" si="1"/>
        <v>1861.61243575</v>
      </c>
      <c r="F20" s="27"/>
      <c r="G20" s="27"/>
      <c r="H20" s="27"/>
      <c r="J20" s="27"/>
      <c r="L20" s="92"/>
    </row>
    <row r="21" customHeight="1" spans="2:12">
      <c r="B21" s="63" t="s">
        <v>174</v>
      </c>
      <c r="C21" s="61">
        <f>E16</f>
        <v>18616624.35</v>
      </c>
      <c r="D21" s="32">
        <f t="shared" si="1"/>
        <v>1861.662435</v>
      </c>
      <c r="E21" s="31"/>
      <c r="F21" s="27"/>
      <c r="G21" s="27"/>
      <c r="H21" s="27"/>
      <c r="J21" s="27"/>
      <c r="K21" s="27"/>
      <c r="L21" s="31"/>
    </row>
    <row r="22" customHeight="1" spans="2:10">
      <c r="B22" s="27" t="s">
        <v>175</v>
      </c>
      <c r="C22" s="65">
        <f>C21/C20</f>
        <v>1.00002685803395</v>
      </c>
      <c r="D22" s="66">
        <f>C21/C20</f>
        <v>1.00002685803395</v>
      </c>
      <c r="F22" s="27"/>
      <c r="G22" s="27"/>
      <c r="H22" s="27"/>
      <c r="J22" s="27"/>
    </row>
    <row r="23" customHeight="1" spans="2:4">
      <c r="B23" s="63" t="s">
        <v>176</v>
      </c>
      <c r="D23" s="67">
        <f>C19/C18</f>
        <v>0.857410013658306</v>
      </c>
    </row>
    <row r="24" customHeight="1" spans="2:5">
      <c r="B24" s="63" t="s">
        <v>177</v>
      </c>
      <c r="C24" s="32">
        <f>C26</f>
        <v>27580000</v>
      </c>
      <c r="D24" s="31">
        <f>C24/10000</f>
        <v>2758</v>
      </c>
      <c r="E24" s="62"/>
    </row>
    <row r="25" customHeight="1" spans="2:3">
      <c r="B25" s="63" t="s">
        <v>178</v>
      </c>
      <c r="C25" s="66">
        <f>D24/D18</f>
        <v>0.95851419873009</v>
      </c>
    </row>
    <row r="26" ht="49" customHeight="1" spans="2:3">
      <c r="B26" s="68" t="s">
        <v>179</v>
      </c>
      <c r="C26" s="31">
        <v>27580000</v>
      </c>
    </row>
    <row r="27" customHeight="1" spans="3:11">
      <c r="C27" s="69"/>
      <c r="D27" s="70"/>
      <c r="F27" s="71"/>
      <c r="H27" s="62"/>
      <c r="J27" s="31"/>
      <c r="K27" s="62"/>
    </row>
    <row r="28" customHeight="1" spans="3:10">
      <c r="C28" s="69"/>
      <c r="D28" s="70"/>
      <c r="J28" s="31"/>
    </row>
    <row r="29" customHeight="1" spans="3:4">
      <c r="C29" s="69"/>
      <c r="D29" s="70"/>
    </row>
    <row r="30" customHeight="1" spans="3:4">
      <c r="C30" s="69"/>
      <c r="D30" s="70"/>
    </row>
    <row r="31" customHeight="1" spans="3:3">
      <c r="C31" s="31"/>
    </row>
    <row r="32" customHeight="1" spans="1:11">
      <c r="A32" s="62"/>
      <c r="K32" s="31"/>
    </row>
    <row r="33" customHeight="1" spans="11:11">
      <c r="K33" s="31"/>
    </row>
    <row r="34" customHeight="1" spans="10:11">
      <c r="J34" s="63"/>
      <c r="K34" s="31"/>
    </row>
  </sheetData>
  <autoFilter ref="A1:P26">
    <extLst/>
  </autoFilter>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5" workbookViewId="0">
      <selection activeCell="K15" sqref="K15"/>
    </sheetView>
  </sheetViews>
  <sheetFormatPr defaultColWidth="10" defaultRowHeight="13.5"/>
  <cols>
    <col min="1" max="1" width="1.55833333333333" style="7" customWidth="1"/>
    <col min="2" max="3" width="5.10833333333333" style="7" customWidth="1"/>
    <col min="4" max="4" width="10.225" style="7" customWidth="1"/>
    <col min="5" max="5" width="51.3333333333333" style="7" customWidth="1"/>
    <col min="6" max="7" width="16.4416666666667" style="7" customWidth="1"/>
    <col min="8" max="8" width="7.66666666666667" style="7" customWidth="1"/>
    <col min="9" max="9" width="16.4416666666667" style="7" customWidth="1"/>
    <col min="10" max="16384" width="10" style="7"/>
  </cols>
  <sheetData>
    <row r="1" ht="11.4" customHeight="1" spans="1:9">
      <c r="A1" s="8"/>
      <c r="B1" s="9"/>
      <c r="C1" s="9"/>
      <c r="D1" s="9"/>
      <c r="E1" s="10"/>
      <c r="F1" s="10"/>
      <c r="G1" s="10"/>
      <c r="H1" s="10"/>
      <c r="I1" s="10"/>
    </row>
    <row r="2" ht="19.95" customHeight="1" spans="1:9">
      <c r="A2" s="11"/>
      <c r="B2" s="12" t="s">
        <v>180</v>
      </c>
      <c r="C2" s="12"/>
      <c r="D2" s="12"/>
      <c r="E2" s="12"/>
      <c r="F2" s="12"/>
      <c r="G2" s="12"/>
      <c r="H2" s="12"/>
      <c r="I2" s="12"/>
    </row>
    <row r="3" ht="14.25" customHeight="1" spans="1:9">
      <c r="A3" s="11"/>
      <c r="B3" s="13" t="s">
        <v>181</v>
      </c>
      <c r="C3" s="13"/>
      <c r="D3" s="13"/>
      <c r="E3" s="13"/>
      <c r="F3" s="13"/>
      <c r="G3" s="13"/>
      <c r="H3" s="13"/>
      <c r="I3" s="13"/>
    </row>
    <row r="4" ht="14.25" customHeight="1" spans="1:9">
      <c r="A4" s="11"/>
      <c r="B4" s="14" t="s">
        <v>182</v>
      </c>
      <c r="C4" s="14"/>
      <c r="D4" s="14"/>
      <c r="E4" s="14"/>
      <c r="F4" s="15"/>
      <c r="G4" s="15"/>
      <c r="H4" s="15"/>
      <c r="I4" s="15"/>
    </row>
    <row r="5" ht="14.25" customHeight="1" spans="1:9">
      <c r="A5" s="11"/>
      <c r="B5" s="16" t="s">
        <v>183</v>
      </c>
      <c r="C5" s="16"/>
      <c r="D5" s="16"/>
      <c r="E5" s="16"/>
      <c r="F5" s="16"/>
      <c r="G5" s="16"/>
      <c r="H5" s="16"/>
      <c r="I5" s="26" t="s">
        <v>184</v>
      </c>
    </row>
    <row r="6" ht="19.95" customHeight="1" spans="1:9">
      <c r="A6" s="17"/>
      <c r="B6" s="18" t="s">
        <v>185</v>
      </c>
      <c r="C6" s="18"/>
      <c r="D6" s="18" t="s">
        <v>186</v>
      </c>
      <c r="E6" s="18" t="s">
        <v>187</v>
      </c>
      <c r="F6" s="18" t="s">
        <v>188</v>
      </c>
      <c r="G6" s="18" t="s">
        <v>189</v>
      </c>
      <c r="H6" s="18" t="s">
        <v>190</v>
      </c>
      <c r="I6" s="18" t="s">
        <v>191</v>
      </c>
    </row>
    <row r="7" ht="19.95" customHeight="1" spans="1:9">
      <c r="A7" s="19"/>
      <c r="B7" s="18" t="s">
        <v>192</v>
      </c>
      <c r="C7" s="18" t="s">
        <v>193</v>
      </c>
      <c r="D7" s="18"/>
      <c r="E7" s="18"/>
      <c r="F7" s="18"/>
      <c r="G7" s="18"/>
      <c r="H7" s="18"/>
      <c r="I7" s="18"/>
    </row>
    <row r="8" ht="19.95" customHeight="1" spans="1:9">
      <c r="A8" s="20"/>
      <c r="B8" s="21"/>
      <c r="C8" s="21"/>
      <c r="D8" s="22"/>
      <c r="E8" s="23" t="s">
        <v>194</v>
      </c>
      <c r="F8" s="24"/>
      <c r="G8" s="24"/>
      <c r="H8" s="21" t="s">
        <v>195</v>
      </c>
      <c r="I8" s="24"/>
    </row>
    <row r="9" ht="19.95" customHeight="1" spans="1:9">
      <c r="A9" s="20"/>
      <c r="B9" s="21"/>
      <c r="C9" s="21"/>
      <c r="D9" s="22"/>
      <c r="E9" s="23" t="s">
        <v>196</v>
      </c>
      <c r="F9" s="24"/>
      <c r="G9" s="24"/>
      <c r="H9" s="21" t="s">
        <v>195</v>
      </c>
      <c r="I9" s="24"/>
    </row>
    <row r="10" s="7" customFormat="1" ht="19.95" customHeight="1" spans="1:9">
      <c r="A10" s="20"/>
      <c r="B10" s="21" t="s">
        <v>197</v>
      </c>
      <c r="C10" s="21">
        <v>30</v>
      </c>
      <c r="D10" s="22" t="s">
        <v>198</v>
      </c>
      <c r="E10" s="23" t="s">
        <v>199</v>
      </c>
      <c r="F10" s="24"/>
      <c r="G10" s="24">
        <v>27580000</v>
      </c>
      <c r="H10" s="21" t="s">
        <v>195</v>
      </c>
      <c r="I10" s="24">
        <v>-27580000</v>
      </c>
    </row>
    <row r="11" ht="19.95" customHeight="1" spans="1:9">
      <c r="A11" s="20"/>
      <c r="B11" s="21" t="s">
        <v>197</v>
      </c>
      <c r="C11" s="21"/>
      <c r="D11" s="22"/>
      <c r="E11" s="23" t="s">
        <v>200</v>
      </c>
      <c r="F11" s="24"/>
      <c r="G11" s="24">
        <v>27580000</v>
      </c>
      <c r="H11" s="21" t="s">
        <v>195</v>
      </c>
      <c r="I11" s="24">
        <v>-27580000</v>
      </c>
    </row>
    <row r="12" ht="19.95" customHeight="1" spans="1:9">
      <c r="A12" s="20"/>
      <c r="B12" s="21" t="s">
        <v>197</v>
      </c>
      <c r="C12" s="21"/>
      <c r="D12" s="22"/>
      <c r="E12" s="23" t="s">
        <v>201</v>
      </c>
      <c r="F12" s="24"/>
      <c r="G12" s="24">
        <v>27580000</v>
      </c>
      <c r="H12" s="21" t="s">
        <v>195</v>
      </c>
      <c r="I12" s="24">
        <v>-27580000</v>
      </c>
    </row>
    <row r="13" ht="19.95" customHeight="1" spans="1:9">
      <c r="A13" s="20"/>
      <c r="B13" s="21" t="s">
        <v>202</v>
      </c>
      <c r="C13" s="21">
        <v>23</v>
      </c>
      <c r="D13" s="22" t="s">
        <v>203</v>
      </c>
      <c r="E13" s="23" t="s">
        <v>204</v>
      </c>
      <c r="F13" s="25">
        <v>45318</v>
      </c>
      <c r="G13" s="24"/>
      <c r="H13" s="21" t="s">
        <v>195</v>
      </c>
      <c r="I13" s="24">
        <v>-27534682</v>
      </c>
    </row>
    <row r="14" ht="19.95" customHeight="1" spans="1:9">
      <c r="A14" s="20"/>
      <c r="B14" s="21" t="s">
        <v>202</v>
      </c>
      <c r="C14" s="21">
        <v>23</v>
      </c>
      <c r="D14" s="22" t="s">
        <v>205</v>
      </c>
      <c r="E14" s="23" t="s">
        <v>206</v>
      </c>
      <c r="F14" s="24">
        <v>115137</v>
      </c>
      <c r="G14" s="24"/>
      <c r="H14" s="21" t="s">
        <v>195</v>
      </c>
      <c r="I14" s="24">
        <v>-27419545</v>
      </c>
    </row>
    <row r="15" ht="19.95" customHeight="1" spans="1:9">
      <c r="A15" s="20"/>
      <c r="B15" s="21" t="s">
        <v>202</v>
      </c>
      <c r="C15" s="21">
        <v>23</v>
      </c>
      <c r="D15" s="22" t="s">
        <v>207</v>
      </c>
      <c r="E15" s="23" t="s">
        <v>208</v>
      </c>
      <c r="F15" s="24">
        <v>95760</v>
      </c>
      <c r="G15" s="24"/>
      <c r="H15" s="21" t="s">
        <v>195</v>
      </c>
      <c r="I15" s="24">
        <v>-27323785</v>
      </c>
    </row>
    <row r="16" ht="19.95" customHeight="1" spans="1:9">
      <c r="A16" s="20"/>
      <c r="B16" s="21" t="s">
        <v>202</v>
      </c>
      <c r="C16" s="21">
        <v>23</v>
      </c>
      <c r="D16" s="22" t="s">
        <v>209</v>
      </c>
      <c r="E16" s="23" t="s">
        <v>210</v>
      </c>
      <c r="F16" s="24">
        <v>40700</v>
      </c>
      <c r="G16" s="24"/>
      <c r="H16" s="21" t="s">
        <v>195</v>
      </c>
      <c r="I16" s="24">
        <v>-27283085</v>
      </c>
    </row>
    <row r="17" ht="19.95" customHeight="1" spans="1:9">
      <c r="A17" s="20"/>
      <c r="B17" s="21" t="s">
        <v>202</v>
      </c>
      <c r="C17" s="21">
        <v>23</v>
      </c>
      <c r="D17" s="22" t="s">
        <v>211</v>
      </c>
      <c r="E17" s="23" t="s">
        <v>212</v>
      </c>
      <c r="F17" s="24">
        <v>13365</v>
      </c>
      <c r="G17" s="24"/>
      <c r="H17" s="21" t="s">
        <v>195</v>
      </c>
      <c r="I17" s="24">
        <v>-27269720</v>
      </c>
    </row>
    <row r="18" ht="19.95" customHeight="1" spans="1:9">
      <c r="A18" s="20"/>
      <c r="B18" s="21" t="s">
        <v>202</v>
      </c>
      <c r="C18" s="21">
        <v>23</v>
      </c>
      <c r="D18" s="22" t="s">
        <v>213</v>
      </c>
      <c r="E18" s="23" t="s">
        <v>214</v>
      </c>
      <c r="F18" s="24">
        <v>557855.1</v>
      </c>
      <c r="G18" s="24"/>
      <c r="H18" s="21" t="s">
        <v>195</v>
      </c>
      <c r="I18" s="24">
        <v>-26711864.9</v>
      </c>
    </row>
    <row r="19" ht="19.95" customHeight="1" spans="1:9">
      <c r="A19" s="20"/>
      <c r="B19" s="21" t="s">
        <v>202</v>
      </c>
      <c r="C19" s="21">
        <v>29</v>
      </c>
      <c r="D19" s="22" t="s">
        <v>215</v>
      </c>
      <c r="E19" s="23" t="s">
        <v>216</v>
      </c>
      <c r="F19" s="24">
        <v>6768023.1</v>
      </c>
      <c r="G19" s="24"/>
      <c r="H19" s="21" t="s">
        <v>195</v>
      </c>
      <c r="I19" s="24">
        <v>-19943841.8</v>
      </c>
    </row>
    <row r="20" ht="19.95" customHeight="1" spans="1:9">
      <c r="A20" s="20"/>
      <c r="B20" s="21" t="s">
        <v>202</v>
      </c>
      <c r="C20" s="21"/>
      <c r="D20" s="22"/>
      <c r="E20" s="23" t="s">
        <v>200</v>
      </c>
      <c r="F20" s="24">
        <v>7636158.2</v>
      </c>
      <c r="G20" s="24"/>
      <c r="H20" s="21" t="s">
        <v>195</v>
      </c>
      <c r="I20" s="24">
        <v>-19943841.8</v>
      </c>
    </row>
    <row r="21" ht="19.95" customHeight="1" spans="1:9">
      <c r="A21" s="20"/>
      <c r="B21" s="21" t="s">
        <v>202</v>
      </c>
      <c r="C21" s="21"/>
      <c r="D21" s="22"/>
      <c r="E21" s="23" t="s">
        <v>201</v>
      </c>
      <c r="F21" s="24">
        <v>7636158.2</v>
      </c>
      <c r="G21" s="24">
        <v>27580000</v>
      </c>
      <c r="H21" s="21" t="s">
        <v>195</v>
      </c>
      <c r="I21" s="24">
        <v>-19943841.8</v>
      </c>
    </row>
    <row r="22" ht="19.95" customHeight="1" spans="1:9">
      <c r="A22" s="20"/>
      <c r="B22" s="21" t="s">
        <v>217</v>
      </c>
      <c r="C22" s="21">
        <v>24</v>
      </c>
      <c r="D22" s="22" t="s">
        <v>218</v>
      </c>
      <c r="E22" s="23" t="s">
        <v>219</v>
      </c>
      <c r="F22" s="24">
        <v>118800</v>
      </c>
      <c r="G22" s="24"/>
      <c r="H22" s="21" t="s">
        <v>195</v>
      </c>
      <c r="I22" s="24">
        <v>-19825041.8</v>
      </c>
    </row>
    <row r="23" ht="19.95" customHeight="1" spans="1:9">
      <c r="A23" s="20"/>
      <c r="B23" s="21" t="s">
        <v>217</v>
      </c>
      <c r="C23" s="21">
        <v>24</v>
      </c>
      <c r="D23" s="22" t="s">
        <v>220</v>
      </c>
      <c r="E23" s="23" t="s">
        <v>221</v>
      </c>
      <c r="F23" s="24">
        <v>91179</v>
      </c>
      <c r="G23" s="24"/>
      <c r="H23" s="21" t="s">
        <v>195</v>
      </c>
      <c r="I23" s="24">
        <v>-19733862.8</v>
      </c>
    </row>
    <row r="24" ht="19.95" customHeight="1" spans="1:9">
      <c r="A24" s="20"/>
      <c r="B24" s="21" t="s">
        <v>217</v>
      </c>
      <c r="C24" s="21"/>
      <c r="D24" s="22"/>
      <c r="E24" s="23" t="s">
        <v>200</v>
      </c>
      <c r="F24" s="24">
        <v>209979</v>
      </c>
      <c r="G24" s="24"/>
      <c r="H24" s="21" t="s">
        <v>195</v>
      </c>
      <c r="I24" s="24">
        <v>-19733862.8</v>
      </c>
    </row>
    <row r="25" ht="19.95" customHeight="1" spans="1:9">
      <c r="A25" s="20"/>
      <c r="B25" s="21" t="s">
        <v>217</v>
      </c>
      <c r="C25" s="21"/>
      <c r="D25" s="22"/>
      <c r="E25" s="23" t="s">
        <v>201</v>
      </c>
      <c r="F25" s="24">
        <v>7846137.2</v>
      </c>
      <c r="G25" s="24">
        <v>27580000</v>
      </c>
      <c r="H25" s="21" t="s">
        <v>195</v>
      </c>
      <c r="I25" s="24">
        <v>-19733862.8</v>
      </c>
    </row>
    <row r="26" ht="19.95" customHeight="1" spans="1:9">
      <c r="A26" s="20"/>
      <c r="B26" s="21" t="s">
        <v>222</v>
      </c>
      <c r="C26" s="21">
        <v>1</v>
      </c>
      <c r="D26" s="22" t="s">
        <v>223</v>
      </c>
      <c r="E26" s="23" t="s">
        <v>224</v>
      </c>
      <c r="F26" s="24">
        <v>297174.5</v>
      </c>
      <c r="G26" s="24"/>
      <c r="H26" s="21" t="s">
        <v>195</v>
      </c>
      <c r="I26" s="24">
        <v>-19436688.3</v>
      </c>
    </row>
    <row r="27" ht="19.95" customHeight="1" spans="1:9">
      <c r="A27" s="20"/>
      <c r="B27" s="21" t="s">
        <v>142</v>
      </c>
      <c r="C27" s="21">
        <v>28</v>
      </c>
      <c r="D27" s="22" t="s">
        <v>225</v>
      </c>
      <c r="E27" s="23" t="s">
        <v>226</v>
      </c>
      <c r="F27" s="24">
        <v>5640019.25</v>
      </c>
      <c r="G27" s="24"/>
      <c r="H27" s="21" t="s">
        <v>195</v>
      </c>
      <c r="I27" s="24">
        <v>-13796669.05</v>
      </c>
    </row>
    <row r="28" ht="19.95" customHeight="1" spans="1:9">
      <c r="A28" s="20"/>
      <c r="B28" s="21" t="s">
        <v>222</v>
      </c>
      <c r="C28" s="21"/>
      <c r="D28" s="22"/>
      <c r="E28" s="23" t="s">
        <v>200</v>
      </c>
      <c r="F28" s="24">
        <v>5937193.75</v>
      </c>
      <c r="G28" s="24"/>
      <c r="H28" s="21" t="s">
        <v>195</v>
      </c>
      <c r="I28" s="24">
        <v>-13796669.05</v>
      </c>
    </row>
    <row r="29" ht="19.95" customHeight="1" spans="1:9">
      <c r="A29" s="20"/>
      <c r="B29" s="21" t="s">
        <v>222</v>
      </c>
      <c r="C29" s="21"/>
      <c r="D29" s="22"/>
      <c r="E29" s="23" t="s">
        <v>201</v>
      </c>
      <c r="F29" s="24">
        <v>13783330.95</v>
      </c>
      <c r="G29" s="24">
        <v>27580000</v>
      </c>
      <c r="H29" s="21" t="s">
        <v>195</v>
      </c>
      <c r="I29" s="24">
        <v>-13796669.05</v>
      </c>
    </row>
    <row r="30" ht="19.95" customHeight="1" spans="1:9">
      <c r="A30" s="20"/>
      <c r="B30" s="21" t="s">
        <v>227</v>
      </c>
      <c r="C30" s="21">
        <v>24</v>
      </c>
      <c r="D30" s="22" t="s">
        <v>228</v>
      </c>
      <c r="E30" s="23" t="s">
        <v>229</v>
      </c>
      <c r="F30" s="24">
        <v>4512015.4</v>
      </c>
      <c r="G30" s="24"/>
      <c r="H30" s="21" t="s">
        <v>195</v>
      </c>
      <c r="I30" s="24">
        <v>-9284653.65</v>
      </c>
    </row>
    <row r="31" ht="19.95" customHeight="1" spans="1:9">
      <c r="A31" s="20"/>
      <c r="B31" s="21" t="s">
        <v>227</v>
      </c>
      <c r="C31" s="21">
        <v>25</v>
      </c>
      <c r="D31" s="22" t="s">
        <v>230</v>
      </c>
      <c r="E31" s="23" t="s">
        <v>231</v>
      </c>
      <c r="F31" s="24">
        <v>86443.5</v>
      </c>
      <c r="G31" s="24"/>
      <c r="H31" s="21" t="s">
        <v>195</v>
      </c>
      <c r="I31" s="24">
        <v>-9198210.15</v>
      </c>
    </row>
    <row r="32" ht="19.95" customHeight="1" spans="1:9">
      <c r="A32" s="20"/>
      <c r="B32" s="21" t="s">
        <v>227</v>
      </c>
      <c r="C32" s="21">
        <v>25</v>
      </c>
      <c r="D32" s="22" t="s">
        <v>232</v>
      </c>
      <c r="E32" s="23" t="s">
        <v>233</v>
      </c>
      <c r="F32" s="24">
        <v>234834.5</v>
      </c>
      <c r="G32" s="24"/>
      <c r="H32" s="21" t="s">
        <v>195</v>
      </c>
      <c r="I32" s="24">
        <v>-8963375.65</v>
      </c>
    </row>
    <row r="33" ht="19.95" customHeight="1" spans="1:9">
      <c r="A33" s="20"/>
      <c r="B33" s="21" t="s">
        <v>227</v>
      </c>
      <c r="C33" s="21">
        <v>31</v>
      </c>
      <c r="D33" s="22" t="s">
        <v>234</v>
      </c>
      <c r="E33" s="23" t="s">
        <v>235</v>
      </c>
      <c r="F33" s="24">
        <v>8963375.65</v>
      </c>
      <c r="G33" s="24"/>
      <c r="H33" s="21" t="s">
        <v>195</v>
      </c>
      <c r="I33" s="24"/>
    </row>
    <row r="34" ht="19.95" customHeight="1" spans="1:9">
      <c r="A34" s="20"/>
      <c r="B34" s="21" t="s">
        <v>227</v>
      </c>
      <c r="C34" s="21">
        <v>31</v>
      </c>
      <c r="D34" s="22" t="s">
        <v>236</v>
      </c>
      <c r="E34" s="23" t="s">
        <v>237</v>
      </c>
      <c r="F34" s="24">
        <v>18616624.35</v>
      </c>
      <c r="G34" s="24"/>
      <c r="H34" s="21" t="s">
        <v>195</v>
      </c>
      <c r="I34" s="24">
        <v>18616624.35</v>
      </c>
    </row>
    <row r="35" ht="19.95" customHeight="1" spans="1:9">
      <c r="A35" s="20"/>
      <c r="B35" s="21" t="s">
        <v>227</v>
      </c>
      <c r="C35" s="21">
        <v>31</v>
      </c>
      <c r="D35" s="22" t="s">
        <v>236</v>
      </c>
      <c r="E35" s="23" t="s">
        <v>237</v>
      </c>
      <c r="F35" s="24"/>
      <c r="G35" s="24">
        <v>18616624.35</v>
      </c>
      <c r="H35" s="21" t="s">
        <v>195</v>
      </c>
      <c r="I35" s="24"/>
    </row>
    <row r="36" ht="19.95" customHeight="1" spans="1:9">
      <c r="A36" s="20"/>
      <c r="B36" s="21" t="s">
        <v>227</v>
      </c>
      <c r="C36" s="21">
        <v>31</v>
      </c>
      <c r="D36" s="22" t="s">
        <v>238</v>
      </c>
      <c r="E36" s="23" t="s">
        <v>239</v>
      </c>
      <c r="F36" s="24">
        <v>18616624.35</v>
      </c>
      <c r="G36" s="24"/>
      <c r="H36" s="21" t="s">
        <v>195</v>
      </c>
      <c r="I36" s="24">
        <v>18616624.35</v>
      </c>
    </row>
    <row r="37" ht="19.95" customHeight="1" spans="1:9">
      <c r="A37" s="20"/>
      <c r="B37" s="21" t="s">
        <v>227</v>
      </c>
      <c r="C37" s="21">
        <v>31</v>
      </c>
      <c r="D37" s="22" t="s">
        <v>238</v>
      </c>
      <c r="E37" s="23" t="s">
        <v>239</v>
      </c>
      <c r="F37" s="24"/>
      <c r="G37" s="24">
        <v>18616624.35</v>
      </c>
      <c r="H37" s="21" t="s">
        <v>195</v>
      </c>
      <c r="I37" s="24"/>
    </row>
    <row r="38" ht="19.95" customHeight="1" spans="1:9">
      <c r="A38" s="20"/>
      <c r="B38" s="21" t="s">
        <v>227</v>
      </c>
      <c r="C38" s="21"/>
      <c r="D38" s="22"/>
      <c r="E38" s="23" t="s">
        <v>200</v>
      </c>
      <c r="F38" s="24">
        <v>51029917.75</v>
      </c>
      <c r="G38" s="24">
        <v>37233248.7</v>
      </c>
      <c r="H38" s="21" t="s">
        <v>195</v>
      </c>
      <c r="I38" s="24"/>
    </row>
    <row r="39" ht="19.95" customHeight="1" spans="1:9">
      <c r="A39" s="20"/>
      <c r="B39" s="21" t="s">
        <v>227</v>
      </c>
      <c r="C39" s="21"/>
      <c r="D39" s="22"/>
      <c r="E39" s="23" t="s">
        <v>201</v>
      </c>
      <c r="F39" s="24">
        <v>64813248.7</v>
      </c>
      <c r="G39" s="24">
        <v>64813248.7</v>
      </c>
      <c r="H39" s="21" t="s">
        <v>195</v>
      </c>
      <c r="I39" s="24"/>
    </row>
  </sheetData>
  <mergeCells count="14">
    <mergeCell ref="B1:D1"/>
    <mergeCell ref="E1:I1"/>
    <mergeCell ref="B2:I2"/>
    <mergeCell ref="B3:I3"/>
    <mergeCell ref="B4:E4"/>
    <mergeCell ref="B5:E5"/>
    <mergeCell ref="B6:C6"/>
    <mergeCell ref="A8:A39"/>
    <mergeCell ref="D6:D7"/>
    <mergeCell ref="E6:E7"/>
    <mergeCell ref="F6:F7"/>
    <mergeCell ref="G6:G7"/>
    <mergeCell ref="H6:H7"/>
    <mergeCell ref="I6:I7"/>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F2" sqref="F2"/>
    </sheetView>
  </sheetViews>
  <sheetFormatPr defaultColWidth="9" defaultRowHeight="13.5" outlineLevelRow="3" outlineLevelCol="4"/>
  <cols>
    <col min="5" max="5" width="10" customWidth="1"/>
  </cols>
  <sheetData>
    <row r="1" ht="14.25" spans="1:5">
      <c r="A1" s="1" t="s">
        <v>240</v>
      </c>
      <c r="B1" s="2" t="s">
        <v>241</v>
      </c>
      <c r="C1" s="2" t="s">
        <v>242</v>
      </c>
      <c r="D1" s="2" t="s">
        <v>243</v>
      </c>
      <c r="E1" s="2" t="s">
        <v>244</v>
      </c>
    </row>
    <row r="2" ht="15" spans="1:5">
      <c r="A2" s="3" t="s">
        <v>245</v>
      </c>
      <c r="B2" s="4">
        <v>20</v>
      </c>
      <c r="C2" s="4">
        <v>40</v>
      </c>
      <c r="D2" s="4">
        <v>40</v>
      </c>
      <c r="E2" s="5">
        <v>100</v>
      </c>
    </row>
    <row r="3" ht="15" spans="1:5">
      <c r="A3" s="3" t="s">
        <v>246</v>
      </c>
      <c r="B3" s="4">
        <v>13.5</v>
      </c>
      <c r="C3" s="4">
        <v>38.5</v>
      </c>
      <c r="D3" s="4">
        <v>40</v>
      </c>
      <c r="E3" s="5">
        <f>SUM(B3:D3)</f>
        <v>92</v>
      </c>
    </row>
    <row r="4" ht="15" spans="1:5">
      <c r="A4" s="3" t="s">
        <v>247</v>
      </c>
      <c r="B4" s="6">
        <f>B3/B2</f>
        <v>0.675</v>
      </c>
      <c r="C4" s="6">
        <f t="shared" ref="C4:E4" si="0">C3/C2</f>
        <v>0.9625</v>
      </c>
      <c r="D4" s="6">
        <f t="shared" si="0"/>
        <v>1</v>
      </c>
      <c r="E4" s="6">
        <f t="shared" si="0"/>
        <v>0.92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事中绩效评分表</vt:lpstr>
      <vt:lpstr>项目合同</vt:lpstr>
      <vt:lpstr>项目资金支付情况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2021-08-07T05:20:00Z</dcterms:created>
  <cp:lastPrinted>2022-12-05T09:57:00Z</cp:lastPrinted>
  <dcterms:modified xsi:type="dcterms:W3CDTF">2025-12-30T06:53:01Z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3B8A803E6561469DB889B2A50020BD8B_13</vt:lpwstr>
  </property>
  <property fmtid="{D5CDD505-2E9C-101B-9397-08002B2CF9AE}" pid="3" name="KSOProductBuildVer">
    <vt:lpwstr>2052-11.1.0.8894</vt:lpwstr>
  </property>
</Properties>
</file>